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hasr\OneDrive\Desktop\Tubes Jurnal\"/>
    </mc:Choice>
  </mc:AlternateContent>
  <xr:revisionPtr revIDLastSave="0" documentId="13_ncr:1_{11FA6D6C-D89E-436C-97F0-74FD2B759DAA}" xr6:coauthVersionLast="47" xr6:coauthVersionMax="47" xr10:uidLastSave="{00000000-0000-0000-0000-000000000000}"/>
  <bookViews>
    <workbookView xWindow="-120" yWindow="-120" windowWidth="20730" windowHeight="11160" tabRatio="870" activeTab="3" xr2:uid="{00000000-000D-0000-FFFF-FFFF00000000}"/>
  </bookViews>
  <sheets>
    <sheet name="INDEK KINERJA PEMBANGKIT" sheetId="30" r:id="rId1"/>
    <sheet name="CF, EAF &amp; EFOR" sheetId="34" r:id="rId2"/>
    <sheet name="RESUME BULANAN" sheetId="33" r:id="rId3"/>
    <sheet name="RESUME S.D BULAN" sheetId="3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a" localSheetId="0">#REF!</definedName>
    <definedName name="\a" localSheetId="3">#REF!</definedName>
    <definedName name="\a">#REF!</definedName>
    <definedName name="\b" localSheetId="0">#REF!</definedName>
    <definedName name="\b" localSheetId="3">#REF!</definedName>
    <definedName name="\b">#REF!</definedName>
    <definedName name="\c" localSheetId="0">#REF!</definedName>
    <definedName name="\c" localSheetId="3">#REF!</definedName>
    <definedName name="\c">#REF!</definedName>
    <definedName name="\d" localSheetId="0">#REF!</definedName>
    <definedName name="\d" localSheetId="3">#REF!</definedName>
    <definedName name="\d">#REF!</definedName>
    <definedName name="\e" localSheetId="0">#REF!</definedName>
    <definedName name="\e" localSheetId="3">#REF!</definedName>
    <definedName name="\e">#REF!</definedName>
    <definedName name="\f" localSheetId="0">#REF!</definedName>
    <definedName name="\f" localSheetId="3">#REF!</definedName>
    <definedName name="\f">#REF!</definedName>
    <definedName name="\g" localSheetId="0">#REF!</definedName>
    <definedName name="\g" localSheetId="3">#REF!</definedName>
    <definedName name="\g">#REF!</definedName>
    <definedName name="\H" localSheetId="0">#REF!</definedName>
    <definedName name="\H" localSheetId="3">#REF!</definedName>
    <definedName name="\H">#REF!</definedName>
    <definedName name="\I" localSheetId="0">#REF!</definedName>
    <definedName name="\I" localSheetId="3">#REF!</definedName>
    <definedName name="\I">#REF!</definedName>
    <definedName name="\LX1" localSheetId="0">#REF!</definedName>
    <definedName name="\LX1" localSheetId="3">#REF!</definedName>
    <definedName name="\LX1">#REF!</definedName>
    <definedName name="\o" localSheetId="0">#REF!</definedName>
    <definedName name="\o" localSheetId="3">#REF!</definedName>
    <definedName name="\o">#REF!</definedName>
    <definedName name="\V" localSheetId="0">#REF!</definedName>
    <definedName name="\V" localSheetId="3">#REF!</definedName>
    <definedName name="\V">#REF!</definedName>
    <definedName name="______JBN3" hidden="1">{#N/A,#N/A,FALSE,"M.32"}</definedName>
    <definedName name="______kl09" hidden="1">{#N/A,#N/A,FALSE,"M.01"}</definedName>
    <definedName name="______MEI92" localSheetId="0">#REF!</definedName>
    <definedName name="______MEI92" localSheetId="3">#REF!</definedName>
    <definedName name="______MEI92">#REF!</definedName>
    <definedName name="______SLA2009" hidden="1">{#N/A,#N/A,FALSE,"M.32"}</definedName>
    <definedName name="______TH1" hidden="1">{#N/A,#N/A,FALSE,"M.34"}</definedName>
    <definedName name="______th2" hidden="1">{#N/A,#N/A,FALSE,"M.42"}</definedName>
    <definedName name="_____JBN3" hidden="1">{#N/A,#N/A,FALSE,"M.32"}</definedName>
    <definedName name="_____kl09" hidden="1">{#N/A,#N/A,FALSE,"M.01"}</definedName>
    <definedName name="_____MEI92" localSheetId="0">#REF!</definedName>
    <definedName name="_____MEI92" localSheetId="3">#REF!</definedName>
    <definedName name="_____MEI92">#REF!</definedName>
    <definedName name="_____RIP2" hidden="1">{#N/A,#N/A,FALSE,"M.01"}</definedName>
    <definedName name="_____RIP3" hidden="1">{#N/A,#N/A,FALSE,"M.41"}</definedName>
    <definedName name="_____SLA2009" hidden="1">{#N/A,#N/A,FALSE,"M.32"}</definedName>
    <definedName name="_____TH1" hidden="1">{#N/A,#N/A,FALSE,"M.34"}</definedName>
    <definedName name="_____th2" hidden="1">{#N/A,#N/A,FALSE,"M.42"}</definedName>
    <definedName name="_____TW1" localSheetId="0">#REF!</definedName>
    <definedName name="_____TW1" localSheetId="3">#REF!</definedName>
    <definedName name="_____TW1">#REF!</definedName>
    <definedName name="_____TW2" localSheetId="0">#REF!</definedName>
    <definedName name="_____TW2" localSheetId="3">#REF!</definedName>
    <definedName name="_____TW2">#REF!</definedName>
    <definedName name="____DAF1" localSheetId="0">#REF!</definedName>
    <definedName name="____DAF1" localSheetId="3">#REF!</definedName>
    <definedName name="____DAF1">#REF!</definedName>
    <definedName name="____DAF11" localSheetId="0">#REF!</definedName>
    <definedName name="____DAF11" localSheetId="3">#REF!</definedName>
    <definedName name="____DAF11">#REF!</definedName>
    <definedName name="____DAF12" localSheetId="0">#REF!</definedName>
    <definedName name="____DAF12" localSheetId="3">#REF!</definedName>
    <definedName name="____DAF12">#REF!</definedName>
    <definedName name="____DAF13" localSheetId="0">#REF!</definedName>
    <definedName name="____DAF13" localSheetId="3">#REF!</definedName>
    <definedName name="____DAF13">#REF!</definedName>
    <definedName name="____daf133" localSheetId="0">#REF!</definedName>
    <definedName name="____daf133" localSheetId="3">#REF!</definedName>
    <definedName name="____daf133">#REF!</definedName>
    <definedName name="____DAF14" localSheetId="0">#REF!</definedName>
    <definedName name="____DAF14" localSheetId="3">#REF!</definedName>
    <definedName name="____DAF14">#REF!</definedName>
    <definedName name="____DAF15" localSheetId="0">#REF!</definedName>
    <definedName name="____DAF15" localSheetId="3">#REF!</definedName>
    <definedName name="____DAF15">#REF!</definedName>
    <definedName name="____DAF16" localSheetId="0">#REF!</definedName>
    <definedName name="____DAF16" localSheetId="3">#REF!</definedName>
    <definedName name="____DAF16">#REF!</definedName>
    <definedName name="____DAF17" localSheetId="0">#REF!</definedName>
    <definedName name="____DAF17" localSheetId="3">#REF!</definedName>
    <definedName name="____DAF17">#REF!</definedName>
    <definedName name="____DAF2" localSheetId="0">#REF!</definedName>
    <definedName name="____DAF2" localSheetId="3">#REF!</definedName>
    <definedName name="____DAF2">#REF!</definedName>
    <definedName name="____DAF3" localSheetId="0">#REF!</definedName>
    <definedName name="____DAF3" localSheetId="3">#REF!</definedName>
    <definedName name="____DAF3">#REF!</definedName>
    <definedName name="____hal5" localSheetId="0">#REF!</definedName>
    <definedName name="____hal5" localSheetId="3">#REF!</definedName>
    <definedName name="____hal5">#REF!</definedName>
    <definedName name="____hal6" localSheetId="0">#REF!</definedName>
    <definedName name="____hal6" localSheetId="3">#REF!</definedName>
    <definedName name="____hal6">#REF!</definedName>
    <definedName name="____JBN3" hidden="1">{#N/A,#N/A,FALSE,"M.32"}</definedName>
    <definedName name="____kb1" localSheetId="0">[1]ca!#REF!</definedName>
    <definedName name="____kb1" localSheetId="3">[1]ca!#REF!</definedName>
    <definedName name="____kb1">[1]ca!#REF!</definedName>
    <definedName name="____kb2" localSheetId="0">[1]ca!#REF!</definedName>
    <definedName name="____kb2" localSheetId="3">[1]ca!#REF!</definedName>
    <definedName name="____kb2">[1]ca!#REF!</definedName>
    <definedName name="____kl09" hidden="1">{#N/A,#N/A,FALSE,"M.01"}</definedName>
    <definedName name="____kp1" localSheetId="0">[1]ca!#REF!</definedName>
    <definedName name="____kp1" localSheetId="3">[1]ca!#REF!</definedName>
    <definedName name="____kp1">[1]ca!#REF!</definedName>
    <definedName name="____RIP2" hidden="1">{#N/A,#N/A,FALSE,"M.01"}</definedName>
    <definedName name="____RIP3" hidden="1">{#N/A,#N/A,FALSE,"M.41"}</definedName>
    <definedName name="____sem1" localSheetId="0">#REF!</definedName>
    <definedName name="____sem1" localSheetId="3">#REF!</definedName>
    <definedName name="____sem1">#REF!</definedName>
    <definedName name="____SLA2009" hidden="1">{#N/A,#N/A,FALSE,"M.32"}</definedName>
    <definedName name="____sm1" localSheetId="0">#REF!</definedName>
    <definedName name="____sm1" localSheetId="3">#REF!</definedName>
    <definedName name="____sm1">#REF!</definedName>
    <definedName name="____Tab1" localSheetId="0">#REF!</definedName>
    <definedName name="____Tab1" localSheetId="3">#REF!</definedName>
    <definedName name="____Tab1">#REF!</definedName>
    <definedName name="____Tab2" localSheetId="0">#REF!</definedName>
    <definedName name="____Tab2" localSheetId="3">#REF!</definedName>
    <definedName name="____Tab2">#REF!</definedName>
    <definedName name="____Tab3" localSheetId="0">#REF!</definedName>
    <definedName name="____Tab3" localSheetId="3">#REF!</definedName>
    <definedName name="____Tab3">#REF!</definedName>
    <definedName name="____TH1" hidden="1">{#N/A,#N/A,FALSE,"M.34"}</definedName>
    <definedName name="____th2" hidden="1">{#N/A,#N/A,FALSE,"M.42"}</definedName>
    <definedName name="____trw1" localSheetId="0">#REF!</definedName>
    <definedName name="____trw1" localSheetId="3">#REF!</definedName>
    <definedName name="____trw1">#REF!</definedName>
    <definedName name="____trw2" localSheetId="0">#REF!</definedName>
    <definedName name="____trw2" localSheetId="3">#REF!</definedName>
    <definedName name="____trw2">#REF!</definedName>
    <definedName name="____trw3" localSheetId="0">#REF!</definedName>
    <definedName name="____trw3" localSheetId="3">#REF!</definedName>
    <definedName name="____trw3">#REF!</definedName>
    <definedName name="___BAT48100">'[2]HARGA SATUAN'!$B$13</definedName>
    <definedName name="___DAF1" localSheetId="0">#REF!</definedName>
    <definedName name="___DAF1" localSheetId="3">#REF!</definedName>
    <definedName name="___DAF1">#REF!</definedName>
    <definedName name="___DAF11" localSheetId="0">#REF!</definedName>
    <definedName name="___DAF11" localSheetId="3">#REF!</definedName>
    <definedName name="___DAF11">#REF!</definedName>
    <definedName name="___DAF12" localSheetId="0">#REF!</definedName>
    <definedName name="___DAF12" localSheetId="3">#REF!</definedName>
    <definedName name="___DAF12">#REF!</definedName>
    <definedName name="___DAF13" localSheetId="0">#REF!</definedName>
    <definedName name="___DAF13" localSheetId="3">#REF!</definedName>
    <definedName name="___DAF13">#REF!</definedName>
    <definedName name="___daf133" localSheetId="0">#REF!</definedName>
    <definedName name="___daf133" localSheetId="3">#REF!</definedName>
    <definedName name="___daf133">#REF!</definedName>
    <definedName name="___DAF14" localSheetId="0">#REF!</definedName>
    <definedName name="___DAF14" localSheetId="3">#REF!</definedName>
    <definedName name="___DAF14">#REF!</definedName>
    <definedName name="___DAF15" localSheetId="0">#REF!</definedName>
    <definedName name="___DAF15" localSheetId="3">#REF!</definedName>
    <definedName name="___DAF15">#REF!</definedName>
    <definedName name="___DAF16" localSheetId="0">#REF!</definedName>
    <definedName name="___DAF16" localSheetId="3">#REF!</definedName>
    <definedName name="___DAF16">#REF!</definedName>
    <definedName name="___DAF17" localSheetId="0">#REF!</definedName>
    <definedName name="___DAF17" localSheetId="3">#REF!</definedName>
    <definedName name="___DAF17">#REF!</definedName>
    <definedName name="___DAF2" localSheetId="0">#REF!</definedName>
    <definedName name="___DAF2" localSheetId="3">#REF!</definedName>
    <definedName name="___DAF2">#REF!</definedName>
    <definedName name="___DAF3" localSheetId="0">#REF!</definedName>
    <definedName name="___DAF3" localSheetId="3">#REF!</definedName>
    <definedName name="___DAF3">#REF!</definedName>
    <definedName name="___hal1" localSheetId="0">#REF!</definedName>
    <definedName name="___hal1" localSheetId="3">#REF!</definedName>
    <definedName name="___hal1">#REF!</definedName>
    <definedName name="___hal2" localSheetId="0">#REF!</definedName>
    <definedName name="___hal2" localSheetId="3">#REF!</definedName>
    <definedName name="___hal2">#REF!</definedName>
    <definedName name="___hal3" localSheetId="0">#REF!</definedName>
    <definedName name="___hal3" localSheetId="3">#REF!</definedName>
    <definedName name="___hal3">#REF!</definedName>
    <definedName name="___hal4" localSheetId="0">#REF!</definedName>
    <definedName name="___hal4" localSheetId="3">#REF!</definedName>
    <definedName name="___hal4">#REF!</definedName>
    <definedName name="___JBN3" hidden="1">{#N/A,#N/A,FALSE,"M.32"}</definedName>
    <definedName name="___kl09" hidden="1">{#N/A,#N/A,FALSE,"M.01"}</definedName>
    <definedName name="___la150">'[2]HARGA SATUAN'!$B$25</definedName>
    <definedName name="___MEI92" localSheetId="0">#REF!</definedName>
    <definedName name="___MEI92" localSheetId="3">#REF!</definedName>
    <definedName name="___MEI92">#REF!</definedName>
    <definedName name="___npv1" localSheetId="0">#REF!</definedName>
    <definedName name="___npv1" localSheetId="3">#REF!</definedName>
    <definedName name="___npv1">#REF!</definedName>
    <definedName name="___npv2" localSheetId="0">#REF!</definedName>
    <definedName name="___npv2" localSheetId="3">#REF!</definedName>
    <definedName name="___npv2">#REF!</definedName>
    <definedName name="___pmt7040">'[2]HARGA SATUAN'!$B$8</definedName>
    <definedName name="___rab1" localSheetId="0">#REF!</definedName>
    <definedName name="___rab1" localSheetId="3">#REF!</definedName>
    <definedName name="___rab1">#REF!</definedName>
    <definedName name="___rab2" localSheetId="0">#REF!</definedName>
    <definedName name="___rab2" localSheetId="3">#REF!</definedName>
    <definedName name="___rab2">#REF!</definedName>
    <definedName name="___RIP2" hidden="1">{#N/A,#N/A,FALSE,"M.01"}</definedName>
    <definedName name="___RIP3" hidden="1">{#N/A,#N/A,FALSE,"M.41"}</definedName>
    <definedName name="___SLA2009" hidden="1">{#N/A,#N/A,FALSE,"M.32"}</definedName>
    <definedName name="___TH1" hidden="1">{#N/A,#N/A,FALSE,"M.34"}</definedName>
    <definedName name="___th2" hidden="1">{#N/A,#N/A,FALSE,"M.42"}</definedName>
    <definedName name="___TW1" localSheetId="0">#REF!</definedName>
    <definedName name="___TW1" localSheetId="3">#REF!</definedName>
    <definedName name="___TW1">#REF!</definedName>
    <definedName name="___TW2" localSheetId="0">#REF!</definedName>
    <definedName name="___TW2" localSheetId="3">#REF!</definedName>
    <definedName name="___TW2">#REF!</definedName>
    <definedName name="__1_2002_VS_2001" localSheetId="0">#REF!</definedName>
    <definedName name="__1_2002_VS_2001" localSheetId="3">#REF!</definedName>
    <definedName name="__1_2002_VS_2001">#REF!</definedName>
    <definedName name="__10INV_PERUSAHAA_2" localSheetId="0">#REF!</definedName>
    <definedName name="__10INV_PERUSAHAA_2" localSheetId="3">#REF!</definedName>
    <definedName name="__10INV_PERUSAHAA_2">#REF!</definedName>
    <definedName name="__11INV_PERUSAHAAN" localSheetId="0">#REF!</definedName>
    <definedName name="__11INV_PERUSAHAAN" localSheetId="3">#REF!</definedName>
    <definedName name="__11INV_PERUSAHAAN">#REF!</definedName>
    <definedName name="__123Graph_A" localSheetId="0" hidden="1">'[3]TRNS-C1'!#REF!</definedName>
    <definedName name="__123Graph_A" localSheetId="3" hidden="1">'[3]TRNS-C1'!#REF!</definedName>
    <definedName name="__123Graph_A" hidden="1">'[3]TRNS-C1'!#REF!</definedName>
    <definedName name="__123Graph_B" localSheetId="0" hidden="1">'[3]TRNS-C1'!#REF!</definedName>
    <definedName name="__123Graph_B" localSheetId="3" hidden="1">'[3]TRNS-C1'!#REF!</definedName>
    <definedName name="__123Graph_B" hidden="1">'[3]TRNS-C1'!#REF!</definedName>
    <definedName name="__123Graph_D" localSheetId="0" hidden="1">[4]PkRp!#REF!</definedName>
    <definedName name="__123Graph_D" localSheetId="3" hidden="1">[4]PkRp!#REF!</definedName>
    <definedName name="__123Graph_D" hidden="1">[4]PkRp!#REF!</definedName>
    <definedName name="__123Graph_X" localSheetId="0" hidden="1">'[3]TRNS-C1'!#REF!</definedName>
    <definedName name="__123Graph_X" localSheetId="3" hidden="1">'[3]TRNS-C1'!#REF!</definedName>
    <definedName name="__123Graph_X" hidden="1">'[3]TRNS-C1'!#REF!</definedName>
    <definedName name="__12JTM_PER_TW" localSheetId="0">#REF!</definedName>
    <definedName name="__12JTM_PER_TW" localSheetId="3">#REF!</definedName>
    <definedName name="__12JTM_PER_TW">#REF!</definedName>
    <definedName name="__13REKAP_KEGIATAN" localSheetId="0">#REF!</definedName>
    <definedName name="__13REKAP_KEGIATAN" localSheetId="3">#REF!</definedName>
    <definedName name="__13REKAP_KEGIATAN">#REF!</definedName>
    <definedName name="__14REKAP_PAK_AEP" localSheetId="0">#REF!</definedName>
    <definedName name="__14REKAP_PAK_AEP" localSheetId="3">#REF!</definedName>
    <definedName name="__14REKAP_PAK_AEP">#REF!</definedName>
    <definedName name="__15SUM_MUTDAL" localSheetId="0">#REF!</definedName>
    <definedName name="__15SUM_MUTDAL" localSheetId="3">#REF!</definedName>
    <definedName name="__15SUM_MUTDAL">#REF!</definedName>
    <definedName name="__2ANGG_PERUSAHA_2" localSheetId="0">#REF!</definedName>
    <definedName name="__2ANGG_PERUSAHA_2" localSheetId="3">#REF!</definedName>
    <definedName name="__2ANGG_PERUSAHA_2">#REF!</definedName>
    <definedName name="__3ANGG_PERUSAHAAN" localSheetId="0">#REF!</definedName>
    <definedName name="__3ANGG_PERUSAHAAN" localSheetId="3">#REF!</definedName>
    <definedName name="__3ANGG_PERUSAHAAN">#REF!</definedName>
    <definedName name="__4BAHAS_ANGG." localSheetId="0">#REF!</definedName>
    <definedName name="__4BAHAS_ANGG." localSheetId="3">#REF!</definedName>
    <definedName name="__4BAHAS_ANGG.">#REF!</definedName>
    <definedName name="__5BAHAS_DISTURB" localSheetId="0">#REF!</definedName>
    <definedName name="__5BAHAS_DISTURB" localSheetId="3">#REF!</definedName>
    <definedName name="__5BAHAS_DISTURB">#REF!</definedName>
    <definedName name="__6FORM_A" localSheetId="0">#REF!</definedName>
    <definedName name="__6FORM_A" localSheetId="3">#REF!</definedName>
    <definedName name="__6FORM_A">#REF!</definedName>
    <definedName name="__7FORM_B" localSheetId="0">#REF!</definedName>
    <definedName name="__7FORM_B" localSheetId="3">#REF!</definedName>
    <definedName name="__7FORM_B">#REF!</definedName>
    <definedName name="__8GD_PER_TW" localSheetId="0">#REF!</definedName>
    <definedName name="__8GD_PER_TW" localSheetId="3">#REF!</definedName>
    <definedName name="__8GD_PER_TW">#REF!</definedName>
    <definedName name="__9GH_2_SPINDEL" localSheetId="0">#REF!</definedName>
    <definedName name="__9GH_2_SPINDEL" localSheetId="3">#REF!</definedName>
    <definedName name="__9GH_2_SPINDEL">#REF!</definedName>
    <definedName name="__BAT48100">'[2]HARGA SATUAN'!$B$13</definedName>
    <definedName name="__DAF1" localSheetId="0">#REF!</definedName>
    <definedName name="__DAF1" localSheetId="3">#REF!</definedName>
    <definedName name="__DAF1">#REF!</definedName>
    <definedName name="__DAF11" localSheetId="0">#REF!</definedName>
    <definedName name="__DAF11" localSheetId="3">#REF!</definedName>
    <definedName name="__DAF11">#REF!</definedName>
    <definedName name="__DAF12" localSheetId="0">#REF!</definedName>
    <definedName name="__DAF12" localSheetId="3">#REF!</definedName>
    <definedName name="__DAF12">#REF!</definedName>
    <definedName name="__DAF13" localSheetId="0">#REF!</definedName>
    <definedName name="__DAF13" localSheetId="3">#REF!</definedName>
    <definedName name="__DAF13">#REF!</definedName>
    <definedName name="__daf133" localSheetId="0">#REF!</definedName>
    <definedName name="__daf133" localSheetId="3">#REF!</definedName>
    <definedName name="__daf133">#REF!</definedName>
    <definedName name="__DAF14" localSheetId="0">#REF!</definedName>
    <definedName name="__DAF14" localSheetId="3">#REF!</definedName>
    <definedName name="__DAF14">#REF!</definedName>
    <definedName name="__DAF15" localSheetId="0">#REF!</definedName>
    <definedName name="__DAF15" localSheetId="3">#REF!</definedName>
    <definedName name="__DAF15">#REF!</definedName>
    <definedName name="__DAF16" localSheetId="0">#REF!</definedName>
    <definedName name="__DAF16" localSheetId="3">#REF!</definedName>
    <definedName name="__DAF16">#REF!</definedName>
    <definedName name="__DAF17" localSheetId="0">#REF!</definedName>
    <definedName name="__DAF17" localSheetId="3">#REF!</definedName>
    <definedName name="__DAF17">#REF!</definedName>
    <definedName name="__DAF2" localSheetId="0">#REF!</definedName>
    <definedName name="__DAF2" localSheetId="3">#REF!</definedName>
    <definedName name="__DAF2">#REF!</definedName>
    <definedName name="__DAF3" localSheetId="0">#REF!</definedName>
    <definedName name="__DAF3" localSheetId="3">#REF!</definedName>
    <definedName name="__DAF3">#REF!</definedName>
    <definedName name="__ERR1" hidden="1">{#N/A,#N/A,FALSE,"M.42"}</definedName>
    <definedName name="__evs1" localSheetId="0">#REF!</definedName>
    <definedName name="__evs1" localSheetId="3">#REF!</definedName>
    <definedName name="__evs1">#REF!</definedName>
    <definedName name="__hal1" localSheetId="0">#REF!</definedName>
    <definedName name="__hal1" localSheetId="3">#REF!</definedName>
    <definedName name="__hal1">#REF!</definedName>
    <definedName name="__hal2" localSheetId="0">#REF!</definedName>
    <definedName name="__hal2" localSheetId="3">#REF!</definedName>
    <definedName name="__hal2">#REF!</definedName>
    <definedName name="__hal3" localSheetId="0">#REF!</definedName>
    <definedName name="__hal3" localSheetId="3">#REF!</definedName>
    <definedName name="__hal3">#REF!</definedName>
    <definedName name="__hal4" localSheetId="0">#REF!</definedName>
    <definedName name="__hal4" localSheetId="3">#REF!</definedName>
    <definedName name="__hal4">#REF!</definedName>
    <definedName name="__hal5" localSheetId="0">#REF!</definedName>
    <definedName name="__hal5" localSheetId="3">#REF!</definedName>
    <definedName name="__hal5">#REF!</definedName>
    <definedName name="__hal6" localSheetId="0">#REF!</definedName>
    <definedName name="__hal6" localSheetId="3">#REF!</definedName>
    <definedName name="__hal6">#REF!</definedName>
    <definedName name="__JBN3" hidden="1">{#N/A,#N/A,FALSE,"M.32"}</definedName>
    <definedName name="__Jh1" hidden="1">{"w1t2",#N/A,TRUE,"Jawa";"w1t2",#N/A,TRUE,"I";"w1t2",#N/A,TRUE,"II";"w1t2",#N/A,TRUE,"III";"w1t2",#N/A,TRUE,"Batam";"w1t2",#N/A,TRUE,"IV";"w1t2",#N/A,TRUE,"V";"w1t2",#N/A,TRUE,"VI";"w1t2",#N/A,TRUE,"VII";"w1t2",#N/A,TRUE,"VIII";"w1t2",#N/A,TRUE,"IX";"w1t2",#N/A,TRUE,"X";"w1t2",#N/A,TRUE,"XI"}</definedName>
    <definedName name="__kb1" localSheetId="0">[1]ca!#REF!</definedName>
    <definedName name="__kb1" localSheetId="3">[1]ca!#REF!</definedName>
    <definedName name="__kb1">[1]ca!#REF!</definedName>
    <definedName name="__kb2" localSheetId="0">[1]ca!#REF!</definedName>
    <definedName name="__kb2" localSheetId="3">[1]ca!#REF!</definedName>
    <definedName name="__kb2">[1]ca!#REF!</definedName>
    <definedName name="__kl09" hidden="1">{#N/A,#N/A,FALSE,"M.01"}</definedName>
    <definedName name="__kp1" localSheetId="0">[1]ca!#REF!</definedName>
    <definedName name="__kp1" localSheetId="3">[1]ca!#REF!</definedName>
    <definedName name="__kp1">[1]ca!#REF!</definedName>
    <definedName name="__la150">'[2]HARGA SATUAN'!$B$25</definedName>
    <definedName name="__MEI92" localSheetId="0">#REF!</definedName>
    <definedName name="__MEI92" localSheetId="3">#REF!</definedName>
    <definedName name="__MEI92">#REF!</definedName>
    <definedName name="__npv1" localSheetId="0">#REF!</definedName>
    <definedName name="__npv1" localSheetId="3">#REF!</definedName>
    <definedName name="__npv1">#REF!</definedName>
    <definedName name="__npv2" localSheetId="0">#REF!</definedName>
    <definedName name="__npv2" localSheetId="3">#REF!</definedName>
    <definedName name="__npv2">#REF!</definedName>
    <definedName name="__pmt7040">'[2]HARGA SATUAN'!$B$8</definedName>
    <definedName name="__rab1" localSheetId="0">#REF!</definedName>
    <definedName name="__rab1" localSheetId="3">#REF!</definedName>
    <definedName name="__rab1">#REF!</definedName>
    <definedName name="__rab2" localSheetId="0">#REF!</definedName>
    <definedName name="__rab2" localSheetId="3">#REF!</definedName>
    <definedName name="__rab2">#REF!</definedName>
    <definedName name="__RIP2" hidden="1">{#N/A,#N/A,FALSE,"M.01"}</definedName>
    <definedName name="__RIP3" hidden="1">{#N/A,#N/A,FALSE,"M.41"}</definedName>
    <definedName name="__sem1" localSheetId="0">#REF!</definedName>
    <definedName name="__sem1" localSheetId="3">#REF!</definedName>
    <definedName name="__sem1">#REF!</definedName>
    <definedName name="__SLA2009" hidden="1">{#N/A,#N/A,FALSE,"M.32"}</definedName>
    <definedName name="__sm1" localSheetId="0">#REF!</definedName>
    <definedName name="__sm1" localSheetId="3">#REF!</definedName>
    <definedName name="__sm1">#REF!</definedName>
    <definedName name="__Tab1" localSheetId="0">#REF!</definedName>
    <definedName name="__Tab1" localSheetId="3">#REF!</definedName>
    <definedName name="__Tab1">#REF!</definedName>
    <definedName name="__Tab2" localSheetId="0">#REF!</definedName>
    <definedName name="__Tab2" localSheetId="3">#REF!</definedName>
    <definedName name="__Tab2">#REF!</definedName>
    <definedName name="__Tab3" localSheetId="0">#REF!</definedName>
    <definedName name="__Tab3" localSheetId="3">#REF!</definedName>
    <definedName name="__Tab3">#REF!</definedName>
    <definedName name="__TH1" hidden="1">{#N/A,#N/A,FALSE,"M.34"}</definedName>
    <definedName name="__th2" hidden="1">{#N/A,#N/A,FALSE,"M.42"}</definedName>
    <definedName name="__trw1" localSheetId="0">#REF!</definedName>
    <definedName name="__trw1" localSheetId="3">#REF!</definedName>
    <definedName name="__trw1">#REF!</definedName>
    <definedName name="__trw2" localSheetId="0">#REF!</definedName>
    <definedName name="__trw2" localSheetId="3">#REF!</definedName>
    <definedName name="__trw2">#REF!</definedName>
    <definedName name="__trw3" localSheetId="0">#REF!</definedName>
    <definedName name="__trw3" localSheetId="3">#REF!</definedName>
    <definedName name="__trw3">#REF!</definedName>
    <definedName name="__TW1" localSheetId="0">#REF!</definedName>
    <definedName name="__TW1" localSheetId="3">#REF!</definedName>
    <definedName name="__TW1">#REF!</definedName>
    <definedName name="__TW2" localSheetId="0">#REF!</definedName>
    <definedName name="__TW2" localSheetId="3">#REF!</definedName>
    <definedName name="__TW2">#REF!</definedName>
    <definedName name="_1" localSheetId="0">#REF!</definedName>
    <definedName name="_1" localSheetId="3">#REF!</definedName>
    <definedName name="_1">#REF!</definedName>
    <definedName name="_1_2002_VS_2001" localSheetId="0">#REF!</definedName>
    <definedName name="_1_2002_VS_2001" localSheetId="3">#REF!</definedName>
    <definedName name="_1_2002_VS_2001">#REF!</definedName>
    <definedName name="_10" localSheetId="0">#REF!</definedName>
    <definedName name="_10" localSheetId="3">#REF!</definedName>
    <definedName name="_10">#REF!</definedName>
    <definedName name="_10INV_PERUSAHAA_2" localSheetId="0">#REF!</definedName>
    <definedName name="_10INV_PERUSAHAA_2" localSheetId="3">#REF!</definedName>
    <definedName name="_10INV_PERUSAHAA_2">#REF!</definedName>
    <definedName name="_11" localSheetId="0">#REF!</definedName>
    <definedName name="_11" localSheetId="3">#REF!</definedName>
    <definedName name="_11">#REF!</definedName>
    <definedName name="_11INV_PERUSAHAAN" localSheetId="0">#REF!</definedName>
    <definedName name="_11INV_PERUSAHAAN" localSheetId="3">#REF!</definedName>
    <definedName name="_11INV_PERUSAHAAN">#REF!</definedName>
    <definedName name="_12" localSheetId="0">#REF!</definedName>
    <definedName name="_12" localSheetId="3">#REF!</definedName>
    <definedName name="_12">#REF!</definedName>
    <definedName name="_12JTM_PER_TW" localSheetId="0">#REF!</definedName>
    <definedName name="_12JTM_PER_TW" localSheetId="3">#REF!</definedName>
    <definedName name="_12JTM_PER_TW">#REF!</definedName>
    <definedName name="_13REKAP_KEGIATAN" localSheetId="0">#REF!</definedName>
    <definedName name="_13REKAP_KEGIATAN" localSheetId="3">#REF!</definedName>
    <definedName name="_13REKAP_KEGIATAN">#REF!</definedName>
    <definedName name="_14REKAP_PAK_AEP" localSheetId="0">#REF!</definedName>
    <definedName name="_14REKAP_PAK_AEP" localSheetId="3">#REF!</definedName>
    <definedName name="_14REKAP_PAK_AEP">#REF!</definedName>
    <definedName name="_15SUM_MUTDAL" localSheetId="0">#REF!</definedName>
    <definedName name="_15SUM_MUTDAL" localSheetId="3">#REF!</definedName>
    <definedName name="_15SUM_MUTDAL">#REF!</definedName>
    <definedName name="_1S" localSheetId="0">#REF!</definedName>
    <definedName name="_1S" localSheetId="3">#REF!</definedName>
    <definedName name="_1S">#REF!</definedName>
    <definedName name="_1T" localSheetId="0">#REF!</definedName>
    <definedName name="_1T" localSheetId="3">#REF!</definedName>
    <definedName name="_1T">#REF!</definedName>
    <definedName name="_2" localSheetId="0">#REF!</definedName>
    <definedName name="_2" localSheetId="3">#REF!</definedName>
    <definedName name="_2">#REF!</definedName>
    <definedName name="_2ANGG_PERUSAHA_2" localSheetId="0">#REF!</definedName>
    <definedName name="_2ANGG_PERUSAHA_2" localSheetId="3">#REF!</definedName>
    <definedName name="_2ANGG_PERUSAHA_2">#REF!</definedName>
    <definedName name="_2T" localSheetId="0">#REF!</definedName>
    <definedName name="_2T" localSheetId="3">#REF!</definedName>
    <definedName name="_2T">#REF!</definedName>
    <definedName name="_3" localSheetId="0">#REF!</definedName>
    <definedName name="_3" localSheetId="3">#REF!</definedName>
    <definedName name="_3">#REF!</definedName>
    <definedName name="_3ANGG_PERUSAHAAN" localSheetId="0">#REF!</definedName>
    <definedName name="_3ANGG_PERUSAHAAN" localSheetId="3">#REF!</definedName>
    <definedName name="_3ANGG_PERUSAHAAN">#REF!</definedName>
    <definedName name="_3T" localSheetId="0">#REF!</definedName>
    <definedName name="_3T" localSheetId="3">#REF!</definedName>
    <definedName name="_3T">#REF!</definedName>
    <definedName name="_3TR" localSheetId="0">#REF!</definedName>
    <definedName name="_3TR" localSheetId="3">#REF!</definedName>
    <definedName name="_3TR">#REF!</definedName>
    <definedName name="_4" localSheetId="0">#REF!</definedName>
    <definedName name="_4" localSheetId="3">#REF!</definedName>
    <definedName name="_4">#REF!</definedName>
    <definedName name="_4BAHAS_ANGG." localSheetId="0">#REF!</definedName>
    <definedName name="_4BAHAS_ANGG." localSheetId="3">#REF!</definedName>
    <definedName name="_4BAHAS_ANGG.">#REF!</definedName>
    <definedName name="_4T" localSheetId="0">#REF!</definedName>
    <definedName name="_4T" localSheetId="3">#REF!</definedName>
    <definedName name="_4T">#REF!</definedName>
    <definedName name="_5" localSheetId="0">#REF!</definedName>
    <definedName name="_5" localSheetId="3">#REF!</definedName>
    <definedName name="_5">#REF!</definedName>
    <definedName name="_5BAHAS_DISTURB" localSheetId="0">#REF!</definedName>
    <definedName name="_5BAHAS_DISTURB" localSheetId="3">#REF!</definedName>
    <definedName name="_5BAHAS_DISTURB">#REF!</definedName>
    <definedName name="_6" localSheetId="0">#REF!</definedName>
    <definedName name="_6" localSheetId="3">#REF!</definedName>
    <definedName name="_6">#REF!</definedName>
    <definedName name="_6A" localSheetId="0">#REF!</definedName>
    <definedName name="_6A" localSheetId="3">#REF!</definedName>
    <definedName name="_6A">#REF!</definedName>
    <definedName name="_6B" localSheetId="0">#REF!</definedName>
    <definedName name="_6B" localSheetId="3">#REF!</definedName>
    <definedName name="_6B">#REF!</definedName>
    <definedName name="_6FORM_A" localSheetId="0">#REF!</definedName>
    <definedName name="_6FORM_A" localSheetId="3">#REF!</definedName>
    <definedName name="_6FORM_A">#REF!</definedName>
    <definedName name="_7" localSheetId="0">#REF!</definedName>
    <definedName name="_7" localSheetId="3">#REF!</definedName>
    <definedName name="_7">#REF!</definedName>
    <definedName name="_7FORM_B" localSheetId="0">#REF!</definedName>
    <definedName name="_7FORM_B" localSheetId="3">#REF!</definedName>
    <definedName name="_7FORM_B">#REF!</definedName>
    <definedName name="_8" localSheetId="0">#REF!</definedName>
    <definedName name="_8" localSheetId="3">#REF!</definedName>
    <definedName name="_8">#REF!</definedName>
    <definedName name="_8GD_PER_TW" localSheetId="0">#REF!</definedName>
    <definedName name="_8GD_PER_TW" localSheetId="3">#REF!</definedName>
    <definedName name="_8GD_PER_TW">#REF!</definedName>
    <definedName name="_9" localSheetId="0">#REF!</definedName>
    <definedName name="_9" localSheetId="3">#REF!</definedName>
    <definedName name="_9">#REF!</definedName>
    <definedName name="_9GH_2_SPINDEL" localSheetId="0">#REF!</definedName>
    <definedName name="_9GH_2_SPINDEL" localSheetId="3">#REF!</definedName>
    <definedName name="_9GH_2_SPINDEL">#REF!</definedName>
    <definedName name="_BAT48100">'[2]HARGA SATUAN'!$B$13</definedName>
    <definedName name="_DAF1" localSheetId="0">#REF!</definedName>
    <definedName name="_DAF1" localSheetId="3">#REF!</definedName>
    <definedName name="_DAF1">#REF!</definedName>
    <definedName name="_DAF11" localSheetId="0">#REF!</definedName>
    <definedName name="_DAF11" localSheetId="3">#REF!</definedName>
    <definedName name="_DAF11">#REF!</definedName>
    <definedName name="_DAF12" localSheetId="0">#REF!</definedName>
    <definedName name="_DAF12" localSheetId="3">#REF!</definedName>
    <definedName name="_DAF12">#REF!</definedName>
    <definedName name="_DAF13" localSheetId="0">#REF!</definedName>
    <definedName name="_DAF13" localSheetId="3">#REF!</definedName>
    <definedName name="_DAF13">#REF!</definedName>
    <definedName name="_daf133" localSheetId="0">#REF!</definedName>
    <definedName name="_daf133" localSheetId="3">#REF!</definedName>
    <definedName name="_daf133">#REF!</definedName>
    <definedName name="_DAF14" localSheetId="0">#REF!</definedName>
    <definedName name="_DAF14" localSheetId="3">#REF!</definedName>
    <definedName name="_DAF14">#REF!</definedName>
    <definedName name="_DAF15" localSheetId="0">#REF!</definedName>
    <definedName name="_DAF15" localSheetId="3">#REF!</definedName>
    <definedName name="_DAF15">#REF!</definedName>
    <definedName name="_DAF16" localSheetId="0">#REF!</definedName>
    <definedName name="_DAF16" localSheetId="3">#REF!</definedName>
    <definedName name="_DAF16">#REF!</definedName>
    <definedName name="_DAF17" localSheetId="0">#REF!</definedName>
    <definedName name="_DAF17" localSheetId="3">#REF!</definedName>
    <definedName name="_DAF17">#REF!</definedName>
    <definedName name="_DAF2" localSheetId="0">#REF!</definedName>
    <definedName name="_DAF2" localSheetId="3">#REF!</definedName>
    <definedName name="_DAF2">#REF!</definedName>
    <definedName name="_DAF3" localSheetId="0">#REF!</definedName>
    <definedName name="_DAF3" localSheetId="3">#REF!</definedName>
    <definedName name="_DAF3">#REF!</definedName>
    <definedName name="_Dist_Bin" localSheetId="0" hidden="1">#REF!</definedName>
    <definedName name="_Dist_Bin" localSheetId="3" hidden="1">#REF!</definedName>
    <definedName name="_Dist_Bin" hidden="1">#REF!</definedName>
    <definedName name="_Dist_Values" localSheetId="0" hidden="1">#REF!</definedName>
    <definedName name="_Dist_Values" localSheetId="3" hidden="1">#REF!</definedName>
    <definedName name="_Dist_Values" hidden="1">#REF!</definedName>
    <definedName name="_ERR1" hidden="1">{#N/A,#N/A,FALSE,"M.42"}</definedName>
    <definedName name="_evs1" localSheetId="0">#REF!</definedName>
    <definedName name="_evs1" localSheetId="3">#REF!</definedName>
    <definedName name="_evs1">#REF!</definedName>
    <definedName name="_Fill" localSheetId="0" hidden="1">[5]UshDeb00!#REF!</definedName>
    <definedName name="_Fill" localSheetId="3" hidden="1">[5]UshDeb00!#REF!</definedName>
    <definedName name="_Fill" hidden="1">[5]UshDeb00!#REF!</definedName>
    <definedName name="_hal1" localSheetId="0">#REF!</definedName>
    <definedName name="_hal1" localSheetId="3">#REF!</definedName>
    <definedName name="_hal1">#REF!</definedName>
    <definedName name="_hal2" localSheetId="0">#REF!</definedName>
    <definedName name="_hal2" localSheetId="3">#REF!</definedName>
    <definedName name="_hal2">#REF!</definedName>
    <definedName name="_hal3" localSheetId="0">#REF!</definedName>
    <definedName name="_hal3" localSheetId="3">#REF!</definedName>
    <definedName name="_hal3">#REF!</definedName>
    <definedName name="_hal4" localSheetId="0">#REF!</definedName>
    <definedName name="_hal4" localSheetId="3">#REF!</definedName>
    <definedName name="_hal4">#REF!</definedName>
    <definedName name="_hal5" localSheetId="0">#REF!</definedName>
    <definedName name="_hal5" localSheetId="3">#REF!</definedName>
    <definedName name="_hal5">#REF!</definedName>
    <definedName name="_hal6" localSheetId="0">#REF!</definedName>
    <definedName name="_hal6" localSheetId="3">#REF!</definedName>
    <definedName name="_hal6">#REF!</definedName>
    <definedName name="_JBN3" hidden="1">{#N/A,#N/A,FALSE,"M.32"}</definedName>
    <definedName name="_Jh1" hidden="1">{"w1t2",#N/A,TRUE,"Jawa";"w1t2",#N/A,TRUE,"I";"w1t2",#N/A,TRUE,"II";"w1t2",#N/A,TRUE,"III";"w1t2",#N/A,TRUE,"Batam";"w1t2",#N/A,TRUE,"IV";"w1t2",#N/A,TRUE,"V";"w1t2",#N/A,TRUE,"VI";"w1t2",#N/A,TRUE,"VII";"w1t2",#N/A,TRUE,"VIII";"w1t2",#N/A,TRUE,"IX";"w1t2",#N/A,TRUE,"X";"w1t2",#N/A,TRUE,"XI"}</definedName>
    <definedName name="_kb1" localSheetId="0">[1]ca!#REF!</definedName>
    <definedName name="_kb1" localSheetId="3">[1]ca!#REF!</definedName>
    <definedName name="_kb1">[1]ca!#REF!</definedName>
    <definedName name="_kb2" localSheetId="0">[1]ca!#REF!</definedName>
    <definedName name="_kb2" localSheetId="3">[1]ca!#REF!</definedName>
    <definedName name="_kb2">[1]ca!#REF!</definedName>
    <definedName name="_Key1" localSheetId="0" hidden="1">[6]L_23!#REF!</definedName>
    <definedName name="_Key1" localSheetId="3" hidden="1">[6]L_23!#REF!</definedName>
    <definedName name="_Key1" hidden="1">[6]L_23!#REF!</definedName>
    <definedName name="_Key2" localSheetId="0" hidden="1">#REF!</definedName>
    <definedName name="_Key2" localSheetId="3" hidden="1">#REF!</definedName>
    <definedName name="_Key2" hidden="1">#REF!</definedName>
    <definedName name="_kl09" hidden="1">{#N/A,#N/A,FALSE,"M.01"}</definedName>
    <definedName name="_kp1" localSheetId="0">[1]ca!#REF!</definedName>
    <definedName name="_kp1" localSheetId="3">[1]ca!#REF!</definedName>
    <definedName name="_kp1">[1]ca!#REF!</definedName>
    <definedName name="_la150">'[2]HARGA SATUAN'!$B$25</definedName>
    <definedName name="_LinkPic_148B9ED1F0E34034A77CBB6312C3737E" localSheetId="0">#REF!</definedName>
    <definedName name="_LinkPic_148B9ED1F0E34034A77CBB6312C3737E" localSheetId="3">#REF!</definedName>
    <definedName name="_LinkPic_148B9ED1F0E34034A77CBB6312C3737E">#REF!</definedName>
    <definedName name="_LinkPic_3BD6DC9EA1244135BB44D10D9B947A20" localSheetId="0">#REF!</definedName>
    <definedName name="_LinkPic_3BD6DC9EA1244135BB44D10D9B947A20" localSheetId="3">#REF!</definedName>
    <definedName name="_LinkPic_3BD6DC9EA1244135BB44D10D9B947A20">#REF!</definedName>
    <definedName name="_LinkPic_450384875BDD4637926F9BC2A5B87B18" localSheetId="0">#REF!</definedName>
    <definedName name="_LinkPic_450384875BDD4637926F9BC2A5B87B18" localSheetId="3">#REF!</definedName>
    <definedName name="_LinkPic_450384875BDD4637926F9BC2A5B87B18">#REF!</definedName>
    <definedName name="_LinkPic_5D9A26180F9345689881A3AD580D3F7A">'[7]Assumptions (2)'!$B$3:$H$39</definedName>
    <definedName name="_LinkPic_DC9E3C4193F340C38D569535AFB3BB77">'[7]Assumptions (2)'!$B$41:$H$81</definedName>
    <definedName name="_LinkPic_E9349935B30E48F09406EDCF5D273022" localSheetId="0">#REF!</definedName>
    <definedName name="_LinkPic_E9349935B30E48F09406EDCF5D273022" localSheetId="3">#REF!</definedName>
    <definedName name="_LinkPic_E9349935B30E48F09406EDCF5D273022">#REF!</definedName>
    <definedName name="_LinkPic_F2A3E2A02A344C94935E694361951F2D" localSheetId="0">#REF!</definedName>
    <definedName name="_LinkPic_F2A3E2A02A344C94935E694361951F2D" localSheetId="3">#REF!</definedName>
    <definedName name="_LinkPic_F2A3E2A02A344C94935E694361951F2D">#REF!</definedName>
    <definedName name="_LinkPic_F92207FEB2A6436FA348F7B54826350A" localSheetId="0">#REF!</definedName>
    <definedName name="_LinkPic_F92207FEB2A6436FA348F7B54826350A" localSheetId="3">#REF!</definedName>
    <definedName name="_LinkPic_F92207FEB2A6436FA348F7B54826350A">#REF!</definedName>
    <definedName name="_LinkPic_FD057638FD704751A8053D1BA1E0275E" localSheetId="0">#REF!</definedName>
    <definedName name="_LinkPic_FD057638FD704751A8053D1BA1E0275E" localSheetId="3">#REF!</definedName>
    <definedName name="_LinkPic_FD057638FD704751A8053D1BA1E0275E">#REF!</definedName>
    <definedName name="_LinkPic_FF645AB2FF2843DCB43AEDF9934790E6" localSheetId="0">#REF!</definedName>
    <definedName name="_LinkPic_FF645AB2FF2843DCB43AEDF9934790E6" localSheetId="3">#REF!</definedName>
    <definedName name="_LinkPic_FF645AB2FF2843DCB43AEDF9934790E6">#REF!</definedName>
    <definedName name="_MEI92" localSheetId="0">#REF!</definedName>
    <definedName name="_MEI92" localSheetId="3">#REF!</definedName>
    <definedName name="_MEI92">#REF!</definedName>
    <definedName name="_npv1" localSheetId="0">#REF!</definedName>
    <definedName name="_npv1" localSheetId="3">#REF!</definedName>
    <definedName name="_npv1">#REF!</definedName>
    <definedName name="_npv2" localSheetId="0">#REF!</definedName>
    <definedName name="_npv2" localSheetId="3">#REF!</definedName>
    <definedName name="_npv2">#REF!</definedName>
    <definedName name="_Order1" hidden="1">0</definedName>
    <definedName name="_Order2" hidden="1">0</definedName>
    <definedName name="_pmt7040">'[2]HARGA SATUAN'!$B$8</definedName>
    <definedName name="_PRSB_A11..B_O1" localSheetId="0">#REF!</definedName>
    <definedName name="_PRSB_A11..B_O1" localSheetId="3">#REF!</definedName>
    <definedName name="_PRSB_A11..B_O1">#REF!</definedName>
    <definedName name="_PRSS1..AD1683_" localSheetId="0">#REF!</definedName>
    <definedName name="_PRSS1..AD1683_" localSheetId="3">#REF!</definedName>
    <definedName name="_PRSS1..AD1683_">#REF!</definedName>
    <definedName name="_rab1" localSheetId="0">#REF!</definedName>
    <definedName name="_rab1" localSheetId="3">#REF!</definedName>
    <definedName name="_rab1">#REF!</definedName>
    <definedName name="_rab2" localSheetId="0">#REF!</definedName>
    <definedName name="_rab2" localSheetId="3">#REF!</definedName>
    <definedName name="_rab2">#REF!</definedName>
    <definedName name="_Regression_Int">1</definedName>
    <definedName name="_RIP2" hidden="1">{#N/A,#N/A,FALSE,"M.01"}</definedName>
    <definedName name="_RIP3" hidden="1">{#N/A,#N/A,FALSE,"M.41"}</definedName>
    <definedName name="_sem1" localSheetId="0">#REF!</definedName>
    <definedName name="_sem1" localSheetId="3">#REF!</definedName>
    <definedName name="_sem1">#REF!</definedName>
    <definedName name="_SLA2009" hidden="1">{#N/A,#N/A,FALSE,"M.32"}</definedName>
    <definedName name="_sm1" localSheetId="0">#REF!</definedName>
    <definedName name="_sm1" localSheetId="3">#REF!</definedName>
    <definedName name="_sm1">#REF!</definedName>
    <definedName name="_Sort" localSheetId="0" hidden="1">[5]UshDeb00!#REF!</definedName>
    <definedName name="_Sort" localSheetId="3" hidden="1">[5]UshDeb00!#REF!</definedName>
    <definedName name="_Sort" hidden="1">[5]UshDeb00!#REF!</definedName>
    <definedName name="_Tab1" localSheetId="0">#REF!</definedName>
    <definedName name="_Tab1" localSheetId="3">#REF!</definedName>
    <definedName name="_Tab1">#REF!</definedName>
    <definedName name="_Tab2" localSheetId="0">#REF!</definedName>
    <definedName name="_Tab2" localSheetId="3">#REF!</definedName>
    <definedName name="_Tab2">#REF!</definedName>
    <definedName name="_Tab3" localSheetId="0">#REF!</definedName>
    <definedName name="_Tab3" localSheetId="3">#REF!</definedName>
    <definedName name="_Tab3">#REF!</definedName>
    <definedName name="_TH1" hidden="1">{#N/A,#N/A,FALSE,"M.34"}</definedName>
    <definedName name="_th2" hidden="1">{#N/A,#N/A,FALSE,"M.42"}</definedName>
    <definedName name="_trw1" localSheetId="0">#REF!</definedName>
    <definedName name="_trw1" localSheetId="3">#REF!</definedName>
    <definedName name="_trw1">#REF!</definedName>
    <definedName name="_trw2" localSheetId="0">#REF!</definedName>
    <definedName name="_trw2" localSheetId="3">#REF!</definedName>
    <definedName name="_trw2">#REF!</definedName>
    <definedName name="_trw3" localSheetId="0">#REF!</definedName>
    <definedName name="_trw3" localSheetId="3">#REF!</definedName>
    <definedName name="_trw3">#REF!</definedName>
    <definedName name="_TW1" localSheetId="0">#REF!</definedName>
    <definedName name="_TW1" localSheetId="3">#REF!</definedName>
    <definedName name="_TW1">#REF!</definedName>
    <definedName name="_TW2" localSheetId="0">#REF!</definedName>
    <definedName name="_TW2" localSheetId="3">#REF!</definedName>
    <definedName name="_TW2">#REF!</definedName>
    <definedName name="a\" localSheetId="0">#REF!</definedName>
    <definedName name="a\" localSheetId="3">#REF!</definedName>
    <definedName name="a\">#REF!</definedName>
    <definedName name="AAA" hidden="1">{#N/A,#N/A,FALSE,"M.42"}</definedName>
    <definedName name="ACUAN1" localSheetId="0">#REF!</definedName>
    <definedName name="ACUAN1" localSheetId="3">#REF!</definedName>
    <definedName name="ACUAN1">#REF!</definedName>
    <definedName name="ACUAN2" localSheetId="0">#REF!</definedName>
    <definedName name="ACUAN2" localSheetId="3">#REF!</definedName>
    <definedName name="ACUAN2">#REF!</definedName>
    <definedName name="ad" hidden="1">{#N/A,#N/A,FALSE,"M.41"}</definedName>
    <definedName name="adasdasdda" hidden="1">{#N/A,#N/A,FALSE,"M.01"}</definedName>
    <definedName name="aep" hidden="1">{#N/A,#N/A,FALSE,"M.41"}</definedName>
    <definedName name="AFpms" localSheetId="0">#REF!</definedName>
    <definedName name="AFpms" localSheetId="3">#REF!</definedName>
    <definedName name="AFpms">#REF!</definedName>
    <definedName name="ags" localSheetId="0">#REF!</definedName>
    <definedName name="ags" localSheetId="3">#REF!</definedName>
    <definedName name="ags">#REF!</definedName>
    <definedName name="AGUNG" localSheetId="0">#REF!</definedName>
    <definedName name="AGUNG" localSheetId="3">#REF!</definedName>
    <definedName name="AGUNG">#REF!</definedName>
    <definedName name="AGUNG1" localSheetId="0">#REF!</definedName>
    <definedName name="AGUNG1" localSheetId="3">#REF!</definedName>
    <definedName name="AGUNG1">#REF!</definedName>
    <definedName name="Ahirl" localSheetId="0">#REF!</definedName>
    <definedName name="Ahirl" localSheetId="3">#REF!</definedName>
    <definedName name="Ahirl">#REF!</definedName>
    <definedName name="akhir">'[8]2013'!$C$55</definedName>
    <definedName name="aku" hidden="1">{#N/A,#N/A,FALSE,"M.43"}</definedName>
    <definedName name="AkumATFungsi" localSheetId="0">#REF!</definedName>
    <definedName name="AkumATFungsi" localSheetId="3">#REF!</definedName>
    <definedName name="AkumATFungsi">#REF!</definedName>
    <definedName name="AkumATJenis" localSheetId="0">#REF!</definedName>
    <definedName name="AkumATJenis" localSheetId="3">#REF!</definedName>
    <definedName name="AkumATJenis">#REF!</definedName>
    <definedName name="anal" hidden="1">{#N/A,#N/A,FALSE,"M.31"}</definedName>
    <definedName name="analisa" localSheetId="0">#REF!</definedName>
    <definedName name="analisa" localSheetId="3">#REF!</definedName>
    <definedName name="analisa">#REF!</definedName>
    <definedName name="AnalisaPenjualan" localSheetId="0">#REF!</definedName>
    <definedName name="AnalisaPenjualan" localSheetId="3">#REF!</definedName>
    <definedName name="AnalisaPenjualan">#REF!</definedName>
    <definedName name="apdes" localSheetId="0">#REF!</definedName>
    <definedName name="apdes" localSheetId="3">#REF!</definedName>
    <definedName name="apdes">#REF!</definedName>
    <definedName name="apr" localSheetId="0">#REF!</definedName>
    <definedName name="apr" localSheetId="3">#REF!</definedName>
    <definedName name="apr">#REF!</definedName>
    <definedName name="APRIL92" localSheetId="0">#REF!</definedName>
    <definedName name="APRIL92" localSheetId="3">#REF!</definedName>
    <definedName name="APRIL92">#REF!</definedName>
    <definedName name="ART" localSheetId="0">#REF!</definedName>
    <definedName name="ART" localSheetId="3">#REF!</definedName>
    <definedName name="ART">#REF!</definedName>
    <definedName name="Arus" hidden="1">{#N/A,#N/A,FALSE,"M.42"}</definedName>
    <definedName name="ArusKas" localSheetId="0">#REF!</definedName>
    <definedName name="ArusKas" localSheetId="3">#REF!</definedName>
    <definedName name="ArusKas">#REF!</definedName>
    <definedName name="as" localSheetId="0">#REF!</definedName>
    <definedName name="as" localSheetId="3">#REF!</definedName>
    <definedName name="as">#REF!</definedName>
    <definedName name="AS2DocOpenMode" hidden="1">"AS2DocumentBrowse"</definedName>
    <definedName name="asal" hidden="1">{#N/A,#N/A,FALSE,"M.31"}</definedName>
    <definedName name="asd" hidden="1">{#N/A,#N/A,FALSE,"M.43"}</definedName>
    <definedName name="asdasd" hidden="1">{#N/A,#N/A,FALSE,"M.02"}</definedName>
    <definedName name="asdfsaf" hidden="1">{#N/A,#N/A,FALSE,"M.01"}</definedName>
    <definedName name="assumptions" localSheetId="0">#REF!</definedName>
    <definedName name="assumptions" localSheetId="3">#REF!</definedName>
    <definedName name="assumptions">#REF!</definedName>
    <definedName name="Asumsi" localSheetId="0">#REF!</definedName>
    <definedName name="Asumsi" localSheetId="3">#REF!</definedName>
    <definedName name="Asumsi">#REF!</definedName>
    <definedName name="ATFungsi" localSheetId="0">#REF!</definedName>
    <definedName name="ATFungsi" localSheetId="3">#REF!</definedName>
    <definedName name="ATFungsi">#REF!</definedName>
    <definedName name="ATJenis" localSheetId="0">#REF!</definedName>
    <definedName name="ATJenis" localSheetId="3">#REF!</definedName>
    <definedName name="ATJenis">#REF!</definedName>
    <definedName name="AUD" localSheetId="0">#REF!</definedName>
    <definedName name="AUD" localSheetId="3">#REF!</definedName>
    <definedName name="AUD">#REF!</definedName>
    <definedName name="awal" localSheetId="0">#REF!</definedName>
    <definedName name="awal" localSheetId="3">#REF!</definedName>
    <definedName name="awal">#REF!</definedName>
    <definedName name="BARU" hidden="1">{#N/A,#N/A,FALSE,"M.01"}</definedName>
    <definedName name="Basket">[9]Kamus!$D$2:$D$8</definedName>
    <definedName name="Batt.110V300ah">'[2]HARGA SATUAN'!$B$9</definedName>
    <definedName name="Battere48V300">'[2]HARGA SATUAN'!$B$13</definedName>
    <definedName name="BBakuTRWI" localSheetId="0">#REF!</definedName>
    <definedName name="BBakuTRWI" localSheetId="3">#REF!</definedName>
    <definedName name="BBakuTRWI">#REF!</definedName>
    <definedName name="BBakuTRWII" localSheetId="0">#REF!</definedName>
    <definedName name="BBakuTRWII" localSheetId="3">#REF!</definedName>
    <definedName name="BBakuTRWII">#REF!</definedName>
    <definedName name="BBakuTRWIII" localSheetId="0">#REF!</definedName>
    <definedName name="BBakuTRWIII" localSheetId="3">#REF!</definedName>
    <definedName name="BBakuTRWIII">#REF!</definedName>
    <definedName name="BBakuTRWIV" localSheetId="0">#REF!</definedName>
    <definedName name="BBakuTRWIV" localSheetId="3">#REF!</definedName>
    <definedName name="BBakuTRWIV">#REF!</definedName>
    <definedName name="BBMJenisTRWI">'[10]BBMJenis(12B1)'!$B$1:$K$41</definedName>
    <definedName name="BBMJenisTRWII">'[10]BBMJenis(12B1)'!$B$43:$K$83</definedName>
    <definedName name="BBMJenisTRWIII">'[10]BBMJenis(12B1)'!$B$85:$K$125</definedName>
    <definedName name="BBMJenisTRWIV">'[10]BBMJenis(12B1)'!$B$127:$K$167</definedName>
    <definedName name="beban" localSheetId="0">#REF!</definedName>
    <definedName name="beban" localSheetId="3">#REF!</definedName>
    <definedName name="beban">#REF!</definedName>
    <definedName name="beli" localSheetId="0">#REF!</definedName>
    <definedName name="beli" localSheetId="3">#REF!</definedName>
    <definedName name="beli">#REF!</definedName>
    <definedName name="bh" localSheetId="0">[1]ca!#REF!</definedName>
    <definedName name="bh" localSheetId="3">[1]ca!#REF!</definedName>
    <definedName name="bh">[1]ca!#REF!</definedName>
    <definedName name="Biak" hidden="1">{#N/A,#N/A,FALSE,"M.31"}</definedName>
    <definedName name="biaya1" localSheetId="0">#REF!</definedName>
    <definedName name="biaya1" localSheetId="3">#REF!</definedName>
    <definedName name="biaya1">#REF!</definedName>
    <definedName name="biaya2" localSheetId="0">#REF!</definedName>
    <definedName name="biaya2" localSheetId="3">#REF!</definedName>
    <definedName name="biaya2">#REF!</definedName>
    <definedName name="BiInvest" localSheetId="0">#REF!</definedName>
    <definedName name="BiInvest" localSheetId="3">#REF!</definedName>
    <definedName name="BiInvest">#REF!</definedName>
    <definedName name="BiLuOp">'[10]BiLuOp(14)'!$B$1:$G$49</definedName>
    <definedName name="bima3" hidden="1">{#N/A,#N/A,FALSE,"M.02"}</definedName>
    <definedName name="BiPegUTRWI">'[10]Bipeg-U(12D2)'!$B$1:$H$56</definedName>
    <definedName name="BiPegUTRWII" localSheetId="0">'[11]Bipeg-U(12D2)'!#REF!</definedName>
    <definedName name="BiPegUTRWII" localSheetId="3">'[11]Bipeg-U(12D2)'!#REF!</definedName>
    <definedName name="BiPegUTRWII">'[11]Bipeg-U(12D2)'!#REF!</definedName>
    <definedName name="BiPegUTRWIII" localSheetId="0">'[11]Bipeg-U(12D2)'!#REF!</definedName>
    <definedName name="BiPegUTRWIII" localSheetId="3">'[11]Bipeg-U(12D2)'!#REF!</definedName>
    <definedName name="BiPegUTRWIII">'[11]Bipeg-U(12D2)'!#REF!</definedName>
    <definedName name="BiPegUTRWIV" localSheetId="0">'[11]Bipeg-U(12D2)'!#REF!</definedName>
    <definedName name="BiPegUTRWIV" localSheetId="3">'[11]Bipeg-U(12D2)'!#REF!</definedName>
    <definedName name="BiPegUTRWIV">'[11]Bipeg-U(12D2)'!#REF!</definedName>
    <definedName name="BiPinjamin">'[10]BiPinjaman(15)'!$B$1:$G$49</definedName>
    <definedName name="bjm" hidden="1">{#N/A,#N/A,FALSE,"M.02"}</definedName>
    <definedName name="bnn" localSheetId="0">[1]ca!#REF!</definedName>
    <definedName name="bnn" localSheetId="3">[1]ca!#REF!</definedName>
    <definedName name="bnn">[1]ca!#REF!</definedName>
    <definedName name="BOLain" localSheetId="0">#REF!</definedName>
    <definedName name="BOLain" localSheetId="3">#REF!</definedName>
    <definedName name="BOLain">#REF!</definedName>
    <definedName name="BoLainTRWI" localSheetId="0">#REF!</definedName>
    <definedName name="BoLainTRWI" localSheetId="3">#REF!</definedName>
    <definedName name="BoLainTRWI">#REF!</definedName>
    <definedName name="BoLainTRWII" localSheetId="0">#REF!</definedName>
    <definedName name="BoLainTRWII" localSheetId="3">#REF!</definedName>
    <definedName name="BoLainTRWII">#REF!</definedName>
    <definedName name="BoLainTRWIII" localSheetId="0">#REF!</definedName>
    <definedName name="BoLainTRWIII" localSheetId="3">#REF!</definedName>
    <definedName name="BoLainTRWIII">#REF!</definedName>
    <definedName name="BoLainTRWIV" localSheetId="0">#REF!</definedName>
    <definedName name="BoLainTRWIV" localSheetId="3">#REF!</definedName>
    <definedName name="BoLainTRWIV">#REF!</definedName>
    <definedName name="bp" localSheetId="0">#REF!</definedName>
    <definedName name="bp" localSheetId="3">#REF!</definedName>
    <definedName name="bp">#REF!</definedName>
    <definedName name="BPegFTRWI">'[10]BPeg-F(12D1)'!$B$1:$I$45</definedName>
    <definedName name="BPegFTRWII">'[10]BPeg-F(12D1)'!$B$47:$I$92</definedName>
    <definedName name="BPegFTRWIII">'[10]BPeg-F(12D1)'!$B$93:$I$138</definedName>
    <definedName name="BPegFTRWIV">'[10]BPeg-F(12D1)'!$B$139:$I$184</definedName>
    <definedName name="BPP" localSheetId="0">'[12]W-NAD'!#REF!</definedName>
    <definedName name="BPP" localSheetId="3">'[12]W-NAD'!#REF!</definedName>
    <definedName name="BPP">'[12]W-NAD'!#REF!</definedName>
    <definedName name="Bs" localSheetId="0">#REF!</definedName>
    <definedName name="Bs" localSheetId="3">#REF!</definedName>
    <definedName name="Bs">#REF!</definedName>
    <definedName name="BukuBesar" localSheetId="0">#REF!</definedName>
    <definedName name="BukuBesar" localSheetId="3">#REF!</definedName>
    <definedName name="BukuBesar">#REF!</definedName>
    <definedName name="Bulan">[13]Macro!$P$4:$P$15</definedName>
    <definedName name="bus.dev" localSheetId="0">#REF!</definedName>
    <definedName name="bus.dev" localSheetId="3">#REF!</definedName>
    <definedName name="bus.dev">#REF!</definedName>
    <definedName name="C_" localSheetId="0">#REF!</definedName>
    <definedName name="C_" localSheetId="3">#REF!</definedName>
    <definedName name="C_">#REF!</definedName>
    <definedName name="Cab_APJ_3" hidden="1">{#N/A,#N/A,FALSE,"M.41"}</definedName>
    <definedName name="Cab_APJ4" hidden="1">{#N/A,#N/A,FALSE,"M.41"}</definedName>
    <definedName name="CAB_BRB1" hidden="1">{#N/A,#N/A,FALSE,"M.41"}</definedName>
    <definedName name="CAPASITOR">'[2]HARGA SATUAN'!$B$39</definedName>
    <definedName name="cash" hidden="1">{#N/A,#N/A,FALSE,"M.43"}</definedName>
    <definedName name="cashflowoperasi" localSheetId="0">#REF!</definedName>
    <definedName name="cashflowoperasi" localSheetId="3">#REF!</definedName>
    <definedName name="cashflowoperasi">#REF!</definedName>
    <definedName name="CBJM" hidden="1">{#N/A,#N/A,FALSE,"M.01";#N/A,#N/A,FALSE,"M.01"}</definedName>
    <definedName name="CBRB" hidden="1">{#N/A,#N/A,FALSE,"M.02"}</definedName>
    <definedName name="ccode">[14]R_ccode!$B$2:$D$968</definedName>
    <definedName name="cf" localSheetId="0">#REF!</definedName>
    <definedName name="cf" localSheetId="3">#REF!</definedName>
    <definedName name="cf">#REF!</definedName>
    <definedName name="Charger75">'[2]HARGA SATUAN'!$B$16</definedName>
    <definedName name="Cilacap" localSheetId="0" hidden="1">[15]UshDeb00!#REF!</definedName>
    <definedName name="Cilacap" localSheetId="3" hidden="1">[15]UshDeb00!#REF!</definedName>
    <definedName name="Cilacap" hidden="1">[15]UshDeb00!#REF!</definedName>
    <definedName name="CKTB" hidden="1">{#N/A,#N/A,FALSE,"M.31"}</definedName>
    <definedName name="coba" hidden="1">{#N/A,#N/A,FALSE,"M.01"}</definedName>
    <definedName name="core">'[16]Jenis Pelatihan'!$E$14:$AQ$50</definedName>
    <definedName name="COUNTER" localSheetId="0">#REF!</definedName>
    <definedName name="COUNTER" localSheetId="3">#REF!</definedName>
    <definedName name="COUNTER">#REF!</definedName>
    <definedName name="COUNTER_CHECK" localSheetId="0">#REF!</definedName>
    <definedName name="COUNTER_CHECK" localSheetId="3">#REF!</definedName>
    <definedName name="COUNTER_CHECK">#REF!</definedName>
    <definedName name="Cover" localSheetId="0">#REF!</definedName>
    <definedName name="Cover" localSheetId="3">#REF!</definedName>
    <definedName name="Cover">#REF!</definedName>
    <definedName name="csDesignMode">1</definedName>
    <definedName name="ct150kv">'[2]HARGA SATUAN'!$B$27</definedName>
    <definedName name="cuti">[17]ACUAN!$I$3</definedName>
    <definedName name="cuti_besar">[17]ACUAN!$J$3</definedName>
    <definedName name="D" hidden="1">{#N/A,#N/A,FALSE,"M.33"}</definedName>
    <definedName name="DAF13A" localSheetId="0">#REF!</definedName>
    <definedName name="DAF13A" localSheetId="3">#REF!</definedName>
    <definedName name="DAF13A">#REF!</definedName>
    <definedName name="DAF13B" localSheetId="0">#REF!</definedName>
    <definedName name="DAF13B" localSheetId="3">#REF!</definedName>
    <definedName name="DAF13B">#REF!</definedName>
    <definedName name="DAF14A" localSheetId="0">#REF!</definedName>
    <definedName name="DAF14A" localSheetId="3">#REF!</definedName>
    <definedName name="DAF14A">#REF!</definedName>
    <definedName name="DAF14B" localSheetId="0">#REF!</definedName>
    <definedName name="DAF14B" localSheetId="3">#REF!</definedName>
    <definedName name="DAF14B">#REF!</definedName>
    <definedName name="DAF14C" localSheetId="0">#REF!</definedName>
    <definedName name="DAF14C" localSheetId="3">#REF!</definedName>
    <definedName name="DAF14C">#REF!</definedName>
    <definedName name="DAF14D" localSheetId="0">#REF!</definedName>
    <definedName name="DAF14D" localSheetId="3">#REF!</definedName>
    <definedName name="DAF14D">#REF!</definedName>
    <definedName name="DAF14E" localSheetId="0">#REF!</definedName>
    <definedName name="DAF14E" localSheetId="3">#REF!</definedName>
    <definedName name="DAF14E">#REF!</definedName>
    <definedName name="Daftar" localSheetId="0">#REF!</definedName>
    <definedName name="Daftar" localSheetId="3">#REF!</definedName>
    <definedName name="Daftar">#REF!</definedName>
    <definedName name="dari" localSheetId="0">#REF!</definedName>
    <definedName name="dari" localSheetId="3">#REF!</definedName>
    <definedName name="dari">#REF!</definedName>
    <definedName name="_xlnm.Database">[18]DATABASE!$A$5:$X$2500</definedName>
    <definedName name="Database_MI" localSheetId="0">#REF!</definedName>
    <definedName name="Database_MI" localSheetId="3">#REF!</definedName>
    <definedName name="Database_MI">#REF!</definedName>
    <definedName name="DATES">'[19]Harga BBM Indonesia'!$A$8:$A$60</definedName>
    <definedName name="daya" localSheetId="0">#REF!</definedName>
    <definedName name="daya" localSheetId="3">#REF!</definedName>
    <definedName name="daya">#REF!</definedName>
    <definedName name="DBCode" localSheetId="0">#REF!</definedName>
    <definedName name="DBCode" localSheetId="3">#REF!</definedName>
    <definedName name="DBCode">#REF!</definedName>
    <definedName name="dbcode2" localSheetId="0">#REF!</definedName>
    <definedName name="dbcode2" localSheetId="3">#REF!</definedName>
    <definedName name="dbcode2">#REF!</definedName>
    <definedName name="DBSend" localSheetId="0">#REF!</definedName>
    <definedName name="DBSend" localSheetId="3">#REF!</definedName>
    <definedName name="DBSend">#REF!</definedName>
    <definedName name="DD" hidden="1">{#N/A,#N/A,FALSE,"M.34"}</definedName>
    <definedName name="Dddd" hidden="1">{#N/A,#N/A,FALSE,"M.42"}</definedName>
    <definedName name="ddddddddddd" localSheetId="0">#REF!</definedName>
    <definedName name="ddddddddddd" localSheetId="3">#REF!</definedName>
    <definedName name="ddddddddddd">#REF!</definedName>
    <definedName name="de" hidden="1">{#N/A,#N/A,FALSE,"M.34"}</definedName>
    <definedName name="deposito" localSheetId="0">#REF!</definedName>
    <definedName name="deposito" localSheetId="3">#REF!</definedName>
    <definedName name="deposito">#REF!</definedName>
    <definedName name="DES" hidden="1">{#N/A,#N/A,FALSE,"M.33"}</definedName>
    <definedName name="DFR">'[2]HARGA SATUAN'!$B$17</definedName>
    <definedName name="dfsafas" hidden="1">{#N/A,#N/A,FALSE,"M.32"}</definedName>
    <definedName name="dfssfdhn" hidden="1">{#N/A,#N/A,FALSE,"M.42"}</definedName>
    <definedName name="dgx" hidden="1">{#N/A,#N/A,FALSE,"M.41"}</definedName>
    <definedName name="discount" localSheetId="0">#REF!</definedName>
    <definedName name="discount" localSheetId="3">#REF!</definedName>
    <definedName name="discount">#REF!</definedName>
    <definedName name="discount1" localSheetId="0">#REF!</definedName>
    <definedName name="discount1" localSheetId="3">#REF!</definedName>
    <definedName name="discount1">#REF!</definedName>
    <definedName name="discount2" localSheetId="0">#REF!</definedName>
    <definedName name="discount2" localSheetId="3">#REF!</definedName>
    <definedName name="discount2">#REF!</definedName>
    <definedName name="Dist.rele">'[2]HARGA SATUAN'!$B$15</definedName>
    <definedName name="dpt" hidden="1">{#N/A,#N/A,FALSE,"M.42"}</definedName>
    <definedName name="ds" localSheetId="0">#REF!</definedName>
    <definedName name="ds" localSheetId="3">#REF!</definedName>
    <definedName name="ds">#REF!</definedName>
    <definedName name="dsgna" localSheetId="0">#REF!</definedName>
    <definedName name="dsgna" localSheetId="3">#REF!</definedName>
    <definedName name="dsgna">#REF!</definedName>
    <definedName name="dtrf" localSheetId="0">#REF!</definedName>
    <definedName name="dtrf" localSheetId="3">#REF!</definedName>
    <definedName name="dtrf">#REF!</definedName>
    <definedName name="DUIT" hidden="1">{#N/A,#N/A,FALSE,"M.34"}</definedName>
    <definedName name="dyah" hidden="1">{#N/A,#N/A,FALSE,"M.31"}</definedName>
    <definedName name="E" hidden="1">{#N/A,#N/A,FALSE,"M.34"}</definedName>
    <definedName name="EDIT" hidden="1">{#N/A,#N/A,FALSE,"M.32"}</definedName>
    <definedName name="egfegrg" hidden="1">{"w1t2",#N/A,TRUE,"Jawa";"w1t2",#N/A,TRUE,"I";"w1t2",#N/A,TRUE,"II";"w1t2",#N/A,TRUE,"III";"w1t2",#N/A,TRUE,"Batam";"w1t2",#N/A,TRUE,"IV";"w1t2",#N/A,TRUE,"V";"w1t2",#N/A,TRUE,"VI";"w1t2",#N/A,TRUE,"VII";"w1t2",#N/A,TRUE,"VIII";"w1t2",#N/A,TRUE,"IX";"w1t2",#N/A,TRUE,"X";"w1t2",#N/A,TRUE,"XI"}</definedName>
    <definedName name="Egiapbn1" localSheetId="0">#REF!</definedName>
    <definedName name="Egiapbn1" localSheetId="3">#REF!</definedName>
    <definedName name="Egiapbn1">#REF!</definedName>
    <definedName name="Egiapbn2" localSheetId="0">#REF!</definedName>
    <definedName name="Egiapbn2" localSheetId="3">#REF!</definedName>
    <definedName name="Egiapbn2">#REF!</definedName>
    <definedName name="Egiapbn4" localSheetId="0">#REF!</definedName>
    <definedName name="Egiapbn4" localSheetId="3">#REF!</definedName>
    <definedName name="Egiapbn4">#REF!</definedName>
    <definedName name="Egiapln1" localSheetId="0">#REF!</definedName>
    <definedName name="Egiapln1" localSheetId="3">#REF!</definedName>
    <definedName name="Egiapln1">#REF!</definedName>
    <definedName name="Egiapln2" localSheetId="0">#REF!</definedName>
    <definedName name="Egiapln2" localSheetId="3">#REF!</definedName>
    <definedName name="Egiapln2">#REF!</definedName>
    <definedName name="Egiapln3" localSheetId="0">#REF!</definedName>
    <definedName name="Egiapln3" localSheetId="3">#REF!</definedName>
    <definedName name="Egiapln3">#REF!</definedName>
    <definedName name="Egiapln4" localSheetId="0">#REF!</definedName>
    <definedName name="Egiapln4" localSheetId="3">#REF!</definedName>
    <definedName name="Egiapln4">#REF!</definedName>
    <definedName name="Egisla2" localSheetId="0">#REF!</definedName>
    <definedName name="Egisla2" localSheetId="3">#REF!</definedName>
    <definedName name="Egisla2">#REF!</definedName>
    <definedName name="Egisla4" localSheetId="0">#REF!</definedName>
    <definedName name="Egisla4" localSheetId="3">#REF!</definedName>
    <definedName name="Egisla4">#REF!</definedName>
    <definedName name="Epltaapln4" localSheetId="0">#REF!</definedName>
    <definedName name="Epltaapln4" localSheetId="3">#REF!</definedName>
    <definedName name="Epltaapln4">#REF!</definedName>
    <definedName name="Epltdapln1" localSheetId="0">#REF!</definedName>
    <definedName name="Epltdapln1" localSheetId="3">#REF!</definedName>
    <definedName name="Epltdapln1">#REF!</definedName>
    <definedName name="Epltdapln4" localSheetId="0">#REF!</definedName>
    <definedName name="Epltdapln4" localSheetId="3">#REF!</definedName>
    <definedName name="Epltdapln4">#REF!</definedName>
    <definedName name="Epltdsla1" localSheetId="0">#REF!</definedName>
    <definedName name="Epltdsla1" localSheetId="3">#REF!</definedName>
    <definedName name="Epltdsla1">#REF!</definedName>
    <definedName name="Epltdsla4" localSheetId="0">#REF!</definedName>
    <definedName name="Epltdsla4" localSheetId="3">#REF!</definedName>
    <definedName name="Epltdsla4">#REF!</definedName>
    <definedName name="Epltmapln1" localSheetId="0">#REF!</definedName>
    <definedName name="Epltmapln1" localSheetId="3">#REF!</definedName>
    <definedName name="Epltmapln1">#REF!</definedName>
    <definedName name="Epltmsla1" localSheetId="0">#REF!</definedName>
    <definedName name="Epltmsla1" localSheetId="3">#REF!</definedName>
    <definedName name="Epltmsla1">#REF!</definedName>
    <definedName name="Epltuapln1" localSheetId="0">#REF!</definedName>
    <definedName name="Epltuapln1" localSheetId="3">#REF!</definedName>
    <definedName name="Epltuapln1">#REF!</definedName>
    <definedName name="Epltuapln2" localSheetId="0">#REF!</definedName>
    <definedName name="Epltuapln2" localSheetId="3">#REF!</definedName>
    <definedName name="Epltuapln2">#REF!</definedName>
    <definedName name="Epltuapln3" localSheetId="0">#REF!</definedName>
    <definedName name="Epltuapln3" localSheetId="3">#REF!</definedName>
    <definedName name="Epltuapln3">#REF!</definedName>
    <definedName name="epltuapln4" localSheetId="0">#REF!</definedName>
    <definedName name="epltuapln4" localSheetId="3">#REF!</definedName>
    <definedName name="epltuapln4">#REF!</definedName>
    <definedName name="Epltuapln5" localSheetId="0">#REF!</definedName>
    <definedName name="Epltuapln5" localSheetId="3">#REF!</definedName>
    <definedName name="Epltuapln5">#REF!</definedName>
    <definedName name="Epltusla5" localSheetId="0">#REF!</definedName>
    <definedName name="Epltusla5" localSheetId="3">#REF!</definedName>
    <definedName name="Epltusla5">#REF!</definedName>
    <definedName name="ER">[8]ASUMSI!$C$8</definedName>
    <definedName name="ERE">[20]ASUMSI!$C$8</definedName>
    <definedName name="ERWER" hidden="1">{#N/A,#N/A,FALSE,"M.42"}</definedName>
    <definedName name="ESTIMASIKINERJA2004" hidden="1">{#N/A,#N/A,FALSE,"M.31"}</definedName>
    <definedName name="Esuttapbn1" localSheetId="0">#REF!</definedName>
    <definedName name="Esuttapbn1" localSheetId="3">#REF!</definedName>
    <definedName name="Esuttapbn1">#REF!</definedName>
    <definedName name="Esuttapbn2" localSheetId="0">#REF!</definedName>
    <definedName name="Esuttapbn2" localSheetId="3">#REF!</definedName>
    <definedName name="Esuttapbn2">#REF!</definedName>
    <definedName name="Esuttapbn4" localSheetId="0">#REF!</definedName>
    <definedName name="Esuttapbn4" localSheetId="3">#REF!</definedName>
    <definedName name="Esuttapbn4">#REF!</definedName>
    <definedName name="Esuttapln1" localSheetId="0">#REF!</definedName>
    <definedName name="Esuttapln1" localSheetId="3">#REF!</definedName>
    <definedName name="Esuttapln1">#REF!</definedName>
    <definedName name="Esuttapln2" localSheetId="0">#REF!</definedName>
    <definedName name="Esuttapln2" localSheetId="3">#REF!</definedName>
    <definedName name="Esuttapln2">#REF!</definedName>
    <definedName name="Esuttapln3" localSheetId="0">#REF!</definedName>
    <definedName name="Esuttapln3" localSheetId="3">#REF!</definedName>
    <definedName name="Esuttapln3">#REF!</definedName>
    <definedName name="Esuttapln4" localSheetId="0">#REF!</definedName>
    <definedName name="Esuttapln4" localSheetId="3">#REF!</definedName>
    <definedName name="Esuttapln4">#REF!</definedName>
    <definedName name="Esuttsla2" localSheetId="0">#REF!</definedName>
    <definedName name="Esuttsla2" localSheetId="3">#REF!</definedName>
    <definedName name="Esuttsla2">#REF!</definedName>
    <definedName name="Esuttsla4" localSheetId="0">#REF!</definedName>
    <definedName name="Esuttsla4" localSheetId="3">#REF!</definedName>
    <definedName name="Esuttsla4">#REF!</definedName>
    <definedName name="EUR" localSheetId="0">#REF!</definedName>
    <definedName name="EUR" localSheetId="3">#REF!</definedName>
    <definedName name="EUR">#REF!</definedName>
    <definedName name="EVMGT" localSheetId="0">#REF!</definedName>
    <definedName name="EVMGT" localSheetId="3">#REF!</definedName>
    <definedName name="EVMGT">#REF!</definedName>
    <definedName name="EVS" localSheetId="0">#REF!</definedName>
    <definedName name="EVS" localSheetId="3">#REF!</definedName>
    <definedName name="EVS">#REF!</definedName>
    <definedName name="ewrwef" hidden="1">{#N/A,#N/A,FALSE,"M.43"}</definedName>
    <definedName name="expend_balanced_fund" localSheetId="0">#REF!</definedName>
    <definedName name="expend_balanced_fund" localSheetId="3">#REF!</definedName>
    <definedName name="expend_balanced_fund">#REF!</definedName>
    <definedName name="expend_central_govt" localSheetId="0">#REF!</definedName>
    <definedName name="expend_central_govt" localSheetId="3">#REF!</definedName>
    <definedName name="expend_central_govt">#REF!</definedName>
    <definedName name="expend_current" localSheetId="0">#REF!</definedName>
    <definedName name="expend_current" localSheetId="3">#REF!</definedName>
    <definedName name="expend_current">#REF!</definedName>
    <definedName name="expend_devt" localSheetId="0">#REF!</definedName>
    <definedName name="expend_devt" localSheetId="3">#REF!</definedName>
    <definedName name="expend_devt">#REF!</definedName>
    <definedName name="expenditures" localSheetId="0">#REF!</definedName>
    <definedName name="expenditures" localSheetId="3">#REF!</definedName>
    <definedName name="expenditures">#REF!</definedName>
    <definedName name="F" hidden="1">{#N/A,#N/A,FALSE,"M.41"}</definedName>
    <definedName name="FAD" localSheetId="0">#REF!</definedName>
    <definedName name="FAD" localSheetId="3">#REF!</definedName>
    <definedName name="FAD">#REF!</definedName>
    <definedName name="FADF" localSheetId="0">#REF!</definedName>
    <definedName name="FADF" localSheetId="3">#REF!</definedName>
    <definedName name="FADF">#REF!</definedName>
    <definedName name="FADS" localSheetId="0">#REF!</definedName>
    <definedName name="FADS" localSheetId="3">#REF!</definedName>
    <definedName name="FADS">#REF!</definedName>
    <definedName name="FASDF" localSheetId="0">#REF!</definedName>
    <definedName name="FASDF" localSheetId="3">#REF!</definedName>
    <definedName name="FASDF">#REF!</definedName>
    <definedName name="fd" localSheetId="0">#REF!</definedName>
    <definedName name="fd" localSheetId="3">#REF!</definedName>
    <definedName name="fd">#REF!</definedName>
    <definedName name="fgjh" localSheetId="0">#REF!</definedName>
    <definedName name="fgjh" localSheetId="3">#REF!</definedName>
    <definedName name="fgjh">#REF!</definedName>
    <definedName name="fin" localSheetId="0">#REF!</definedName>
    <definedName name="fin" localSheetId="3">#REF!</definedName>
    <definedName name="fin">#REF!</definedName>
    <definedName name="financing" localSheetId="0">#REF!</definedName>
    <definedName name="financing" localSheetId="3">#REF!</definedName>
    <definedName name="financing">#REF!</definedName>
    <definedName name="FIREALARM">'[2]HARGA SATUAN'!$B$33</definedName>
    <definedName name="FixedOverhead" localSheetId="0">#REF!</definedName>
    <definedName name="FixedOverhead" localSheetId="3">#REF!</definedName>
    <definedName name="FixedOverhead">#REF!</definedName>
    <definedName name="FSDF" localSheetId="0">#REF!</definedName>
    <definedName name="FSDF" localSheetId="3">#REF!</definedName>
    <definedName name="FSDF">#REF!</definedName>
    <definedName name="g" hidden="1">{#N/A,#N/A,FALSE,"M.42"}</definedName>
    <definedName name="GBP" localSheetId="0">#REF!</definedName>
    <definedName name="GBP" localSheetId="3">#REF!</definedName>
    <definedName name="GBP">#REF!</definedName>
    <definedName name="gdfg" localSheetId="0">#REF!</definedName>
    <definedName name="gdfg" localSheetId="3">#REF!</definedName>
    <definedName name="gdfg">#REF!</definedName>
    <definedName name="GFHHG" localSheetId="0">#REF!</definedName>
    <definedName name="GFHHG" localSheetId="3">#REF!</definedName>
    <definedName name="GFHHG">#REF!</definedName>
    <definedName name="giapbn1" localSheetId="0">#REF!</definedName>
    <definedName name="giapbn1" localSheetId="3">#REF!</definedName>
    <definedName name="giapbn1">#REF!</definedName>
    <definedName name="giapbn2" localSheetId="0">#REF!</definedName>
    <definedName name="giapbn2" localSheetId="3">#REF!</definedName>
    <definedName name="giapbn2">#REF!</definedName>
    <definedName name="giapbn4" localSheetId="0">#REF!</definedName>
    <definedName name="giapbn4" localSheetId="3">#REF!</definedName>
    <definedName name="giapbn4">#REF!</definedName>
    <definedName name="giapln1" localSheetId="0">#REF!</definedName>
    <definedName name="giapln1" localSheetId="3">#REF!</definedName>
    <definedName name="giapln1">#REF!</definedName>
    <definedName name="giapln2" localSheetId="0">#REF!</definedName>
    <definedName name="giapln2" localSheetId="3">#REF!</definedName>
    <definedName name="giapln2">#REF!</definedName>
    <definedName name="giapln3" localSheetId="0">#REF!</definedName>
    <definedName name="giapln3" localSheetId="3">#REF!</definedName>
    <definedName name="giapln3">#REF!</definedName>
    <definedName name="giapln4" localSheetId="0">#REF!</definedName>
    <definedName name="giapln4" localSheetId="3">#REF!</definedName>
    <definedName name="giapln4">#REF!</definedName>
    <definedName name="gisla2" localSheetId="0">#REF!</definedName>
    <definedName name="gisla2" localSheetId="3">#REF!</definedName>
    <definedName name="gisla2">#REF!</definedName>
    <definedName name="gisla4" localSheetId="0">#REF!</definedName>
    <definedName name="gisla4" localSheetId="3">#REF!</definedName>
    <definedName name="gisla4">#REF!</definedName>
    <definedName name="gps">'[2]HARGA SATUAN'!$B$18</definedName>
    <definedName name="harga" localSheetId="0">#REF!</definedName>
    <definedName name="harga" localSheetId="3">#REF!</definedName>
    <definedName name="harga">#REF!</definedName>
    <definedName name="hari" localSheetId="0">#REF!</definedName>
    <definedName name="hari" localSheetId="3">#REF!</definedName>
    <definedName name="hari">#REF!</definedName>
    <definedName name="HarJaborTRWI">'[10]HarJabor(12C2)'!$B$1:$I$47</definedName>
    <definedName name="HarJaborTRWII">'[10]HarJabor(12C2)'!$B$49:$I$95</definedName>
    <definedName name="HarJaborTRWIII">'[10]HarJabor(12C2)'!$B$97:$I$143</definedName>
    <definedName name="HarJaborTRWIV">'[10]HarJabor(12C2)'!$B$145:$I$191</definedName>
    <definedName name="HarMatTRWI" localSheetId="0">#REF!</definedName>
    <definedName name="HarMatTRWI" localSheetId="3">#REF!</definedName>
    <definedName name="HarMatTRWI">#REF!</definedName>
    <definedName name="HarMatTRWII" localSheetId="0">#REF!</definedName>
    <definedName name="HarMatTRWII" localSheetId="3">#REF!</definedName>
    <definedName name="HarMatTRWII">#REF!</definedName>
    <definedName name="HarMatTRWIII" localSheetId="0">#REF!</definedName>
    <definedName name="HarMatTRWIII" localSheetId="3">#REF!</definedName>
    <definedName name="HarMatTRWIII">#REF!</definedName>
    <definedName name="HarMatTRWIV" localSheetId="0">#REF!</definedName>
    <definedName name="HarMatTRWIV" localSheetId="3">#REF!</definedName>
    <definedName name="HarMatTRWIV">#REF!</definedName>
    <definedName name="HASIL" localSheetId="0">#REF!</definedName>
    <definedName name="HASIL" localSheetId="3">#REF!</definedName>
    <definedName name="HASIL">#REF!</definedName>
    <definedName name="hist" hidden="1">{#N/A,#N/A,FALSE,"M.42"}</definedName>
    <definedName name="HR">'[16]Jenis Pelatihan'!$E$55:$AQ$56</definedName>
    <definedName name="I_Acc" localSheetId="0">#REF!</definedName>
    <definedName name="I_Acc" localSheetId="3">#REF!</definedName>
    <definedName name="I_Acc">#REF!</definedName>
    <definedName name="IDS">'[19]Harga BBM Indonesia'!$B$5:$D$5</definedName>
    <definedName name="IK" localSheetId="0">#REF!</definedName>
    <definedName name="IK" localSheetId="3">#REF!</definedName>
    <definedName name="IK">#REF!</definedName>
    <definedName name="IkhtBiopTRWI">'[10]IkhtisarBiop(12.0)'!$B$1:$N$48</definedName>
    <definedName name="IkhtBiopTRWII">'[10]IkhtisarBiop(12.0)'!$B$50:$N$97</definedName>
    <definedName name="IkhtBiopTRWIII">'[10]IkhtisarBiop(12.0)'!$B$99:$N$146</definedName>
    <definedName name="IkhtBiopTRWIV">'[10]IkhtisarBiop(12.0)'!$B$148:$N$195</definedName>
    <definedName name="Impor_W1_W2">[21]NerSubsis!$D$41</definedName>
    <definedName name="Indikator210" localSheetId="0">#REF!</definedName>
    <definedName name="Indikator210" localSheetId="3">#REF!</definedName>
    <definedName name="Indikator210">#REF!</definedName>
    <definedName name="Indikator215" localSheetId="0">#REF!</definedName>
    <definedName name="Indikator215" localSheetId="3">#REF!</definedName>
    <definedName name="Indikator215">#REF!</definedName>
    <definedName name="indikatorlurruptl" hidden="1">{#N/A,#N/A,FALSE,"M.31"}</definedName>
    <definedName name="inflasi" localSheetId="0">#REF!</definedName>
    <definedName name="inflasi" localSheetId="3">#REF!</definedName>
    <definedName name="inflasi">#REF!</definedName>
    <definedName name="inflasi1" localSheetId="0">#REF!</definedName>
    <definedName name="inflasi1" localSheetId="3">#REF!</definedName>
    <definedName name="inflasi1">#REF!</definedName>
    <definedName name="inflasi2" localSheetId="0">#REF!</definedName>
    <definedName name="inflasi2" localSheetId="3">#REF!</definedName>
    <definedName name="inflasi2">#REF!</definedName>
    <definedName name="INTAKE" localSheetId="0">#REF!</definedName>
    <definedName name="INTAKE" localSheetId="3">#REF!</definedName>
    <definedName name="INTAKE">#REF!</definedName>
    <definedName name="inves1" localSheetId="0">#REF!</definedName>
    <definedName name="inves1" localSheetId="3">#REF!</definedName>
    <definedName name="inves1">#REF!</definedName>
    <definedName name="inves2" localSheetId="0">[1]ca!#REF!</definedName>
    <definedName name="inves2" localSheetId="3">[1]ca!#REF!</definedName>
    <definedName name="inves2">[1]ca!#REF!</definedName>
    <definedName name="Ipo" hidden="1">{#N/A,#N/A,FALSE,"M.02"}</definedName>
    <definedName name="IS" localSheetId="0">#REF!</definedName>
    <definedName name="IS" localSheetId="3">#REF!</definedName>
    <definedName name="IS">#REF!</definedName>
    <definedName name="IS1TRWI" localSheetId="0">#REF!</definedName>
    <definedName name="IS1TRWI" localSheetId="3">#REF!</definedName>
    <definedName name="IS1TRWI">#REF!</definedName>
    <definedName name="IS1TRWII" localSheetId="0">#REF!</definedName>
    <definedName name="IS1TRWII" localSheetId="3">#REF!</definedName>
    <definedName name="IS1TRWII">#REF!</definedName>
    <definedName name="IS1TRWIII" localSheetId="0">#REF!</definedName>
    <definedName name="IS1TRWIII" localSheetId="3">#REF!</definedName>
    <definedName name="IS1TRWIII">#REF!</definedName>
    <definedName name="IS1TRWIV" localSheetId="0">#REF!</definedName>
    <definedName name="IS1TRWIV" localSheetId="3">#REF!</definedName>
    <definedName name="IS1TRWIV">#REF!</definedName>
    <definedName name="IS21TRWI" localSheetId="0">#REF!</definedName>
    <definedName name="IS21TRWI" localSheetId="3">#REF!</definedName>
    <definedName name="IS21TRWI">#REF!</definedName>
    <definedName name="IS21TRWII" localSheetId="0">#REF!</definedName>
    <definedName name="IS21TRWII" localSheetId="3">#REF!</definedName>
    <definedName name="IS21TRWII">#REF!</definedName>
    <definedName name="IS21TRWIII" localSheetId="0">#REF!</definedName>
    <definedName name="IS21TRWIII" localSheetId="3">#REF!</definedName>
    <definedName name="IS21TRWIII">#REF!</definedName>
    <definedName name="IS21TRWIV" localSheetId="0">#REF!</definedName>
    <definedName name="IS21TRWIV" localSheetId="3">#REF!</definedName>
    <definedName name="IS21TRWIV">#REF!</definedName>
    <definedName name="IS22TRWI" localSheetId="0">#REF!</definedName>
    <definedName name="IS22TRWI" localSheetId="3">#REF!</definedName>
    <definedName name="IS22TRWI">#REF!</definedName>
    <definedName name="IS22TRWII" localSheetId="0">#REF!</definedName>
    <definedName name="IS22TRWII" localSheetId="3">#REF!</definedName>
    <definedName name="IS22TRWII">#REF!</definedName>
    <definedName name="IS22TRWIII" localSheetId="0">#REF!</definedName>
    <definedName name="IS22TRWIII" localSheetId="3">#REF!</definedName>
    <definedName name="IS22TRWIII">#REF!</definedName>
    <definedName name="IS22TRWIV" localSheetId="0">#REF!</definedName>
    <definedName name="IS22TRWIV" localSheetId="3">#REF!</definedName>
    <definedName name="IS22TRWIV">#REF!</definedName>
    <definedName name="j" hidden="1">{#N/A,#N/A,FALSE,"M.42"}</definedName>
    <definedName name="jbnrev2" hidden="1">{#N/A,#N/A,FALSE,"M.32"}</definedName>
    <definedName name="JGM" localSheetId="0">#REF!</definedName>
    <definedName name="JGM" localSheetId="3">#REF!</definedName>
    <definedName name="JGM">#REF!</definedName>
    <definedName name="jh" hidden="1">{"w1t2",#N/A,TRUE,"Jawa";"w1t2",#N/A,TRUE,"I";"w1t2",#N/A,TRUE,"II";"w1t2",#N/A,TRUE,"III";"w1t2",#N/A,TRUE,"Batam";"w1t2",#N/A,TRUE,"IV";"w1t2",#N/A,TRUE,"V";"w1t2",#N/A,TRUE,"VI";"w1t2",#N/A,TRUE,"VII";"w1t2",#N/A,TRUE,"VIII";"w1t2",#N/A,TRUE,"IX";"w1t2",#N/A,TRUE,"X";"w1t2",#N/A,TRUE,"XI"}</definedName>
    <definedName name="ji" localSheetId="0">#REF!</definedName>
    <definedName name="ji" localSheetId="3">#REF!</definedName>
    <definedName name="ji">#REF!</definedName>
    <definedName name="jj" localSheetId="0">#REF!</definedName>
    <definedName name="jj" localSheetId="3">#REF!</definedName>
    <definedName name="jj">#REF!</definedName>
    <definedName name="jk" localSheetId="0">#REF!</definedName>
    <definedName name="jk" localSheetId="3">#REF!</definedName>
    <definedName name="jk">#REF!</definedName>
    <definedName name="JKLJL" localSheetId="0">#REF!</definedName>
    <definedName name="JKLJL" localSheetId="3">#REF!</definedName>
    <definedName name="JKLJL">#REF!</definedName>
    <definedName name="JL">#N/A</definedName>
    <definedName name="JPY" localSheetId="0">#REF!</definedName>
    <definedName name="JPY" localSheetId="3">#REF!</definedName>
    <definedName name="JPY">#REF!</definedName>
    <definedName name="JUA">#N/A</definedName>
    <definedName name="jual" localSheetId="0">#REF!</definedName>
    <definedName name="jual" localSheetId="3">#REF!</definedName>
    <definedName name="jual">#REF!</definedName>
    <definedName name="JualGLangTRWI" localSheetId="0">#REF!</definedName>
    <definedName name="JualGLangTRWI" localSheetId="3">#REF!</definedName>
    <definedName name="JualGLangTRWI">#REF!</definedName>
    <definedName name="JualGLangTRWII" localSheetId="0">#REF!</definedName>
    <definedName name="JualGLangTRWII" localSheetId="3">#REF!</definedName>
    <definedName name="JualGLangTRWII">#REF!</definedName>
    <definedName name="JualGLangTRWIII" localSheetId="0">#REF!</definedName>
    <definedName name="JualGLangTRWIII" localSheetId="3">#REF!</definedName>
    <definedName name="JualGLangTRWIII">#REF!</definedName>
    <definedName name="JualGLangTRWIV" localSheetId="0">#REF!</definedName>
    <definedName name="JualGLangTRWIV" localSheetId="3">#REF!</definedName>
    <definedName name="JualGLangTRWIV">#REF!</definedName>
    <definedName name="JualGTarifTRWI">'[10]JualGTarif(11A)'!$B$1:$Q$59</definedName>
    <definedName name="JualGTarifTRWII">'[10]JualGTarif(11A)'!$B$61:$Q$119</definedName>
    <definedName name="JualGTarifTRWIII">'[10]JualGTarif(11A)'!$B$121:$Q$178</definedName>
    <definedName name="JualGTarifTRWIV">'[10]JualGTarif(11A)'!$B$180:$Q$237</definedName>
    <definedName name="jul" localSheetId="0">#REF!</definedName>
    <definedName name="jul" localSheetId="3">#REF!</definedName>
    <definedName name="jul">#REF!</definedName>
    <definedName name="jun" localSheetId="0">#REF!</definedName>
    <definedName name="jun" localSheetId="3">#REF!</definedName>
    <definedName name="jun">#REF!</definedName>
    <definedName name="JUNI92" localSheetId="0">#REF!</definedName>
    <definedName name="JUNI92" localSheetId="3">#REF!</definedName>
    <definedName name="JUNI92">#REF!</definedName>
    <definedName name="JYJYTJ" localSheetId="0">#REF!</definedName>
    <definedName name="JYJYTJ" localSheetId="3">#REF!</definedName>
    <definedName name="JYJYTJ">#REF!</definedName>
    <definedName name="k" hidden="1">{#N/A,#N/A,FALSE,"M.34"}</definedName>
    <definedName name="kanal" localSheetId="0">#REF!</definedName>
    <definedName name="kanal" localSheetId="3">#REF!</definedName>
    <definedName name="kanal">#REF!</definedName>
    <definedName name="Kebutuhan" localSheetId="0">#REF!</definedName>
    <definedName name="Kebutuhan" localSheetId="3">#REF!</definedName>
    <definedName name="Kebutuhan">#REF!</definedName>
    <definedName name="khj" localSheetId="0">#REF!</definedName>
    <definedName name="khj" localSheetId="3">#REF!</definedName>
    <definedName name="khj">#REF!</definedName>
    <definedName name="khusus" localSheetId="0">#REF!</definedName>
    <definedName name="khusus" localSheetId="3">#REF!</definedName>
    <definedName name="khusus">#REF!</definedName>
    <definedName name="khusus1" localSheetId="0">#REF!</definedName>
    <definedName name="khusus1" localSheetId="3">#REF!</definedName>
    <definedName name="khusus1">#REF!</definedName>
    <definedName name="khusus1a" localSheetId="0">#REF!</definedName>
    <definedName name="khusus1a" localSheetId="3">#REF!</definedName>
    <definedName name="khusus1a">#REF!</definedName>
    <definedName name="ki" hidden="1">{#N/A,#N/A,FALSE,"M.42"}</definedName>
    <definedName name="kinerja" hidden="1">{#N/A,#N/A,FALSE,"M.32"}</definedName>
    <definedName name="kinerja_1" hidden="1">{#N/A,#N/A,FALSE,"M.42"}</definedName>
    <definedName name="KINERJA2004ESTIMASI" hidden="1">{#N/A,#N/A,FALSE,"M.02"}</definedName>
    <definedName name="klarifikasi" localSheetId="0">'[12]W-NAD'!#REF!</definedName>
    <definedName name="klarifikasi" localSheetId="3">'[12]W-NAD'!#REF!</definedName>
    <definedName name="klarifikasi">'[12]W-NAD'!#REF!</definedName>
    <definedName name="ko" hidden="1">{#N/A,#N/A,FALSE,"M.01";#N/A,#N/A,FALSE,"M.01"}</definedName>
    <definedName name="KONTROL">[22]Kontrol!$D$88</definedName>
    <definedName name="KontrolBukuBesar" localSheetId="0">#REF!</definedName>
    <definedName name="KontrolBukuBesar" localSheetId="3">#REF!</definedName>
    <definedName name="KontrolBukuBesar">#REF!</definedName>
    <definedName name="KontrolPP" localSheetId="0">#REF!</definedName>
    <definedName name="KontrolPP" localSheetId="3">#REF!</definedName>
    <definedName name="KontrolPP">#REF!</definedName>
    <definedName name="KorPajak" localSheetId="0">#REF!</definedName>
    <definedName name="KorPajak" localSheetId="3">#REF!</definedName>
    <definedName name="KorPajak">#REF!</definedName>
    <definedName name="KPUB" localSheetId="0">#REF!</definedName>
    <definedName name="KPUB" localSheetId="3">#REF!</definedName>
    <definedName name="KPUB">#REF!</definedName>
    <definedName name="kva" localSheetId="0">#REF!</definedName>
    <definedName name="kva" localSheetId="3">#REF!</definedName>
    <definedName name="kva">#REF!</definedName>
    <definedName name="kw" localSheetId="0">#REF!</definedName>
    <definedName name="kw" localSheetId="3">#REF!</definedName>
    <definedName name="kw">#REF!</definedName>
    <definedName name="kwh" localSheetId="0">#REF!</definedName>
    <definedName name="kwh" localSheetId="3">#REF!</definedName>
    <definedName name="kwh">#REF!</definedName>
    <definedName name="l" hidden="1">{#N/A,#N/A,FALSE,"M.42"}</definedName>
    <definedName name="LABARUGI">[23]LabaRugi!$A$60:$D$115</definedName>
    <definedName name="LabaRugiFungsi" localSheetId="0">#REF!</definedName>
    <definedName name="LabaRugiFungsi" localSheetId="3">#REF!</definedName>
    <definedName name="LabaRugiFungsi">#REF!</definedName>
    <definedName name="LabaRugiLainnya">'[10]LabaRugi Lainnya(20)'!$B$1:$G$23</definedName>
    <definedName name="LabaRugiUnsur2004">'[10]LabaRugi Unsur th(t-1)(21A)'!$D$1:$G$95</definedName>
    <definedName name="LABARUGIYR">[10]Asumsi!$V$2</definedName>
    <definedName name="Lamp_10" localSheetId="0">#REF!</definedName>
    <definedName name="Lamp_10" localSheetId="3">#REF!</definedName>
    <definedName name="Lamp_10">#REF!</definedName>
    <definedName name="Lamp_11" localSheetId="0">#REF!</definedName>
    <definedName name="Lamp_11" localSheetId="3">#REF!</definedName>
    <definedName name="Lamp_11">#REF!</definedName>
    <definedName name="Lamp_12" localSheetId="0">#REF!</definedName>
    <definedName name="Lamp_12" localSheetId="3">#REF!</definedName>
    <definedName name="Lamp_12">#REF!</definedName>
    <definedName name="Lamp_13" localSheetId="0">#REF!</definedName>
    <definedName name="Lamp_13" localSheetId="3">#REF!</definedName>
    <definedName name="Lamp_13">#REF!</definedName>
    <definedName name="Lamp_14" localSheetId="0">#REF!</definedName>
    <definedName name="Lamp_14" localSheetId="3">#REF!</definedName>
    <definedName name="Lamp_14">#REF!</definedName>
    <definedName name="Lamp_15" localSheetId="0">#REF!</definedName>
    <definedName name="Lamp_15" localSheetId="3">#REF!</definedName>
    <definedName name="Lamp_15">#REF!</definedName>
    <definedName name="Lamp_16" localSheetId="0">#REF!</definedName>
    <definedName name="Lamp_16" localSheetId="3">#REF!</definedName>
    <definedName name="Lamp_16">#REF!</definedName>
    <definedName name="Lamp_1a" localSheetId="0">#REF!</definedName>
    <definedName name="Lamp_1a" localSheetId="3">#REF!</definedName>
    <definedName name="Lamp_1a">#REF!</definedName>
    <definedName name="Lamp_1b" localSheetId="0">#REF!</definedName>
    <definedName name="Lamp_1b" localSheetId="3">#REF!</definedName>
    <definedName name="Lamp_1b">#REF!</definedName>
    <definedName name="Lamp_2a" localSheetId="0">#REF!</definedName>
    <definedName name="Lamp_2a" localSheetId="3">#REF!</definedName>
    <definedName name="Lamp_2a">#REF!</definedName>
    <definedName name="Lamp_2b" localSheetId="0">#REF!</definedName>
    <definedName name="Lamp_2b" localSheetId="3">#REF!</definedName>
    <definedName name="Lamp_2b">#REF!</definedName>
    <definedName name="Lamp_3a" localSheetId="0">#REF!</definedName>
    <definedName name="Lamp_3a" localSheetId="3">#REF!</definedName>
    <definedName name="Lamp_3a">#REF!</definedName>
    <definedName name="Lamp_3b" localSheetId="0">#REF!</definedName>
    <definedName name="Lamp_3b" localSheetId="3">#REF!</definedName>
    <definedName name="Lamp_3b">#REF!</definedName>
    <definedName name="Lamp_4a" localSheetId="0">#REF!</definedName>
    <definedName name="Lamp_4a" localSheetId="3">#REF!</definedName>
    <definedName name="Lamp_4a">#REF!</definedName>
    <definedName name="Lamp_4b" localSheetId="0">#REF!</definedName>
    <definedName name="Lamp_4b" localSheetId="3">#REF!</definedName>
    <definedName name="Lamp_4b">#REF!</definedName>
    <definedName name="Lamp_5a" localSheetId="0">#REF!</definedName>
    <definedName name="Lamp_5a" localSheetId="3">#REF!</definedName>
    <definedName name="Lamp_5a">#REF!</definedName>
    <definedName name="Lamp_5b" localSheetId="0">#REF!</definedName>
    <definedName name="Lamp_5b" localSheetId="3">#REF!</definedName>
    <definedName name="Lamp_5b">#REF!</definedName>
    <definedName name="Lamp_6a" localSheetId="0">#REF!</definedName>
    <definedName name="Lamp_6a" localSheetId="3">#REF!</definedName>
    <definedName name="Lamp_6a">#REF!</definedName>
    <definedName name="Lamp_6b" localSheetId="0">#REF!</definedName>
    <definedName name="Lamp_6b" localSheetId="3">#REF!</definedName>
    <definedName name="Lamp_6b">#REF!</definedName>
    <definedName name="Lamp_7a" localSheetId="0">#REF!</definedName>
    <definedName name="Lamp_7a" localSheetId="3">#REF!</definedName>
    <definedName name="Lamp_7a">#REF!</definedName>
    <definedName name="Lamp_7b" localSheetId="0">#REF!</definedName>
    <definedName name="Lamp_7b" localSheetId="3">#REF!</definedName>
    <definedName name="Lamp_7b">#REF!</definedName>
    <definedName name="Lamp_7c" localSheetId="0">#REF!</definedName>
    <definedName name="Lamp_7c" localSheetId="3">#REF!</definedName>
    <definedName name="Lamp_7c">#REF!</definedName>
    <definedName name="Lamp_8a" localSheetId="0">#REF!</definedName>
    <definedName name="Lamp_8a" localSheetId="3">#REF!</definedName>
    <definedName name="Lamp_8a">#REF!</definedName>
    <definedName name="Lamp_8b" localSheetId="0">#REF!</definedName>
    <definedName name="Lamp_8b" localSheetId="3">#REF!</definedName>
    <definedName name="Lamp_8b">#REF!</definedName>
    <definedName name="Lamp_9" localSheetId="0">#REF!</definedName>
    <definedName name="Lamp_9" localSheetId="3">#REF!</definedName>
    <definedName name="Lamp_9">#REF!</definedName>
    <definedName name="LaporanAnak" localSheetId="0">#REF!</definedName>
    <definedName name="LaporanAnak" localSheetId="3">#REF!</definedName>
    <definedName name="LaporanAnak">#REF!</definedName>
    <definedName name="LaporanJawa" localSheetId="0">#REF!</definedName>
    <definedName name="LaporanJawa" localSheetId="3">#REF!</definedName>
    <definedName name="LaporanJawa">#REF!</definedName>
    <definedName name="LaporanKonsolidasi" localSheetId="0">#REF!</definedName>
    <definedName name="LaporanKonsolidasi" localSheetId="3">#REF!</definedName>
    <definedName name="LaporanKonsolidasi">#REF!</definedName>
    <definedName name="LaporanUtama" localSheetId="0">#REF!</definedName>
    <definedName name="LaporanUtama" localSheetId="3">#REF!</definedName>
    <definedName name="LaporanUtama">#REF!</definedName>
    <definedName name="Least" localSheetId="0">#REF!</definedName>
    <definedName name="Least" localSheetId="3">#REF!</definedName>
    <definedName name="Least">#REF!</definedName>
    <definedName name="lincuran" localSheetId="0">#REF!</definedName>
    <definedName name="lincuran" localSheetId="3">#REF!</definedName>
    <definedName name="lincuran">#REF!</definedName>
    <definedName name="lkj" hidden="1">{#N/A,#N/A,FALSE,"M.31"}</definedName>
    <definedName name="lo" localSheetId="0">#REF!</definedName>
    <definedName name="lo" localSheetId="3">#REF!</definedName>
    <definedName name="lo">#REF!</definedName>
    <definedName name="lpo" hidden="1">{#N/A,#N/A,FALSE,"M.02"}</definedName>
    <definedName name="LRFungsi" localSheetId="0">#REF!</definedName>
    <definedName name="LRFungsi" localSheetId="3">#REF!</definedName>
    <definedName name="LRFungsi">#REF!</definedName>
    <definedName name="LRUnsur" localSheetId="0">#REF!</definedName>
    <definedName name="LRUnsur" localSheetId="3">#REF!</definedName>
    <definedName name="LRUnsur">#REF!</definedName>
    <definedName name="M" localSheetId="0">#REF!</definedName>
    <definedName name="M" localSheetId="3">#REF!</definedName>
    <definedName name="M">#REF!</definedName>
    <definedName name="MAN">'[16]Jenis Pelatihan'!$E$62:$AQ$63</definedName>
    <definedName name="marwan" hidden="1">{#N/A,#N/A,FALSE,"M.02"}</definedName>
    <definedName name="masa" localSheetId="0">#REF!</definedName>
    <definedName name="masa" localSheetId="3">#REF!</definedName>
    <definedName name="masa">#REF!</definedName>
    <definedName name="masa1" localSheetId="0">#REF!</definedName>
    <definedName name="masa1" localSheetId="3">#REF!</definedName>
    <definedName name="masa1">#REF!</definedName>
    <definedName name="masa2" localSheetId="0">#REF!</definedName>
    <definedName name="masa2" localSheetId="3">#REF!</definedName>
    <definedName name="masa2">#REF!</definedName>
    <definedName name="mbo" hidden="1">{#N/A,#N/A,FALSE,"M.34"}</definedName>
    <definedName name="mcperiod" localSheetId="0">#REF!</definedName>
    <definedName name="mcperiod" localSheetId="3">#REF!</definedName>
    <definedName name="mcperiod">#REF!</definedName>
    <definedName name="mei" localSheetId="0">#REF!</definedName>
    <definedName name="mei" localSheetId="3">#REF!</definedName>
    <definedName name="mei">#REF!</definedName>
    <definedName name="MICOHM">'[2]HARGA SATUAN'!$B$21</definedName>
    <definedName name="mmc" hidden="1">{#N/A,#N/A,FALSE,"M.42"}</definedName>
    <definedName name="mmd" hidden="1">{#N/A,#N/A,FALSE,"M.32"}</definedName>
    <definedName name="moodys" hidden="1">{#N/A,#N/A,FALSE,"M.01"}</definedName>
    <definedName name="MQAR" localSheetId="0">#REF!</definedName>
    <definedName name="MQAR" localSheetId="3">#REF!</definedName>
    <definedName name="MQAR">#REF!</definedName>
    <definedName name="MutasiMatPDP" localSheetId="0">#REF!</definedName>
    <definedName name="MutasiMatPDP" localSheetId="3">#REF!</definedName>
    <definedName name="MutasiMatPDP">#REF!</definedName>
    <definedName name="NAMABULAN" localSheetId="3">'RESUME S.D BULAN'!$K$7:$K$18</definedName>
    <definedName name="NAMABULAN">'RESUME BULANAN'!$K$7:$K$18</definedName>
    <definedName name="Neraca" localSheetId="0">#REF!</definedName>
    <definedName name="Neraca" localSheetId="3">#REF!</definedName>
    <definedName name="Neraca">#REF!</definedName>
    <definedName name="netmargim" localSheetId="0">#REF!</definedName>
    <definedName name="netmargim" localSheetId="3">#REF!</definedName>
    <definedName name="netmargim">#REF!</definedName>
    <definedName name="new" localSheetId="0">#REF!</definedName>
    <definedName name="new" localSheetId="3">#REF!</definedName>
    <definedName name="new">#REF!</definedName>
    <definedName name="ni" hidden="1">{#N/A,#N/A,FALSE,"M.42"}</definedName>
    <definedName name="nn" localSheetId="0">[1]ca!#REF!</definedName>
    <definedName name="nn" localSheetId="3">[1]ca!#REF!</definedName>
    <definedName name="nn">[1]ca!#REF!</definedName>
    <definedName name="NNG" localSheetId="0">#REF!</definedName>
    <definedName name="NNG" localSheetId="3">#REF!</definedName>
    <definedName name="NNG">#REF!</definedName>
    <definedName name="nnm" hidden="1">{#N/A,#N/A,FALSE,"M.43"}</definedName>
    <definedName name="nnnm" hidden="1">{#N/A,#N/A,FALSE,"M.42"}</definedName>
    <definedName name="nop" localSheetId="0">#REF!</definedName>
    <definedName name="nop" localSheetId="3">#REF!</definedName>
    <definedName name="nop">#REF!</definedName>
    <definedName name="o_m" localSheetId="0">[24]ca!#REF!</definedName>
    <definedName name="o_m" localSheetId="3">[24]ca!#REF!</definedName>
    <definedName name="o_m">[24]ca!#REF!</definedName>
    <definedName name="OBS">'[19]Harga BBM Indonesia'!$B$8:$D$60</definedName>
    <definedName name="OILTEST">'[2]HARGA SATUAN'!$B$19</definedName>
    <definedName name="okt" localSheetId="0">#REF!</definedName>
    <definedName name="okt" localSheetId="3">#REF!</definedName>
    <definedName name="okt">#REF!</definedName>
    <definedName name="okto" localSheetId="0">#REF!</definedName>
    <definedName name="okto" localSheetId="3">#REF!</definedName>
    <definedName name="okto">#REF!</definedName>
    <definedName name="OPERASI" localSheetId="0">#REF!</definedName>
    <definedName name="OPERASI" localSheetId="3">#REF!</definedName>
    <definedName name="OPERASI">#REF!</definedName>
    <definedName name="parsialdis">'[2]HARGA SATUAN'!$B$23</definedName>
    <definedName name="pdp" hidden="1">{#N/A,#N/A,FALSE,"M.31"}</definedName>
    <definedName name="PDPKons" localSheetId="0">#REF!</definedName>
    <definedName name="PDPKons" localSheetId="3">#REF!</definedName>
    <definedName name="PDPKons">#REF!</definedName>
    <definedName name="PDPMaterial" localSheetId="0">#REF!</definedName>
    <definedName name="PDPMaterial" localSheetId="3">#REF!</definedName>
    <definedName name="PDPMaterial">#REF!</definedName>
    <definedName name="PDPPembDimuka" localSheetId="0">#REF!</definedName>
    <definedName name="PDPPembDimuka" localSheetId="3">#REF!</definedName>
    <definedName name="PDPPembDimuka">#REF!</definedName>
    <definedName name="PDPT" hidden="1">{#N/A,#N/A,FALSE,"M.31"}</definedName>
    <definedName name="PembelianiTRWI">'[10]PembelianTL(12A1)'!$B$1:$S$57</definedName>
    <definedName name="PembelianiTRWII">'[10]PembelianTL(12A1)'!$B$58:$S$114</definedName>
    <definedName name="PembelianiTRWIII">'[10]PembelianTL(12A1)'!$B$115:$S$171</definedName>
    <definedName name="PembelianiTRWIV">'[10]PembelianTL(12A1)'!$B$172:$S$228</definedName>
    <definedName name="pembiayaan" localSheetId="0">#REF!</definedName>
    <definedName name="pembiayaan" localSheetId="3">#REF!</definedName>
    <definedName name="pembiayaan">#REF!</definedName>
    <definedName name="Pembukuan" localSheetId="0">#REF!</definedName>
    <definedName name="Pembukuan" localSheetId="3">#REF!</definedName>
    <definedName name="Pembukuan">#REF!</definedName>
    <definedName name="PendaLuOp">'[10]PendaLuOp(13)'!$B$1:$G$58</definedName>
    <definedName name="PendOpLain">'[10]PendOpLain(11B)'!$B$1:$G$35</definedName>
    <definedName name="Penjelas" localSheetId="0">#REF!</definedName>
    <definedName name="Penjelas" localSheetId="3">#REF!</definedName>
    <definedName name="Penjelas">#REF!</definedName>
    <definedName name="PenjTLTRWI" localSheetId="0">#REF!</definedName>
    <definedName name="PenjTLTRWI" localSheetId="3">#REF!</definedName>
    <definedName name="PenjTLTRWI">#REF!</definedName>
    <definedName name="PenjTLTRWII" localSheetId="0">#REF!</definedName>
    <definedName name="PenjTLTRWII" localSheetId="3">#REF!</definedName>
    <definedName name="PenjTLTRWII">#REF!</definedName>
    <definedName name="PenjTLTRWIII" localSheetId="0">#REF!</definedName>
    <definedName name="PenjTLTRWIII" localSheetId="3">#REF!</definedName>
    <definedName name="PenjTLTRWIII">#REF!</definedName>
    <definedName name="PenjTLTRWIV" localSheetId="0">#REF!</definedName>
    <definedName name="PenjTLTRWIV" localSheetId="3">#REF!</definedName>
    <definedName name="PenjTLTRWIV">#REF!</definedName>
    <definedName name="PENSIUN">[17]ACUAN!$M$3</definedName>
    <definedName name="PercentageOfSalesSpinner" localSheetId="0">#REF!</definedName>
    <definedName name="PercentageOfSalesSpinner" localSheetId="3">#REF!</definedName>
    <definedName name="PercentageOfSalesSpinner">#REF!</definedName>
    <definedName name="PERHITUNGAN_CF_PERUNIT" localSheetId="0">#REF!</definedName>
    <definedName name="PERHITUNGAN_CF_PERUNIT" localSheetId="3">#REF!</definedName>
    <definedName name="PERHITUNGAN_CF_PERUNIT">#REF!</definedName>
    <definedName name="period" localSheetId="0">#REF!</definedName>
    <definedName name="period" localSheetId="3">#REF!</definedName>
    <definedName name="period">#REF!</definedName>
    <definedName name="periode" localSheetId="0">#REF!</definedName>
    <definedName name="periode" localSheetId="3">#REF!</definedName>
    <definedName name="periode">#REF!</definedName>
    <definedName name="pinjaman" localSheetId="0">#REF!</definedName>
    <definedName name="pinjaman" localSheetId="3">#REF!</definedName>
    <definedName name="pinjaman">#REF!</definedName>
    <definedName name="pltmapln1" localSheetId="0">#REF!</definedName>
    <definedName name="pltmapln1" localSheetId="3">#REF!</definedName>
    <definedName name="pltmapln1">#REF!</definedName>
    <definedName name="pltmsla1" localSheetId="0">#REF!</definedName>
    <definedName name="pltmsla1" localSheetId="3">#REF!</definedName>
    <definedName name="pltmsla1">#REF!</definedName>
    <definedName name="pltuapln1" localSheetId="0">#REF!</definedName>
    <definedName name="pltuapln1" localSheetId="3">#REF!</definedName>
    <definedName name="pltuapln1">#REF!</definedName>
    <definedName name="pltuapln2" localSheetId="0">#REF!</definedName>
    <definedName name="pltuapln2" localSheetId="3">#REF!</definedName>
    <definedName name="pltuapln2">#REF!</definedName>
    <definedName name="pltuapln3" localSheetId="0">#REF!</definedName>
    <definedName name="pltuapln3" localSheetId="3">#REF!</definedName>
    <definedName name="pltuapln3">#REF!</definedName>
    <definedName name="pltuapln4" localSheetId="0">#REF!</definedName>
    <definedName name="pltuapln4" localSheetId="3">#REF!</definedName>
    <definedName name="pltuapln4">#REF!</definedName>
    <definedName name="pltuapln5" localSheetId="0">#REF!</definedName>
    <definedName name="pltuapln5" localSheetId="3">#REF!</definedName>
    <definedName name="pltuapln5">#REF!</definedName>
    <definedName name="pltusla5" localSheetId="0">#REF!</definedName>
    <definedName name="pltusla5" localSheetId="3">#REF!</definedName>
    <definedName name="pltusla5">#REF!</definedName>
    <definedName name="pmt_150kV_1_p__40_Ka" localSheetId="0">'[2]HARGA SATUAN'!#REF!</definedName>
    <definedName name="pmt_150kV_1_p__40_Ka" localSheetId="3">'[2]HARGA SATUAN'!#REF!</definedName>
    <definedName name="pmt_150kV_1_p__40_Ka">'[2]HARGA SATUAN'!#REF!</definedName>
    <definedName name="pmt1p">'[2]HARGA SATUAN'!$B$2</definedName>
    <definedName name="pmt500dgcr">'[2]HARGA SATUAN'!$B$7</definedName>
    <definedName name="pmt500kv1">'[2]HARGA SATUAN'!$B$6</definedName>
    <definedName name="pokok_bunga" localSheetId="0">#REF!</definedName>
    <definedName name="pokok_bunga" localSheetId="3">#REF!</definedName>
    <definedName name="pokok_bunga">#REF!</definedName>
    <definedName name="Potensi215" localSheetId="0">#REF!</definedName>
    <definedName name="Potensi215" localSheetId="3">#REF!</definedName>
    <definedName name="Potensi215">#REF!</definedName>
    <definedName name="PR" localSheetId="0">#REF!</definedName>
    <definedName name="PR" localSheetId="3">#REF!</definedName>
    <definedName name="PR">#REF!</definedName>
    <definedName name="_xlnm.Print_Area" localSheetId="0">#REF!</definedName>
    <definedName name="_xlnm.Print_Area" localSheetId="2">'RESUME BULANAN'!$A$1:$H$66</definedName>
    <definedName name="_xlnm.Print_Area" localSheetId="3">'RESUME S.D BULAN'!$A$1:$H$66</definedName>
    <definedName name="_xlnm.Print_Area">#REF!</definedName>
    <definedName name="Print_Area_MI" localSheetId="0">#REF!</definedName>
    <definedName name="Print_Area_MI" localSheetId="3">#REF!</definedName>
    <definedName name="Print_Area_MI">#REF!</definedName>
    <definedName name="_xlnm.Print_Titles" localSheetId="0">#REF!</definedName>
    <definedName name="_xlnm.Print_Titles" localSheetId="3">#REF!</definedName>
    <definedName name="_xlnm.Print_Titles">#REF!</definedName>
    <definedName name="Print_Titles_MI" localSheetId="0">#REF!</definedName>
    <definedName name="Print_Titles_MI" localSheetId="3">#REF!</definedName>
    <definedName name="Print_Titles_MI">#REF!</definedName>
    <definedName name="PRINT1" localSheetId="0">#REF!</definedName>
    <definedName name="PRINT1" localSheetId="3">#REF!</definedName>
    <definedName name="PRINT1">#REF!</definedName>
    <definedName name="prk" localSheetId="0">#REF!</definedName>
    <definedName name="prk" localSheetId="3">#REF!</definedName>
    <definedName name="prk">#REF!</definedName>
    <definedName name="ProduksiTRWI">'[10]ProduksiTL(12B2)'!$B$1:$W$45</definedName>
    <definedName name="ProduksiTRWII">'[10]ProduksiTL(12B2)'!$B$48:$W$92</definedName>
    <definedName name="ProduksiTRWIII">'[10]ProduksiTL(12B2)'!$B$95:$W$139</definedName>
    <definedName name="ProduksiTRWIV">'[10]ProduksiTL(12B2)'!$B$142:$W$186</definedName>
    <definedName name="prop.agc" localSheetId="0">#REF!</definedName>
    <definedName name="prop.agc" localSheetId="3">#REF!</definedName>
    <definedName name="prop.agc">#REF!</definedName>
    <definedName name="pt150kv">'[2]HARGA SATUAN'!$B$28</definedName>
    <definedName name="PTKU" localSheetId="0">#REF!</definedName>
    <definedName name="PTKU" localSheetId="3">#REF!</definedName>
    <definedName name="PTKU">#REF!</definedName>
    <definedName name="Q" localSheetId="0">#REF!</definedName>
    <definedName name="Q" localSheetId="3">#REF!</definedName>
    <definedName name="Q">#REF!</definedName>
    <definedName name="qqq" hidden="1">{#N/A,#N/A,FALSE,"M.42"}</definedName>
    <definedName name="QRYTRY" localSheetId="0">#REF!</definedName>
    <definedName name="QRYTRY" localSheetId="3">#REF!</definedName>
    <definedName name="QRYTRY">#REF!</definedName>
    <definedName name="Qs" localSheetId="0">#REF!</definedName>
    <definedName name="Qs" localSheetId="3">#REF!</definedName>
    <definedName name="Qs">#REF!</definedName>
    <definedName name="QWE" localSheetId="0">#REF!</definedName>
    <definedName name="QWE" localSheetId="3">#REF!</definedName>
    <definedName name="QWE">#REF!</definedName>
    <definedName name="qweqeq" hidden="1">{#N/A,#N/A,FALSE,"M.42"}</definedName>
    <definedName name="Raker" localSheetId="0">'[25]W-NAD'!#REF!</definedName>
    <definedName name="Raker" localSheetId="3">'[25]W-NAD'!#REF!</definedName>
    <definedName name="Raker">'[25]W-NAD'!#REF!</definedName>
    <definedName name="RAO" localSheetId="0">#REF!</definedName>
    <definedName name="RAO" localSheetId="3">#REF!</definedName>
    <definedName name="RAO">#REF!</definedName>
    <definedName name="realisasi_table" localSheetId="0">#REF!</definedName>
    <definedName name="realisasi_table" localSheetId="3">#REF!</definedName>
    <definedName name="realisasi_table">#REF!</definedName>
    <definedName name="Rectifier80">'[2]HARGA SATUAN'!$B$14</definedName>
    <definedName name="REK" localSheetId="0">#REF!</definedName>
    <definedName name="REK" localSheetId="3">#REF!</definedName>
    <definedName name="REK">#REF!</definedName>
    <definedName name="REKAP" localSheetId="0">#REF!</definedName>
    <definedName name="REKAP" localSheetId="3">#REF!</definedName>
    <definedName name="REKAP">#REF!</definedName>
    <definedName name="REKTRWS3" localSheetId="0">#REF!</definedName>
    <definedName name="REKTRWS3" localSheetId="3">#REF!</definedName>
    <definedName name="REKTRWS3">#REF!</definedName>
    <definedName name="REKTRWS4" localSheetId="0">#REF!</definedName>
    <definedName name="REKTRWS4" localSheetId="3">#REF!</definedName>
    <definedName name="REKTRWS4">#REF!</definedName>
    <definedName name="Reset" localSheetId="0">#REF!</definedName>
    <definedName name="Reset" localSheetId="3">#REF!</definedName>
    <definedName name="Reset">#REF!</definedName>
    <definedName name="ResetPaste" localSheetId="0">#REF!</definedName>
    <definedName name="ResetPaste" localSheetId="3">#REF!</definedName>
    <definedName name="ResetPaste">#REF!</definedName>
    <definedName name="resume" localSheetId="0">#REF!</definedName>
    <definedName name="resume" localSheetId="3">#REF!</definedName>
    <definedName name="resume">#REF!</definedName>
    <definedName name="Rev" localSheetId="0" hidden="1">#REF!</definedName>
    <definedName name="Rev" localSheetId="3" hidden="1">#REF!</definedName>
    <definedName name="Rev" hidden="1">#REF!</definedName>
    <definedName name="revenues" localSheetId="0">#REF!</definedName>
    <definedName name="revenues" localSheetId="3">#REF!</definedName>
    <definedName name="revenues">#REF!</definedName>
    <definedName name="revenues_nontax" localSheetId="0">#REF!</definedName>
    <definedName name="revenues_nontax" localSheetId="3">#REF!</definedName>
    <definedName name="revenues_nontax">#REF!</definedName>
    <definedName name="revenues_tax" localSheetId="0">#REF!</definedName>
    <definedName name="revenues_tax" localSheetId="3">#REF!</definedName>
    <definedName name="revenues_tax">#REF!</definedName>
    <definedName name="RingkasanPokok" localSheetId="0">#REF!</definedName>
    <definedName name="RingkasanPokok" localSheetId="3">#REF!</definedName>
    <definedName name="RingkasanPokok">#REF!</definedName>
    <definedName name="ripel">'[2]HARGA SATUAN'!$B$43</definedName>
    <definedName name="RMS" hidden="1">{#N/A,#N/A,FALSE,"M.42"}</definedName>
    <definedName name="rtn">'[2]HARGA SATUAN'!$B$44</definedName>
    <definedName name="RTYHRTY" localSheetId="0">#REF!</definedName>
    <definedName name="RTYHRTY" localSheetId="3">#REF!</definedName>
    <definedName name="RTYHRTY">#REF!</definedName>
    <definedName name="s" hidden="1">{#N/A,#N/A,FALSE,"M.34"}</definedName>
    <definedName name="sad" hidden="1">{#N/A,#N/A,FALSE,"M.34"}</definedName>
    <definedName name="SaldoAwal" localSheetId="0">#REF!</definedName>
    <definedName name="SaldoAwal" localSheetId="3">#REF!</definedName>
    <definedName name="SaldoAwal">#REF!</definedName>
    <definedName name="sbak1a" localSheetId="0">'[26]L-R'!#REF!</definedName>
    <definedName name="sbak1a" localSheetId="3">'[26]L-R'!#REF!</definedName>
    <definedName name="sbak1a">'[26]L-R'!#REF!</definedName>
    <definedName name="sbak1b" localSheetId="0">'[26]L-R'!#REF!</definedName>
    <definedName name="sbak1b" localSheetId="3">'[26]L-R'!#REF!</definedName>
    <definedName name="sbak1b">'[26]L-R'!#REF!</definedName>
    <definedName name="sdas" hidden="1">{#N/A,#N/A,FALSE,"M.01";#N/A,#N/A,FALSE,"M.01"}</definedName>
    <definedName name="SEKAT" localSheetId="0">#REF!</definedName>
    <definedName name="SEKAT" localSheetId="3">#REF!</definedName>
    <definedName name="SEKAT">#REF!</definedName>
    <definedName name="selisih">'[8]2013'!$C$56</definedName>
    <definedName name="sep" localSheetId="0">#REF!</definedName>
    <definedName name="sep" localSheetId="3">#REF!</definedName>
    <definedName name="sep">#REF!</definedName>
    <definedName name="SewaDisTRWI">'[10]SewaPemb(12A2)'!$B$1:$U$36</definedName>
    <definedName name="SewaDisTRWII">'[10]SewaPemb(12A2)'!$B$39:$U$75</definedName>
    <definedName name="SewaDisTRWIII">'[10]SewaPemb(12A2)'!$B$77:$U$113</definedName>
    <definedName name="SewaDisTRWIV">'[10]SewaPemb(12A2)'!$B$115:$U$151</definedName>
    <definedName name="sgi" hidden="1">{#N/A,#N/A,FALSE,"M.01"}</definedName>
    <definedName name="Sheet2" localSheetId="0">#REF!</definedName>
    <definedName name="Sheet2" localSheetId="3">#REF!</definedName>
    <definedName name="Sheet2">#REF!</definedName>
    <definedName name="Sheet3" localSheetId="0">#REF!</definedName>
    <definedName name="Sheet3" localSheetId="3">#REF!</definedName>
    <definedName name="Sheet3">#REF!</definedName>
    <definedName name="SINCHRON">'[2]HARGA SATUAN'!$B$40</definedName>
    <definedName name="sisa" localSheetId="0">#REF!</definedName>
    <definedName name="sisa" localSheetId="3">#REF!</definedName>
    <definedName name="sisa">#REF!</definedName>
    <definedName name="sisa1" localSheetId="0">#REF!</definedName>
    <definedName name="sisa1" localSheetId="3">#REF!</definedName>
    <definedName name="sisa1">#REF!</definedName>
    <definedName name="sisa2" localSheetId="0">#REF!</definedName>
    <definedName name="sisa2" localSheetId="3">#REF!</definedName>
    <definedName name="sisa2">#REF!</definedName>
    <definedName name="SPD" localSheetId="0">#REF!</definedName>
    <definedName name="SPD" localSheetId="3">#REF!</definedName>
    <definedName name="SPD">#REF!</definedName>
    <definedName name="SS" localSheetId="0">#REF!</definedName>
    <definedName name="SS" localSheetId="3">#REF!</definedName>
    <definedName name="SS">#REF!</definedName>
    <definedName name="sses" hidden="1">{#N/A,#N/A,FALSE,"M.02"}</definedName>
    <definedName name="status">[14]StU!$B$2:$E$18</definedName>
    <definedName name="Status_Unit">'[27]DGGKIT+ Derating'!$AI$2:$BD$2</definedName>
    <definedName name="StatusUnit">'[28]DGGKIT+ Derating'!$AI$2:$BD$2</definedName>
    <definedName name="STPDari" localSheetId="0">#REF!</definedName>
    <definedName name="STPDari" localSheetId="3">#REF!</definedName>
    <definedName name="STPDari">#REF!</definedName>
    <definedName name="summary" hidden="1">{#N/A,#N/A,FALSE,"M.42"}</definedName>
    <definedName name="suttapbn1" localSheetId="0">#REF!</definedName>
    <definedName name="suttapbn1" localSheetId="3">#REF!</definedName>
    <definedName name="suttapbn1">#REF!</definedName>
    <definedName name="suttapbn2" localSheetId="0">#REF!</definedName>
    <definedName name="suttapbn2" localSheetId="3">#REF!</definedName>
    <definedName name="suttapbn2">#REF!</definedName>
    <definedName name="suttapbn4" localSheetId="0">#REF!</definedName>
    <definedName name="suttapbn4" localSheetId="3">#REF!</definedName>
    <definedName name="suttapbn4">#REF!</definedName>
    <definedName name="suttapln1" localSheetId="0">#REF!</definedName>
    <definedName name="suttapln1" localSheetId="3">#REF!</definedName>
    <definedName name="suttapln1">#REF!</definedName>
    <definedName name="suttapln2" localSheetId="0">#REF!</definedName>
    <definedName name="suttapln2" localSheetId="3">#REF!</definedName>
    <definedName name="suttapln2">#REF!</definedName>
    <definedName name="suttapln3" localSheetId="0">#REF!</definedName>
    <definedName name="suttapln3" localSheetId="3">#REF!</definedName>
    <definedName name="suttapln3">#REF!</definedName>
    <definedName name="suttapln4" localSheetId="0">#REF!</definedName>
    <definedName name="suttapln4" localSheetId="3">#REF!</definedName>
    <definedName name="suttapln4">#REF!</definedName>
    <definedName name="suttsla2" localSheetId="0">#REF!</definedName>
    <definedName name="suttsla2" localSheetId="3">#REF!</definedName>
    <definedName name="suttsla2">#REF!</definedName>
    <definedName name="suttsla4" localSheetId="0">#REF!</definedName>
    <definedName name="suttsla4" localSheetId="3">#REF!</definedName>
    <definedName name="suttsla4">#REF!</definedName>
    <definedName name="sw" hidden="1">{#N/A,#N/A,FALSE,"M.02"}</definedName>
    <definedName name="swap" hidden="1">{#N/A,#N/A,FALSE,"M.01"}</definedName>
    <definedName name="T" localSheetId="0">#REF!</definedName>
    <definedName name="T" localSheetId="3">#REF!</definedName>
    <definedName name="T">#REF!</definedName>
    <definedName name="T_ccode" localSheetId="0">#REF!</definedName>
    <definedName name="T_ccode" localSheetId="3">#REF!</definedName>
    <definedName name="T_ccode">#REF!</definedName>
    <definedName name="tabel1" localSheetId="0">#REF!</definedName>
    <definedName name="tabel1" localSheetId="3">#REF!</definedName>
    <definedName name="tabel1">#REF!</definedName>
    <definedName name="tabel2" localSheetId="0">#REF!</definedName>
    <definedName name="tabel2" localSheetId="3">#REF!</definedName>
    <definedName name="tabel2">#REF!</definedName>
    <definedName name="tabel3" localSheetId="0">#REF!</definedName>
    <definedName name="tabel3" localSheetId="3">#REF!</definedName>
    <definedName name="tabel3">#REF!</definedName>
    <definedName name="Tabel4" localSheetId="0">#REF!</definedName>
    <definedName name="Tabel4" localSheetId="3">#REF!</definedName>
    <definedName name="Tabel4">#REF!</definedName>
    <definedName name="tabeltpj2">'[29]tabel-JHT'!$A$1:$B$40</definedName>
    <definedName name="TahunR" localSheetId="0">#REF!</definedName>
    <definedName name="TahunR" localSheetId="3">#REF!</definedName>
    <definedName name="TahunR">#REF!</definedName>
    <definedName name="TambahAT" localSheetId="0">#REF!</definedName>
    <definedName name="TambahAT" localSheetId="3">#REF!</definedName>
    <definedName name="TambahAT">#REF!</definedName>
    <definedName name="TARGET_USAHA" localSheetId="0">#REF!</definedName>
    <definedName name="TARGET_USAHA" localSheetId="3">#REF!</definedName>
    <definedName name="TARGET_USAHA">#REF!</definedName>
    <definedName name="tarif" localSheetId="0">#REF!</definedName>
    <definedName name="tarif" localSheetId="3">#REF!</definedName>
    <definedName name="tarif">#REF!</definedName>
    <definedName name="TaxTV">10%</definedName>
    <definedName name="TaxXL">5%</definedName>
    <definedName name="tay" localSheetId="0">#REF!</definedName>
    <definedName name="tay" localSheetId="3">#REF!</definedName>
    <definedName name="tay">#REF!</definedName>
    <definedName name="tech" localSheetId="0">#REF!</definedName>
    <definedName name="tech" localSheetId="3">#REF!</definedName>
    <definedName name="tech">#REF!</definedName>
    <definedName name="TESTBAT">'[2]HARGA SATUAN'!$B$20</definedName>
    <definedName name="testrelay">'[2]HARGA SATUAN'!$B$41</definedName>
    <definedName name="TextRefCopy1">'[30]01 A'!$K$19</definedName>
    <definedName name="TextRefCopyRangeCount" hidden="1">1</definedName>
    <definedName name="TH" localSheetId="0">#REF!</definedName>
    <definedName name="TH" localSheetId="3">#REF!</definedName>
    <definedName name="TH">#REF!</definedName>
    <definedName name="TOOLS" localSheetId="0">#REF!</definedName>
    <definedName name="TOOLS" localSheetId="3">#REF!</definedName>
    <definedName name="TOOLS">#REF!</definedName>
    <definedName name="TOT" localSheetId="0">#REF!</definedName>
    <definedName name="TOT" localSheetId="3">#REF!</definedName>
    <definedName name="TOT">#REF!</definedName>
    <definedName name="TotalCostofSales" localSheetId="0">#REF!</definedName>
    <definedName name="TotalCostofSales" localSheetId="3">#REF!</definedName>
    <definedName name="TotalCostofSales">#REF!</definedName>
    <definedName name="TotalCostofSalesSpinner" localSheetId="0">#REF!</definedName>
    <definedName name="TotalCostofSalesSpinner" localSheetId="3">#REF!</definedName>
    <definedName name="TotalCostofSalesSpinner">#REF!</definedName>
    <definedName name="TotalSales" localSheetId="0">#REF!</definedName>
    <definedName name="TotalSales" localSheetId="3">#REF!</definedName>
    <definedName name="TotalSales">#REF!</definedName>
    <definedName name="translate" localSheetId="0">#REF!</definedName>
    <definedName name="translate" localSheetId="3">#REF!</definedName>
    <definedName name="translate">#REF!</definedName>
    <definedName name="triwulan" localSheetId="0">#REF!</definedName>
    <definedName name="triwulan" localSheetId="3">#REF!</definedName>
    <definedName name="triwulan">#REF!</definedName>
    <definedName name="TRWE" localSheetId="0">#REF!</definedName>
    <definedName name="TRWE" localSheetId="3">#REF!</definedName>
    <definedName name="TRWE">#REF!</definedName>
    <definedName name="tsa" localSheetId="0">#REF!</definedName>
    <definedName name="tsa" localSheetId="3">#REF!</definedName>
    <definedName name="tsa">#REF!</definedName>
    <definedName name="tu" localSheetId="0">#REF!</definedName>
    <definedName name="tu" localSheetId="3">#REF!</definedName>
    <definedName name="tu">#REF!</definedName>
    <definedName name="tumbuh" localSheetId="0">#REF!</definedName>
    <definedName name="tumbuh" localSheetId="3">#REF!</definedName>
    <definedName name="tumbuh">#REF!</definedName>
    <definedName name="tws">'[2]HARGA SATUAN'!$B$42</definedName>
    <definedName name="u" hidden="1">{#N/A,#N/A,FALSE,"M.42"}</definedName>
    <definedName name="ujl" localSheetId="0">#REF!</definedName>
    <definedName name="ujl" localSheetId="3">#REF!</definedName>
    <definedName name="ujl">#REF!</definedName>
    <definedName name="ULANG" localSheetId="0">#REF!</definedName>
    <definedName name="ULANG" localSheetId="3">#REF!</definedName>
    <definedName name="ULANG">#REF!</definedName>
    <definedName name="UNIT">[13]Macro!$R$6:$R$44</definedName>
    <definedName name="Unit_st" localSheetId="0">#REF!</definedName>
    <definedName name="Unit_st" localSheetId="3">#REF!</definedName>
    <definedName name="Unit_st">#REF!</definedName>
    <definedName name="UNITS">'[19]Harga BBM Indonesia'!$B$6:$D$6</definedName>
    <definedName name="USD" localSheetId="0">#REF!</definedName>
    <definedName name="USD" localSheetId="3">#REF!</definedName>
    <definedName name="USD">#REF!</definedName>
    <definedName name="UTYUE" localSheetId="0">#REF!</definedName>
    <definedName name="UTYUE" localSheetId="3">#REF!</definedName>
    <definedName name="UTYUE">#REF!</definedName>
    <definedName name="W" localSheetId="0">#REF!</definedName>
    <definedName name="W" localSheetId="3">#REF!</definedName>
    <definedName name="W">#REF!</definedName>
    <definedName name="we" localSheetId="0" hidden="1">[31]PkRp!#REF!</definedName>
    <definedName name="we" localSheetId="3" hidden="1">[31]PkRp!#REF!</definedName>
    <definedName name="we" hidden="1">[31]PkRp!#REF!</definedName>
    <definedName name="WETTT" localSheetId="0">#REF!</definedName>
    <definedName name="WETTT" localSheetId="3">#REF!</definedName>
    <definedName name="WETTT">#REF!</definedName>
    <definedName name="WIL" hidden="1">{#N/A,#N/A,FALSE,"M.01";#N/A,#N/A,FALSE,"M.01"}</definedName>
    <definedName name="WINDUAN_KE">[17]ACUAN!$L$3</definedName>
    <definedName name="wrn" hidden="1">{#N/A,#N/A,FALSE,"M.31"}</definedName>
    <definedName name="wrn.10" hidden="1">{#N/A,#N/A,FALSE,"M.01"}</definedName>
    <definedName name="wrn.M.01" hidden="1">{#N/A,#N/A,FALSE,"M.01"}</definedName>
    <definedName name="wrn.M.01." hidden="1">{#N/A,#N/A,FALSE,"M.01"}</definedName>
    <definedName name="wrn.M.01D." hidden="1">{#N/A,#N/A,FALSE,"M.01";#N/A,#N/A,FALSE,"M.01"}</definedName>
    <definedName name="wrn.M.01e" hidden="1">{#N/A,#N/A,FALSE,"M.01";#N/A,#N/A,FALSE,"M.01"}</definedName>
    <definedName name="wrn.M.02" hidden="1">{#N/A,#N/A,FALSE,"M.01"}</definedName>
    <definedName name="wrn.M.02." hidden="1">{#N/A,#N/A,FALSE,"M.02"}</definedName>
    <definedName name="wrn.M.07." hidden="1">{#N/A,#N/A,FALSE,"M.01"}</definedName>
    <definedName name="wrn.M.31." hidden="1">{#N/A,#N/A,FALSE,"M.31"}</definedName>
    <definedName name="wrn.M.32" hidden="1">{#N/A,#N/A,FALSE,"M.31"}</definedName>
    <definedName name="wrn.M.32." hidden="1">{#N/A,#N/A,FALSE,"M.32"}</definedName>
    <definedName name="wrn.M.32.1" hidden="1">{#N/A,#N/A,FALSE,"M.32"}</definedName>
    <definedName name="wrn.M.33" hidden="1">{#N/A,#N/A,FALSE,"M.33"}</definedName>
    <definedName name="wrn.M.33." hidden="1">{#N/A,#N/A,FALSE,"M.33"}</definedName>
    <definedName name="wrn.M.333" hidden="1">{#N/A,#N/A,FALSE,"M.32"}</definedName>
    <definedName name="wrn.M.34." hidden="1">{#N/A,#N/A,FALSE,"M.34"}</definedName>
    <definedName name="wrn.M.34.1" hidden="1">{#N/A,#N/A,FALSE,"M.34"}</definedName>
    <definedName name="wrn.m.35." hidden="1">{#N/A,#N/A,FALSE,"M.34"}</definedName>
    <definedName name="wrn.M.4." hidden="1">{#N/A,#N/A,FALSE,"M.42"}</definedName>
    <definedName name="wrn.M.41" hidden="1">{#N/A,#N/A,FALSE,"M.41"}</definedName>
    <definedName name="wrn.M.41." hidden="1">{#N/A,#N/A,FALSE,"M.41"}</definedName>
    <definedName name="wrn.M.42" hidden="1">{#N/A,#N/A,FALSE,"M.41"}</definedName>
    <definedName name="wrn.M.42." hidden="1">{#N/A,#N/A,FALSE,"M.42"}</definedName>
    <definedName name="wrn.M.43." hidden="1">{#N/A,#N/A,FALSE,"M.43"}</definedName>
    <definedName name="wrn.n.99" hidden="1">{#N/A,#N/A,FALSE,"M.43"}</definedName>
    <definedName name="wrn.REP67." hidden="1">{"w1t2",#N/A,TRUE,"Jawa";"w1t2",#N/A,TRUE,"I";"w1t2",#N/A,TRUE,"II";"w1t2",#N/A,TRUE,"III";"w1t2",#N/A,TRUE,"Batam";"w1t2",#N/A,TRUE,"IV";"w1t2",#N/A,TRUE,"V";"w1t2",#N/A,TRUE,"VI";"w1t2",#N/A,TRUE,"VII";"w1t2",#N/A,TRUE,"VIII";"w1t2",#N/A,TRUE,"IX";"w1t2",#N/A,TRUE,"X";"w1t2",#N/A,TRUE,"XI"}</definedName>
    <definedName name="wrn.REP67.1" hidden="1">{"w1t2",#N/A,TRUE,"Jawa";"w1t2",#N/A,TRUE,"I";"w1t2",#N/A,TRUE,"II";"w1t2",#N/A,TRUE,"III";"w1t2",#N/A,TRUE,"Batam";"w1t2",#N/A,TRUE,"IV";"w1t2",#N/A,TRUE,"V";"w1t2",#N/A,TRUE,"VI";"w1t2",#N/A,TRUE,"VII";"w1t2",#N/A,TRUE,"VIII";"w1t2",#N/A,TRUE,"IX";"w1t2",#N/A,TRUE,"X";"w1t2",#N/A,TRUE,"XI"}</definedName>
    <definedName name="wrn.REP678." hidden="1">{"Rep678",#N/A,FALSE,"Jawa";"Rep678",#N/A,FALSE,"Batam";"Rep678",#N/A,FALSE,"I";"Rep678",#N/A,FALSE,"II";"Rep678",#N/A,FALSE,"III";"Rep678",#N/A,FALSE,"IV";"Rep678",#N/A,FALSE,"V";"Rep678",#N/A,FALSE,"VI";"Rep678",#N/A,FALSE,"VII";"Rep678",#N/A,FALSE,"VIII";"Rep678",#N/A,FALSE,"IX";"Rep678",#N/A,FALSE,"X";"Rep678",#N/A,FALSE,"XI"}</definedName>
    <definedName name="wrna.m.01" hidden="1">{#N/A,#N/A,FALSE,"M.01"}</definedName>
    <definedName name="WW" hidden="1">{#N/A,#N/A,FALSE,"M.01"}</definedName>
    <definedName name="x" hidden="1">{#N/A,#N/A,FALSE,"M.42"}</definedName>
    <definedName name="YERYY" localSheetId="0">#REF!</definedName>
    <definedName name="YERYY" localSheetId="3">#REF!</definedName>
    <definedName name="YERYY">#REF!</definedName>
    <definedName name="Z" localSheetId="0">#REF!</definedName>
    <definedName name="Z" localSheetId="3">#REF!</definedName>
    <definedName name="Z">#REF!</definedName>
    <definedName name="zone_saisie">'[32]Submission Form'!$A$4:$C$5,'[32]Submission Form'!$D$7,'[32]Submission Form'!$D$10:$D$11,'[32]Submission Form'!$D$17:$D$26,'[32]Submission Form'!$D$33</definedName>
    <definedName name="ZXCZ" hidden="1">{#N/A,#N/A,FALSE,"M.31"}</definedName>
    <definedName name="zz" localSheetId="0">#REF!</definedName>
    <definedName name="zz" localSheetId="3">#REF!</definedName>
    <definedName name="zz">#REF!</definedName>
  </definedNames>
  <calcPr calcId="191029"/>
</workbook>
</file>

<file path=xl/calcChain.xml><?xml version="1.0" encoding="utf-8"?>
<calcChain xmlns="http://schemas.openxmlformats.org/spreadsheetml/2006/main">
  <c r="G203" i="30" l="1"/>
  <c r="R93" i="30"/>
  <c r="R92" i="30"/>
  <c r="R91" i="30"/>
  <c r="Q98" i="30" l="1"/>
  <c r="R98" i="30" s="1"/>
  <c r="Q93" i="30"/>
  <c r="Q92" i="30"/>
  <c r="Q91" i="30"/>
  <c r="P99" i="30" l="1"/>
  <c r="Q99" i="30" s="1"/>
  <c r="R99" i="30" s="1"/>
  <c r="P93" i="30"/>
  <c r="P92" i="30"/>
  <c r="P91" i="30"/>
  <c r="O93" i="30" l="1"/>
  <c r="O92" i="30"/>
  <c r="O91" i="30"/>
  <c r="O32" i="30"/>
  <c r="N93" i="30" l="1"/>
  <c r="N92" i="30"/>
  <c r="N91" i="30"/>
  <c r="M93" i="30" l="1"/>
  <c r="M92" i="30"/>
  <c r="M91" i="30"/>
  <c r="L56" i="30" l="1"/>
  <c r="L91" i="30" l="1"/>
  <c r="L92" i="30"/>
  <c r="L93" i="30"/>
  <c r="K203" i="30" l="1"/>
  <c r="K211" i="30" s="1"/>
  <c r="K310" i="30"/>
  <c r="G98" i="30" l="1"/>
  <c r="H98" i="30" s="1"/>
  <c r="I98" i="30" s="1"/>
  <c r="J98" i="30" s="1"/>
  <c r="K98" i="30" s="1"/>
  <c r="L98" i="30" s="1"/>
  <c r="M98" i="30" s="1"/>
  <c r="N98" i="30" s="1"/>
  <c r="O98" i="30" s="1"/>
  <c r="K93" i="30"/>
  <c r="K92" i="30"/>
  <c r="K91" i="30"/>
  <c r="J120" i="30" l="1"/>
  <c r="J100" i="30" s="1"/>
  <c r="K100" i="30" s="1"/>
  <c r="L100" i="30" s="1"/>
  <c r="M100" i="30" s="1"/>
  <c r="N100" i="30" s="1"/>
  <c r="O100" i="30" s="1"/>
  <c r="P100" i="30" s="1"/>
  <c r="Q100" i="30" s="1"/>
  <c r="R100" i="30" s="1"/>
  <c r="J93" i="30"/>
  <c r="J92" i="30"/>
  <c r="J91" i="30"/>
  <c r="I93" i="30" l="1"/>
  <c r="I92" i="30"/>
  <c r="I91" i="30"/>
  <c r="H93" i="30" l="1"/>
  <c r="H92" i="30"/>
  <c r="H91" i="30"/>
  <c r="G100" i="30" l="1"/>
  <c r="H100" i="30" s="1"/>
  <c r="I100" i="30" s="1"/>
  <c r="G99" i="30"/>
  <c r="H99" i="30" s="1"/>
  <c r="I99" i="30" s="1"/>
  <c r="J99" i="30" s="1"/>
  <c r="K99" i="30" s="1"/>
  <c r="L99" i="30" s="1"/>
  <c r="M99" i="30" s="1"/>
  <c r="N99" i="30" s="1"/>
  <c r="G97" i="30"/>
  <c r="H97" i="30" s="1"/>
  <c r="I97" i="30" s="1"/>
  <c r="J97" i="30" s="1"/>
  <c r="K97" i="30" s="1"/>
  <c r="L97" i="30" s="1"/>
  <c r="M97" i="30" s="1"/>
  <c r="N97" i="30" s="1"/>
  <c r="O97" i="30" s="1"/>
  <c r="P97" i="30" s="1"/>
  <c r="Q97" i="30" s="1"/>
  <c r="R97" i="30" s="1"/>
  <c r="G96" i="30"/>
  <c r="H96" i="30" s="1"/>
  <c r="I96" i="30" s="1"/>
  <c r="J96" i="30" s="1"/>
  <c r="K96" i="30" s="1"/>
  <c r="L96" i="30" s="1"/>
  <c r="M96" i="30" s="1"/>
  <c r="N96" i="30" s="1"/>
  <c r="O96" i="30" s="1"/>
  <c r="P96" i="30" s="1"/>
  <c r="Q96" i="30" s="1"/>
  <c r="R96" i="30" s="1"/>
  <c r="G95" i="30"/>
  <c r="H95" i="30" s="1"/>
  <c r="I95" i="30" s="1"/>
  <c r="J95" i="30" s="1"/>
  <c r="K95" i="30" s="1"/>
  <c r="L95" i="30" s="1"/>
  <c r="M95" i="30" s="1"/>
  <c r="N95" i="30" s="1"/>
  <c r="O95" i="30" s="1"/>
  <c r="P95" i="30" s="1"/>
  <c r="Q95" i="30" s="1"/>
  <c r="R95" i="30" s="1"/>
  <c r="G93" i="30"/>
  <c r="G92" i="30"/>
  <c r="G91" i="30"/>
  <c r="Q223" i="30" l="1"/>
  <c r="O15" i="30" l="1"/>
  <c r="N15" i="30"/>
  <c r="N285" i="30" l="1"/>
  <c r="E5" i="36" l="1"/>
  <c r="H104" i="30" l="1"/>
  <c r="R176" i="30" l="1"/>
  <c r="L7" i="36" l="1"/>
  <c r="AH92" i="30" l="1"/>
  <c r="AI92" i="30"/>
  <c r="AG92" i="30"/>
  <c r="O203" i="30" l="1"/>
  <c r="G146" i="30" l="1"/>
  <c r="G309" i="30" l="1"/>
  <c r="G313" i="30" s="1"/>
  <c r="G339" i="30"/>
  <c r="G329" i="30"/>
  <c r="G321" i="30"/>
  <c r="G325" i="30"/>
  <c r="G317" i="30"/>
  <c r="G261" i="30"/>
  <c r="H309" i="30"/>
  <c r="G335" i="30" l="1"/>
  <c r="G343" i="30"/>
  <c r="H215" i="30"/>
  <c r="H216" i="30"/>
  <c r="H325" i="30"/>
  <c r="H225" i="30"/>
  <c r="H224" i="30"/>
  <c r="L7" i="33"/>
  <c r="G9" i="33" l="1"/>
  <c r="F9" i="33"/>
  <c r="E9" i="33"/>
  <c r="G21" i="33"/>
  <c r="E57" i="33"/>
  <c r="G55" i="33"/>
  <c r="F54" i="33"/>
  <c r="E53" i="33"/>
  <c r="G51" i="33"/>
  <c r="F53" i="33"/>
  <c r="G56" i="33"/>
  <c r="F55" i="33"/>
  <c r="E54" i="33"/>
  <c r="G52" i="33"/>
  <c r="F51" i="33"/>
  <c r="G57" i="33"/>
  <c r="F56" i="33"/>
  <c r="E55" i="33"/>
  <c r="G53" i="33"/>
  <c r="F52" i="33"/>
  <c r="E51" i="33"/>
  <c r="F57" i="33"/>
  <c r="E56" i="33"/>
  <c r="G54" i="33"/>
  <c r="E52" i="33"/>
  <c r="E20" i="33"/>
  <c r="F13" i="33"/>
  <c r="F21" i="33"/>
  <c r="G22" i="33"/>
  <c r="E13" i="33"/>
  <c r="E21" i="33"/>
  <c r="F22" i="33"/>
  <c r="G15" i="33"/>
  <c r="E8" i="33"/>
  <c r="E16" i="33"/>
  <c r="F17" i="33"/>
  <c r="G10" i="33"/>
  <c r="G18" i="33"/>
  <c r="E17" i="33"/>
  <c r="F10" i="33"/>
  <c r="F18" i="33"/>
  <c r="G11" i="33"/>
  <c r="G19" i="33"/>
  <c r="E10" i="33"/>
  <c r="E18" i="33"/>
  <c r="E22" i="33"/>
  <c r="F11" i="33"/>
  <c r="F15" i="33"/>
  <c r="F19" i="33"/>
  <c r="G8" i="33"/>
  <c r="G16" i="33"/>
  <c r="G20" i="33"/>
  <c r="E11" i="33"/>
  <c r="E15" i="33"/>
  <c r="E19" i="33"/>
  <c r="F8" i="33"/>
  <c r="F16" i="33"/>
  <c r="F20" i="33"/>
  <c r="G13" i="33"/>
  <c r="G17" i="33"/>
  <c r="F43" i="33" l="1"/>
  <c r="E42" i="33"/>
  <c r="E35" i="33"/>
  <c r="F35" i="33"/>
  <c r="F65" i="33"/>
  <c r="G27" i="33"/>
  <c r="G59" i="33"/>
  <c r="G65" i="33"/>
  <c r="E65" i="33"/>
  <c r="E37" i="33"/>
  <c r="F61" i="33"/>
  <c r="G61" i="33"/>
  <c r="E61" i="33"/>
  <c r="E60" i="33"/>
  <c r="G60" i="33"/>
  <c r="F60" i="33"/>
  <c r="E59" i="33"/>
  <c r="F59" i="33"/>
  <c r="G58" i="33"/>
  <c r="G25" i="33"/>
  <c r="F58" i="33"/>
  <c r="E58" i="33"/>
  <c r="E24" i="33"/>
  <c r="F34" i="33"/>
  <c r="G35" i="33"/>
  <c r="E38" i="33"/>
  <c r="E25" i="33"/>
  <c r="E23" i="33"/>
  <c r="E26" i="33" s="1"/>
  <c r="G24" i="33"/>
  <c r="G23" i="33"/>
  <c r="G26" i="33" s="1"/>
  <c r="F36" i="33"/>
  <c r="E34" i="33"/>
  <c r="E36" i="33"/>
  <c r="G28" i="33"/>
  <c r="F38" i="33"/>
  <c r="F23" i="33"/>
  <c r="F26" i="33" s="1"/>
  <c r="G36" i="33"/>
  <c r="G38" i="33"/>
  <c r="F42" i="33"/>
  <c r="G34" i="33"/>
  <c r="G37" i="33"/>
  <c r="E28" i="33"/>
  <c r="F37" i="33"/>
  <c r="F24" i="33"/>
  <c r="E27" i="33"/>
  <c r="G42" i="33"/>
  <c r="F28" i="33"/>
  <c r="F25" i="33"/>
  <c r="F27" i="33"/>
  <c r="E39" i="33" l="1"/>
  <c r="G39" i="33"/>
  <c r="F39" i="33"/>
  <c r="G227" i="30" l="1"/>
  <c r="N231" i="30"/>
  <c r="N331" i="30"/>
  <c r="G237" i="30"/>
  <c r="G331" i="30"/>
  <c r="G219" i="30"/>
  <c r="G223" i="30"/>
  <c r="G215" i="30"/>
  <c r="I223" i="30" l="1"/>
  <c r="G265" i="30"/>
  <c r="G269" i="30"/>
  <c r="G229" i="30" l="1"/>
  <c r="G188" i="30"/>
  <c r="R40" i="30" l="1"/>
  <c r="M223" i="30" l="1"/>
  <c r="H39" i="30" l="1"/>
  <c r="AE95" i="30" l="1"/>
  <c r="G56" i="30" l="1"/>
  <c r="J56" i="30"/>
  <c r="T351" i="30" l="1"/>
  <c r="N348" i="30"/>
  <c r="N347" i="30"/>
  <c r="G225" i="30"/>
  <c r="G221" i="30"/>
  <c r="Q28" i="30" l="1"/>
  <c r="G15" i="30" l="1"/>
  <c r="V95" i="30" l="1"/>
  <c r="AE351" i="30"/>
  <c r="AD351" i="30"/>
  <c r="AC351" i="30"/>
  <c r="AB351" i="30"/>
  <c r="AA351" i="30"/>
  <c r="Z351" i="30"/>
  <c r="Y351" i="30"/>
  <c r="X351" i="30"/>
  <c r="W351" i="30"/>
  <c r="V351" i="30"/>
  <c r="U351" i="30"/>
  <c r="R351" i="30"/>
  <c r="Q351" i="30"/>
  <c r="P351" i="30"/>
  <c r="O351" i="30"/>
  <c r="N351" i="30"/>
  <c r="M351" i="30"/>
  <c r="L351" i="30"/>
  <c r="K351" i="30"/>
  <c r="J351" i="30"/>
  <c r="I351" i="30"/>
  <c r="H351" i="30"/>
  <c r="G351" i="30"/>
  <c r="R349" i="30"/>
  <c r="Q349" i="30"/>
  <c r="P349" i="30"/>
  <c r="O349" i="30"/>
  <c r="N349" i="30"/>
  <c r="N350" i="30" s="1"/>
  <c r="N352" i="30" s="1"/>
  <c r="AP33" i="30" s="1"/>
  <c r="M349" i="30"/>
  <c r="L349" i="30"/>
  <c r="K349" i="30"/>
  <c r="J349" i="30"/>
  <c r="I349" i="30"/>
  <c r="H349" i="30"/>
  <c r="G349" i="30"/>
  <c r="R348" i="30"/>
  <c r="Q348" i="30"/>
  <c r="P348" i="30"/>
  <c r="O348" i="30"/>
  <c r="M348" i="30"/>
  <c r="L348" i="30"/>
  <c r="K348" i="30"/>
  <c r="J348" i="30"/>
  <c r="I348" i="30"/>
  <c r="H348" i="30"/>
  <c r="G348" i="30"/>
  <c r="R347" i="30"/>
  <c r="Q347" i="30"/>
  <c r="P347" i="30"/>
  <c r="O347" i="30"/>
  <c r="M347" i="30"/>
  <c r="L347" i="30"/>
  <c r="K347" i="30"/>
  <c r="J347" i="30"/>
  <c r="I347" i="30"/>
  <c r="H347" i="30"/>
  <c r="G347" i="30"/>
  <c r="R341" i="30"/>
  <c r="Q341" i="30"/>
  <c r="P341" i="30"/>
  <c r="O341" i="30"/>
  <c r="N341" i="30"/>
  <c r="M341" i="30"/>
  <c r="L341" i="30"/>
  <c r="K341" i="30"/>
  <c r="J341" i="30"/>
  <c r="I341" i="30"/>
  <c r="H341" i="30"/>
  <c r="G341" i="30"/>
  <c r="R340" i="30"/>
  <c r="Q340" i="30"/>
  <c r="P340" i="30"/>
  <c r="O340" i="30"/>
  <c r="N340" i="30"/>
  <c r="M340" i="30"/>
  <c r="L340" i="30"/>
  <c r="K340" i="30"/>
  <c r="J340" i="30"/>
  <c r="I340" i="30"/>
  <c r="H340" i="30"/>
  <c r="G340" i="30"/>
  <c r="R339" i="30"/>
  <c r="Q339" i="30"/>
  <c r="P339" i="30"/>
  <c r="O339" i="30"/>
  <c r="N339" i="30"/>
  <c r="M339" i="30"/>
  <c r="L339" i="30"/>
  <c r="K339" i="30"/>
  <c r="J339" i="30"/>
  <c r="I339" i="30"/>
  <c r="H339" i="30"/>
  <c r="R331" i="30"/>
  <c r="Q331" i="30"/>
  <c r="P331" i="30"/>
  <c r="O331" i="30"/>
  <c r="M331" i="30"/>
  <c r="L331" i="30"/>
  <c r="K331" i="30"/>
  <c r="J331" i="30"/>
  <c r="I331" i="30"/>
  <c r="H331" i="30"/>
  <c r="R330" i="30"/>
  <c r="Q330" i="30"/>
  <c r="P330" i="30"/>
  <c r="O330" i="30"/>
  <c r="N330" i="30"/>
  <c r="M330" i="30"/>
  <c r="L330" i="30"/>
  <c r="K330" i="30"/>
  <c r="J330" i="30"/>
  <c r="I330" i="30"/>
  <c r="H330" i="30"/>
  <c r="G330" i="30"/>
  <c r="R329" i="30"/>
  <c r="Q329" i="30"/>
  <c r="P329" i="30"/>
  <c r="O329" i="30"/>
  <c r="N329" i="30"/>
  <c r="M329" i="30"/>
  <c r="L329" i="30"/>
  <c r="K329" i="30"/>
  <c r="J329" i="30"/>
  <c r="I329" i="30"/>
  <c r="H329" i="30"/>
  <c r="R327" i="30"/>
  <c r="Q327" i="30"/>
  <c r="P327" i="30"/>
  <c r="O327" i="30"/>
  <c r="N327" i="30"/>
  <c r="M327" i="30"/>
  <c r="L327" i="30"/>
  <c r="K327" i="30"/>
  <c r="J327" i="30"/>
  <c r="I327" i="30"/>
  <c r="H327" i="30"/>
  <c r="G327" i="30"/>
  <c r="R326" i="30"/>
  <c r="Q326" i="30"/>
  <c r="P326" i="30"/>
  <c r="O326" i="30"/>
  <c r="N326" i="30"/>
  <c r="M326" i="30"/>
  <c r="L326" i="30"/>
  <c r="K326" i="30"/>
  <c r="J326" i="30"/>
  <c r="I326" i="30"/>
  <c r="H326" i="30"/>
  <c r="G326" i="30"/>
  <c r="R325" i="30"/>
  <c r="Q325" i="30"/>
  <c r="P325" i="30"/>
  <c r="O325" i="30"/>
  <c r="N325" i="30"/>
  <c r="M325" i="30"/>
  <c r="L325" i="30"/>
  <c r="K325" i="30"/>
  <c r="J325" i="30"/>
  <c r="I325" i="30"/>
  <c r="R323" i="30"/>
  <c r="Q323" i="30"/>
  <c r="P323" i="30"/>
  <c r="O323" i="30"/>
  <c r="N323" i="30"/>
  <c r="M323" i="30"/>
  <c r="L323" i="30"/>
  <c r="K323" i="30"/>
  <c r="J323" i="30"/>
  <c r="I323" i="30"/>
  <c r="H323" i="30"/>
  <c r="G323" i="30"/>
  <c r="R322" i="30"/>
  <c r="Q322" i="30"/>
  <c r="P322" i="30"/>
  <c r="O322" i="30"/>
  <c r="N322" i="30"/>
  <c r="M322" i="30"/>
  <c r="L322" i="30"/>
  <c r="K322" i="30"/>
  <c r="J322" i="30"/>
  <c r="I322" i="30"/>
  <c r="H322" i="30"/>
  <c r="G322" i="30"/>
  <c r="R321" i="30"/>
  <c r="Q321" i="30"/>
  <c r="P321" i="30"/>
  <c r="O321" i="30"/>
  <c r="N321" i="30"/>
  <c r="M321" i="30"/>
  <c r="L321" i="30"/>
  <c r="K321" i="30"/>
  <c r="J321" i="30"/>
  <c r="I321" i="30"/>
  <c r="H321" i="30"/>
  <c r="R319" i="30"/>
  <c r="Q319" i="30"/>
  <c r="P319" i="30"/>
  <c r="O319" i="30"/>
  <c r="N319" i="30"/>
  <c r="M319" i="30"/>
  <c r="L319" i="30"/>
  <c r="K319" i="30"/>
  <c r="J319" i="30"/>
  <c r="I319" i="30"/>
  <c r="H319" i="30"/>
  <c r="G319" i="30"/>
  <c r="R318" i="30"/>
  <c r="Q318" i="30"/>
  <c r="P318" i="30"/>
  <c r="O318" i="30"/>
  <c r="N318" i="30"/>
  <c r="M318" i="30"/>
  <c r="L318" i="30"/>
  <c r="K318" i="30"/>
  <c r="J318" i="30"/>
  <c r="I318" i="30"/>
  <c r="H318" i="30"/>
  <c r="G318" i="30"/>
  <c r="R317" i="30"/>
  <c r="Q317" i="30"/>
  <c r="P317" i="30"/>
  <c r="O317" i="30"/>
  <c r="N317" i="30"/>
  <c r="M317" i="30"/>
  <c r="L317" i="30"/>
  <c r="K317" i="30"/>
  <c r="J317" i="30"/>
  <c r="I317" i="30"/>
  <c r="H317" i="30"/>
  <c r="R311" i="30"/>
  <c r="R315" i="30" s="1"/>
  <c r="Q311" i="30"/>
  <c r="Q315" i="30" s="1"/>
  <c r="P311" i="30"/>
  <c r="P315" i="30" s="1"/>
  <c r="O311" i="30"/>
  <c r="O315" i="30" s="1"/>
  <c r="N311" i="30"/>
  <c r="N315" i="30" s="1"/>
  <c r="M311" i="30"/>
  <c r="M315" i="30" s="1"/>
  <c r="L311" i="30"/>
  <c r="L315" i="30" s="1"/>
  <c r="K311" i="30"/>
  <c r="K315" i="30" s="1"/>
  <c r="J311" i="30"/>
  <c r="I311" i="30"/>
  <c r="I315" i="30" s="1"/>
  <c r="H311" i="30"/>
  <c r="H315" i="30" s="1"/>
  <c r="G311" i="30"/>
  <c r="G315" i="30" s="1"/>
  <c r="R310" i="30"/>
  <c r="R314" i="30" s="1"/>
  <c r="Q310" i="30"/>
  <c r="Q314" i="30" s="1"/>
  <c r="P310" i="30"/>
  <c r="P314" i="30" s="1"/>
  <c r="O310" i="30"/>
  <c r="O314" i="30" s="1"/>
  <c r="N310" i="30"/>
  <c r="N314" i="30" s="1"/>
  <c r="M310" i="30"/>
  <c r="M314" i="30" s="1"/>
  <c r="L310" i="30"/>
  <c r="L314" i="30" s="1"/>
  <c r="J310" i="30"/>
  <c r="I310" i="30"/>
  <c r="I314" i="30" s="1"/>
  <c r="H310" i="30"/>
  <c r="H314" i="30" s="1"/>
  <c r="G310" i="30"/>
  <c r="G314" i="30" s="1"/>
  <c r="R309" i="30"/>
  <c r="R313" i="30" s="1"/>
  <c r="Q309" i="30"/>
  <c r="Q313" i="30" s="1"/>
  <c r="P309" i="30"/>
  <c r="P313" i="30" s="1"/>
  <c r="O309" i="30"/>
  <c r="O313" i="30" s="1"/>
  <c r="N309" i="30"/>
  <c r="N313" i="30" s="1"/>
  <c r="M309" i="30"/>
  <c r="M313" i="30" s="1"/>
  <c r="L309" i="30"/>
  <c r="L313" i="30" s="1"/>
  <c r="K309" i="30"/>
  <c r="J309" i="30"/>
  <c r="I309" i="30"/>
  <c r="I313" i="30" s="1"/>
  <c r="H313" i="30"/>
  <c r="R287" i="30"/>
  <c r="Q287" i="30"/>
  <c r="P287" i="30"/>
  <c r="O287" i="30"/>
  <c r="N287" i="30"/>
  <c r="M287" i="30"/>
  <c r="L287" i="30"/>
  <c r="K287" i="30"/>
  <c r="J287" i="30"/>
  <c r="I287" i="30"/>
  <c r="H287" i="30"/>
  <c r="G287" i="30"/>
  <c r="R286" i="30"/>
  <c r="Q286" i="30"/>
  <c r="P286" i="30"/>
  <c r="O286" i="30"/>
  <c r="N286" i="30"/>
  <c r="M286" i="30"/>
  <c r="L286" i="30"/>
  <c r="K286" i="30"/>
  <c r="J286" i="30"/>
  <c r="I286" i="30"/>
  <c r="H286" i="30"/>
  <c r="G286" i="30"/>
  <c r="R285" i="30"/>
  <c r="Q285" i="30"/>
  <c r="P285" i="30"/>
  <c r="O285" i="30"/>
  <c r="M285" i="30"/>
  <c r="L285" i="30"/>
  <c r="K285" i="30"/>
  <c r="J285" i="30"/>
  <c r="I285" i="30"/>
  <c r="H285" i="30"/>
  <c r="G285" i="30"/>
  <c r="R271" i="30"/>
  <c r="Q271" i="30"/>
  <c r="P271" i="30"/>
  <c r="O271" i="30"/>
  <c r="N271" i="30"/>
  <c r="M271" i="30"/>
  <c r="L271" i="30"/>
  <c r="K271" i="30"/>
  <c r="J271" i="30"/>
  <c r="I271" i="30"/>
  <c r="H271" i="30"/>
  <c r="G271" i="30"/>
  <c r="R270" i="30"/>
  <c r="Q270" i="30"/>
  <c r="P270" i="30"/>
  <c r="O270" i="30"/>
  <c r="N270" i="30"/>
  <c r="M270" i="30"/>
  <c r="L270" i="30"/>
  <c r="K270" i="30"/>
  <c r="J270" i="30"/>
  <c r="I270" i="30"/>
  <c r="H270" i="30"/>
  <c r="G270" i="30"/>
  <c r="R269" i="30"/>
  <c r="Q269" i="30"/>
  <c r="P269" i="30"/>
  <c r="O269" i="30"/>
  <c r="N269" i="30"/>
  <c r="M269" i="30"/>
  <c r="L269" i="30"/>
  <c r="K269" i="30"/>
  <c r="J269" i="30"/>
  <c r="I269" i="30"/>
  <c r="H269" i="30"/>
  <c r="R267" i="30"/>
  <c r="Q267" i="30"/>
  <c r="P267" i="30"/>
  <c r="O267" i="30"/>
  <c r="N267" i="30"/>
  <c r="M267" i="30"/>
  <c r="L267" i="30"/>
  <c r="K267" i="30"/>
  <c r="J267" i="30"/>
  <c r="I267" i="30"/>
  <c r="H267" i="30"/>
  <c r="G267" i="30"/>
  <c r="R266" i="30"/>
  <c r="Q266" i="30"/>
  <c r="P266" i="30"/>
  <c r="O266" i="30"/>
  <c r="N266" i="30"/>
  <c r="M266" i="30"/>
  <c r="L266" i="30"/>
  <c r="K266" i="30"/>
  <c r="J266" i="30"/>
  <c r="I266" i="30"/>
  <c r="H266" i="30"/>
  <c r="G266" i="30"/>
  <c r="R265" i="30"/>
  <c r="Q265" i="30"/>
  <c r="P265" i="30"/>
  <c r="O265" i="30"/>
  <c r="N265" i="30"/>
  <c r="M265" i="30"/>
  <c r="L265" i="30"/>
  <c r="K265" i="30"/>
  <c r="J265" i="30"/>
  <c r="I265" i="30"/>
  <c r="H265" i="30"/>
  <c r="R263" i="30"/>
  <c r="Q263" i="30"/>
  <c r="P263" i="30"/>
  <c r="O263" i="30"/>
  <c r="N263" i="30"/>
  <c r="M263" i="30"/>
  <c r="L263" i="30"/>
  <c r="K263" i="30"/>
  <c r="J263" i="30"/>
  <c r="I263" i="30"/>
  <c r="H263" i="30"/>
  <c r="G263" i="30"/>
  <c r="R262" i="30"/>
  <c r="Q262" i="30"/>
  <c r="P262" i="30"/>
  <c r="O262" i="30"/>
  <c r="N262" i="30"/>
  <c r="M262" i="30"/>
  <c r="L262" i="30"/>
  <c r="K262" i="30"/>
  <c r="J262" i="30"/>
  <c r="I262" i="30"/>
  <c r="H262" i="30"/>
  <c r="G262" i="30"/>
  <c r="R261" i="30"/>
  <c r="Q261" i="30"/>
  <c r="P261" i="30"/>
  <c r="O261" i="30"/>
  <c r="N261" i="30"/>
  <c r="M261" i="30"/>
  <c r="L261" i="30"/>
  <c r="K261" i="30"/>
  <c r="J261" i="30"/>
  <c r="I261" i="30"/>
  <c r="H261" i="30"/>
  <c r="R259" i="30"/>
  <c r="Q259" i="30"/>
  <c r="P259" i="30"/>
  <c r="O259" i="30"/>
  <c r="N259" i="30"/>
  <c r="M259" i="30"/>
  <c r="L259" i="30"/>
  <c r="K259" i="30"/>
  <c r="J259" i="30"/>
  <c r="I259" i="30"/>
  <c r="H259" i="30"/>
  <c r="G259" i="30"/>
  <c r="R258" i="30"/>
  <c r="Q258" i="30"/>
  <c r="P258" i="30"/>
  <c r="O258" i="30"/>
  <c r="N258" i="30"/>
  <c r="M258" i="30"/>
  <c r="L258" i="30"/>
  <c r="K258" i="30"/>
  <c r="J258" i="30"/>
  <c r="I258" i="30"/>
  <c r="H258" i="30"/>
  <c r="G258" i="30"/>
  <c r="R257" i="30"/>
  <c r="Q257" i="30"/>
  <c r="P257" i="30"/>
  <c r="O257" i="30"/>
  <c r="N257" i="30"/>
  <c r="M257" i="30"/>
  <c r="L257" i="30"/>
  <c r="K257" i="30"/>
  <c r="J257" i="30"/>
  <c r="I257" i="30"/>
  <c r="H257" i="30"/>
  <c r="G257" i="30"/>
  <c r="R255" i="30"/>
  <c r="Q255" i="30"/>
  <c r="P255" i="30"/>
  <c r="O255" i="30"/>
  <c r="N255" i="30"/>
  <c r="M255" i="30"/>
  <c r="L255" i="30"/>
  <c r="K255" i="30"/>
  <c r="J255" i="30"/>
  <c r="I255" i="30"/>
  <c r="H255" i="30"/>
  <c r="G255" i="30"/>
  <c r="R254" i="30"/>
  <c r="Q254" i="30"/>
  <c r="P254" i="30"/>
  <c r="O254" i="30"/>
  <c r="N254" i="30"/>
  <c r="M254" i="30"/>
  <c r="L254" i="30"/>
  <c r="K254" i="30"/>
  <c r="J254" i="30"/>
  <c r="I254" i="30"/>
  <c r="H254" i="30"/>
  <c r="G254" i="30"/>
  <c r="R253" i="30"/>
  <c r="Q253" i="30"/>
  <c r="P253" i="30"/>
  <c r="O253" i="30"/>
  <c r="N253" i="30"/>
  <c r="M253" i="30"/>
  <c r="L253" i="30"/>
  <c r="K253" i="30"/>
  <c r="J253" i="30"/>
  <c r="I253" i="30"/>
  <c r="H253" i="30"/>
  <c r="G253" i="30"/>
  <c r="R237" i="30"/>
  <c r="Q237" i="30"/>
  <c r="P237" i="30"/>
  <c r="O237" i="30"/>
  <c r="N237" i="30"/>
  <c r="M237" i="30"/>
  <c r="L237" i="30"/>
  <c r="K237" i="30"/>
  <c r="J237" i="30"/>
  <c r="I237" i="30"/>
  <c r="H237" i="30"/>
  <c r="R236" i="30"/>
  <c r="Q236" i="30"/>
  <c r="P236" i="30"/>
  <c r="O236" i="30"/>
  <c r="N236" i="30"/>
  <c r="M236" i="30"/>
  <c r="L236" i="30"/>
  <c r="K236" i="30"/>
  <c r="J236" i="30"/>
  <c r="I236" i="30"/>
  <c r="H236" i="30"/>
  <c r="G236" i="30"/>
  <c r="R235" i="30"/>
  <c r="Q235" i="30"/>
  <c r="P235" i="30"/>
  <c r="O235" i="30"/>
  <c r="N235" i="30"/>
  <c r="M235" i="30"/>
  <c r="L235" i="30"/>
  <c r="K235" i="30"/>
  <c r="J235" i="30"/>
  <c r="I235" i="30"/>
  <c r="H235" i="30"/>
  <c r="G235" i="30"/>
  <c r="R233" i="30"/>
  <c r="Q233" i="30"/>
  <c r="P233" i="30"/>
  <c r="O233" i="30"/>
  <c r="N233" i="30"/>
  <c r="M233" i="30"/>
  <c r="L233" i="30"/>
  <c r="K233" i="30"/>
  <c r="J233" i="30"/>
  <c r="I233" i="30"/>
  <c r="H233" i="30"/>
  <c r="G233" i="30"/>
  <c r="R232" i="30"/>
  <c r="Q232" i="30"/>
  <c r="P232" i="30"/>
  <c r="O232" i="30"/>
  <c r="N232" i="30"/>
  <c r="M232" i="30"/>
  <c r="L232" i="30"/>
  <c r="K232" i="30"/>
  <c r="J232" i="30"/>
  <c r="I232" i="30"/>
  <c r="H232" i="30"/>
  <c r="G232" i="30"/>
  <c r="R231" i="30"/>
  <c r="Q231" i="30"/>
  <c r="P231" i="30"/>
  <c r="O231" i="30"/>
  <c r="M231" i="30"/>
  <c r="L231" i="30"/>
  <c r="K231" i="30"/>
  <c r="J231" i="30"/>
  <c r="I231" i="30"/>
  <c r="H231" i="30"/>
  <c r="G231" i="30"/>
  <c r="R229" i="30"/>
  <c r="Q229" i="30"/>
  <c r="P229" i="30"/>
  <c r="O229" i="30"/>
  <c r="N229" i="30"/>
  <c r="M229" i="30"/>
  <c r="L229" i="30"/>
  <c r="K229" i="30"/>
  <c r="J229" i="30"/>
  <c r="I229" i="30"/>
  <c r="H229" i="30"/>
  <c r="R228" i="30"/>
  <c r="Q228" i="30"/>
  <c r="P228" i="30"/>
  <c r="O228" i="30"/>
  <c r="N228" i="30"/>
  <c r="M228" i="30"/>
  <c r="L228" i="30"/>
  <c r="K228" i="30"/>
  <c r="J228" i="30"/>
  <c r="I228" i="30"/>
  <c r="H228" i="30"/>
  <c r="H274" i="30" s="1"/>
  <c r="G228" i="30"/>
  <c r="R227" i="30"/>
  <c r="Q227" i="30"/>
  <c r="P227" i="30"/>
  <c r="O227" i="30"/>
  <c r="N227" i="30"/>
  <c r="M227" i="30"/>
  <c r="L227" i="30"/>
  <c r="K227" i="30"/>
  <c r="J227" i="30"/>
  <c r="I227" i="30"/>
  <c r="H227" i="30"/>
  <c r="R225" i="30"/>
  <c r="Q225" i="30"/>
  <c r="P225" i="30"/>
  <c r="O225" i="30"/>
  <c r="N225" i="30"/>
  <c r="M225" i="30"/>
  <c r="L225" i="30"/>
  <c r="K225" i="30"/>
  <c r="J225" i="30"/>
  <c r="I225" i="30"/>
  <c r="R224" i="30"/>
  <c r="Q224" i="30"/>
  <c r="P224" i="30"/>
  <c r="O224" i="30"/>
  <c r="N224" i="30"/>
  <c r="M224" i="30"/>
  <c r="L224" i="30"/>
  <c r="K224" i="30"/>
  <c r="J224" i="30"/>
  <c r="I224" i="30"/>
  <c r="G224" i="30"/>
  <c r="R223" i="30"/>
  <c r="P223" i="30"/>
  <c r="O223" i="30"/>
  <c r="N223" i="30"/>
  <c r="L223" i="30"/>
  <c r="K223" i="30"/>
  <c r="J223" i="30"/>
  <c r="H223" i="30"/>
  <c r="R221" i="30"/>
  <c r="Q221" i="30"/>
  <c r="P221" i="30"/>
  <c r="O221" i="30"/>
  <c r="N221" i="30"/>
  <c r="M221" i="30"/>
  <c r="L221" i="30"/>
  <c r="K221" i="30"/>
  <c r="J221" i="30"/>
  <c r="I221" i="30"/>
  <c r="H221" i="30"/>
  <c r="R220" i="30"/>
  <c r="Q220" i="30"/>
  <c r="P220" i="30"/>
  <c r="O220" i="30"/>
  <c r="N220" i="30"/>
  <c r="M220" i="30"/>
  <c r="L220" i="30"/>
  <c r="K220" i="30"/>
  <c r="J220" i="30"/>
  <c r="I220" i="30"/>
  <c r="H220" i="30"/>
  <c r="G220" i="30"/>
  <c r="R219" i="30"/>
  <c r="Q219" i="30"/>
  <c r="P219" i="30"/>
  <c r="O219" i="30"/>
  <c r="N219" i="30"/>
  <c r="M219" i="30"/>
  <c r="L219" i="30"/>
  <c r="K219" i="30"/>
  <c r="J219" i="30"/>
  <c r="I219" i="30"/>
  <c r="H219" i="30"/>
  <c r="R217" i="30"/>
  <c r="Q217" i="30"/>
  <c r="P217" i="30"/>
  <c r="O217" i="30"/>
  <c r="N217" i="30"/>
  <c r="M217" i="30"/>
  <c r="L217" i="30"/>
  <c r="K217" i="30"/>
  <c r="J217" i="30"/>
  <c r="I217" i="30"/>
  <c r="H217" i="30"/>
  <c r="G217" i="30"/>
  <c r="R216" i="30"/>
  <c r="Q216" i="30"/>
  <c r="P216" i="30"/>
  <c r="O216" i="30"/>
  <c r="N216" i="30"/>
  <c r="M216" i="30"/>
  <c r="L216" i="30"/>
  <c r="K216" i="30"/>
  <c r="J216" i="30"/>
  <c r="I216" i="30"/>
  <c r="G216" i="30"/>
  <c r="R215" i="30"/>
  <c r="Q215" i="30"/>
  <c r="P215" i="30"/>
  <c r="O215" i="30"/>
  <c r="N215" i="30"/>
  <c r="M215" i="30"/>
  <c r="L215" i="30"/>
  <c r="K215" i="30"/>
  <c r="J215" i="30"/>
  <c r="I215" i="30"/>
  <c r="U210" i="30"/>
  <c r="G210" i="30"/>
  <c r="T209" i="30"/>
  <c r="T208" i="30"/>
  <c r="T207" i="30"/>
  <c r="R205" i="30"/>
  <c r="Q205" i="30"/>
  <c r="P205" i="30"/>
  <c r="O205" i="30"/>
  <c r="N205" i="30"/>
  <c r="M205" i="30"/>
  <c r="L205" i="30"/>
  <c r="K205" i="30"/>
  <c r="J205" i="30"/>
  <c r="I205" i="30"/>
  <c r="H205" i="30"/>
  <c r="G205" i="30"/>
  <c r="G295" i="30" s="1"/>
  <c r="R204" i="30"/>
  <c r="Q204" i="30"/>
  <c r="P204" i="30"/>
  <c r="O204" i="30"/>
  <c r="N204" i="30"/>
  <c r="M204" i="30"/>
  <c r="L204" i="30"/>
  <c r="K204" i="30"/>
  <c r="J204" i="30"/>
  <c r="I204" i="30"/>
  <c r="H204" i="30"/>
  <c r="G204" i="30"/>
  <c r="R203" i="30"/>
  <c r="Q203" i="30"/>
  <c r="P203" i="30"/>
  <c r="N203" i="30"/>
  <c r="M203" i="30"/>
  <c r="L203" i="30"/>
  <c r="J203" i="30"/>
  <c r="I203" i="30"/>
  <c r="H203" i="30"/>
  <c r="T201" i="30"/>
  <c r="U201" i="30" s="1"/>
  <c r="V201" i="30" s="1"/>
  <c r="W201" i="30" s="1"/>
  <c r="T200" i="30"/>
  <c r="U200" i="30" s="1"/>
  <c r="V200" i="30" s="1"/>
  <c r="W200" i="30" s="1"/>
  <c r="T199" i="30"/>
  <c r="U199" i="30" s="1"/>
  <c r="V199" i="30" s="1"/>
  <c r="W199" i="30" s="1"/>
  <c r="R196" i="30"/>
  <c r="Q196" i="30"/>
  <c r="P196" i="30"/>
  <c r="O196" i="30"/>
  <c r="N196" i="30"/>
  <c r="M196" i="30"/>
  <c r="L196" i="30"/>
  <c r="K196" i="30"/>
  <c r="J196" i="30"/>
  <c r="I196" i="30"/>
  <c r="H196" i="30"/>
  <c r="G196" i="30"/>
  <c r="T195" i="30"/>
  <c r="T194" i="30"/>
  <c r="T193" i="30"/>
  <c r="R192" i="30"/>
  <c r="Q192" i="30"/>
  <c r="P192" i="30"/>
  <c r="O192" i="30"/>
  <c r="N192" i="30"/>
  <c r="M192" i="30"/>
  <c r="L192" i="30"/>
  <c r="K192" i="30"/>
  <c r="J192" i="30"/>
  <c r="I192" i="30"/>
  <c r="H192" i="30"/>
  <c r="G192" i="30"/>
  <c r="T191" i="30"/>
  <c r="T190" i="30"/>
  <c r="T189" i="30"/>
  <c r="R188" i="30"/>
  <c r="Q188" i="30"/>
  <c r="P188" i="30"/>
  <c r="O188" i="30"/>
  <c r="N188" i="30"/>
  <c r="M188" i="30"/>
  <c r="L188" i="30"/>
  <c r="K188" i="30"/>
  <c r="J188" i="30"/>
  <c r="I188" i="30"/>
  <c r="H188" i="30"/>
  <c r="T187" i="30"/>
  <c r="U187" i="30" s="1"/>
  <c r="V187" i="30" s="1"/>
  <c r="W187" i="30" s="1"/>
  <c r="X187" i="30" s="1"/>
  <c r="Y187" i="30" s="1"/>
  <c r="Z187" i="30" s="1"/>
  <c r="AA187" i="30" s="1"/>
  <c r="AB187" i="30" s="1"/>
  <c r="AC187" i="30" s="1"/>
  <c r="AD187" i="30" s="1"/>
  <c r="AE187" i="30" s="1"/>
  <c r="G55" i="36" s="1"/>
  <c r="T186" i="30"/>
  <c r="U186" i="30" s="1"/>
  <c r="V186" i="30" s="1"/>
  <c r="W186" i="30" s="1"/>
  <c r="X186" i="30" s="1"/>
  <c r="Y186" i="30" s="1"/>
  <c r="Z186" i="30" s="1"/>
  <c r="AA186" i="30" s="1"/>
  <c r="AB186" i="30" s="1"/>
  <c r="AC186" i="30" s="1"/>
  <c r="AD186" i="30" s="1"/>
  <c r="AE186" i="30" s="1"/>
  <c r="F55" i="36" s="1"/>
  <c r="T185" i="30"/>
  <c r="U185" i="30" s="1"/>
  <c r="R184" i="30"/>
  <c r="Q184" i="30"/>
  <c r="P184" i="30"/>
  <c r="O184" i="30"/>
  <c r="N184" i="30"/>
  <c r="M184" i="30"/>
  <c r="L184" i="30"/>
  <c r="K184" i="30"/>
  <c r="J184" i="30"/>
  <c r="I184" i="30"/>
  <c r="H184" i="30"/>
  <c r="G184" i="30"/>
  <c r="T183" i="30"/>
  <c r="U183" i="30" s="1"/>
  <c r="V183" i="30" s="1"/>
  <c r="T182" i="30"/>
  <c r="U182" i="30" s="1"/>
  <c r="V182" i="30" s="1"/>
  <c r="T181" i="30"/>
  <c r="U181" i="30" s="1"/>
  <c r="V181" i="30" s="1"/>
  <c r="R180" i="30"/>
  <c r="Q180" i="30"/>
  <c r="P180" i="30"/>
  <c r="O180" i="30"/>
  <c r="N180" i="30"/>
  <c r="M180" i="30"/>
  <c r="L180" i="30"/>
  <c r="K180" i="30"/>
  <c r="J180" i="30"/>
  <c r="I180" i="30"/>
  <c r="H180" i="30"/>
  <c r="G180" i="30"/>
  <c r="T179" i="30"/>
  <c r="T178" i="30"/>
  <c r="T177" i="30"/>
  <c r="Q176" i="30"/>
  <c r="P176" i="30"/>
  <c r="O176" i="30"/>
  <c r="N176" i="30"/>
  <c r="M176" i="30"/>
  <c r="L176" i="30"/>
  <c r="K176" i="30"/>
  <c r="J176" i="30"/>
  <c r="I176" i="30"/>
  <c r="H176" i="30"/>
  <c r="G176" i="30"/>
  <c r="T175" i="30"/>
  <c r="U175" i="30" s="1"/>
  <c r="V175" i="30" s="1"/>
  <c r="T174" i="30"/>
  <c r="U174" i="30" s="1"/>
  <c r="V174" i="30" s="1"/>
  <c r="T173" i="30"/>
  <c r="U173" i="30" s="1"/>
  <c r="V173" i="30" s="1"/>
  <c r="R171" i="30"/>
  <c r="Q171" i="30"/>
  <c r="P171" i="30"/>
  <c r="O171" i="30"/>
  <c r="N171" i="30"/>
  <c r="M171" i="30"/>
  <c r="L171" i="30"/>
  <c r="K171" i="30"/>
  <c r="J171" i="30"/>
  <c r="I171" i="30"/>
  <c r="H171" i="30"/>
  <c r="G171" i="30"/>
  <c r="T170" i="30"/>
  <c r="U170" i="30" s="1"/>
  <c r="V170" i="30" s="1"/>
  <c r="W170" i="30" s="1"/>
  <c r="X170" i="30" s="1"/>
  <c r="Y170" i="30" s="1"/>
  <c r="Z170" i="30" s="1"/>
  <c r="AA170" i="30" s="1"/>
  <c r="AB170" i="30" s="1"/>
  <c r="AC170" i="30" s="1"/>
  <c r="AD170" i="30" s="1"/>
  <c r="AE170" i="30" s="1"/>
  <c r="T169" i="30"/>
  <c r="U169" i="30" s="1"/>
  <c r="V169" i="30" s="1"/>
  <c r="W169" i="30" s="1"/>
  <c r="X169" i="30" s="1"/>
  <c r="Y169" i="30" s="1"/>
  <c r="Z169" i="30" s="1"/>
  <c r="AA169" i="30" s="1"/>
  <c r="AB169" i="30" s="1"/>
  <c r="AC169" i="30" s="1"/>
  <c r="AD169" i="30" s="1"/>
  <c r="AE169" i="30" s="1"/>
  <c r="T168" i="30"/>
  <c r="U168" i="30" s="1"/>
  <c r="R167" i="30"/>
  <c r="Q167" i="30"/>
  <c r="P167" i="30"/>
  <c r="O167" i="30"/>
  <c r="N167" i="30"/>
  <c r="M167" i="30"/>
  <c r="L167" i="30"/>
  <c r="K167" i="30"/>
  <c r="J167" i="30"/>
  <c r="I167" i="30"/>
  <c r="H167" i="30"/>
  <c r="G167" i="30"/>
  <c r="T166" i="30"/>
  <c r="U166" i="30" s="1"/>
  <c r="V166" i="30" s="1"/>
  <c r="T165" i="30"/>
  <c r="U165" i="30" s="1"/>
  <c r="V165" i="30" s="1"/>
  <c r="T164" i="30"/>
  <c r="U164" i="30" s="1"/>
  <c r="V164" i="30" s="1"/>
  <c r="R163" i="30"/>
  <c r="Q163" i="30"/>
  <c r="P163" i="30"/>
  <c r="O163" i="30"/>
  <c r="N163" i="30"/>
  <c r="M163" i="30"/>
  <c r="L163" i="30"/>
  <c r="K163" i="30"/>
  <c r="J163" i="30"/>
  <c r="I163" i="30"/>
  <c r="H163" i="30"/>
  <c r="G163" i="30"/>
  <c r="T162" i="30"/>
  <c r="T161" i="30"/>
  <c r="T160" i="30"/>
  <c r="R159" i="30"/>
  <c r="Q159" i="30"/>
  <c r="P159" i="30"/>
  <c r="O159" i="30"/>
  <c r="N159" i="30"/>
  <c r="M159" i="30"/>
  <c r="L159" i="30"/>
  <c r="K159" i="30"/>
  <c r="J159" i="30"/>
  <c r="I159" i="30"/>
  <c r="H159" i="30"/>
  <c r="G159" i="30"/>
  <c r="T158" i="30"/>
  <c r="T157" i="30"/>
  <c r="T156" i="30"/>
  <c r="R150" i="30"/>
  <c r="Q150" i="30"/>
  <c r="P150" i="30"/>
  <c r="O150" i="30"/>
  <c r="N150" i="30"/>
  <c r="M150" i="30"/>
  <c r="L150" i="30"/>
  <c r="K150" i="30"/>
  <c r="J150" i="30"/>
  <c r="I150" i="30"/>
  <c r="H150" i="30"/>
  <c r="G150" i="30"/>
  <c r="T149" i="30"/>
  <c r="U149" i="30" s="1"/>
  <c r="V149" i="30" s="1"/>
  <c r="W149" i="30" s="1"/>
  <c r="X149" i="30" s="1"/>
  <c r="Y149" i="30" s="1"/>
  <c r="Z149" i="30" s="1"/>
  <c r="AA149" i="30" s="1"/>
  <c r="AB149" i="30" s="1"/>
  <c r="AC149" i="30" s="1"/>
  <c r="AD149" i="30" s="1"/>
  <c r="AE149" i="30" s="1"/>
  <c r="T148" i="30"/>
  <c r="U148" i="30" s="1"/>
  <c r="V148" i="30" s="1"/>
  <c r="W148" i="30" s="1"/>
  <c r="X148" i="30" s="1"/>
  <c r="Y148" i="30" s="1"/>
  <c r="Z148" i="30" s="1"/>
  <c r="AA148" i="30" s="1"/>
  <c r="AB148" i="30" s="1"/>
  <c r="AC148" i="30" s="1"/>
  <c r="AD148" i="30" s="1"/>
  <c r="AE148" i="30" s="1"/>
  <c r="T147" i="30"/>
  <c r="R146" i="30"/>
  <c r="R152" i="30" s="1"/>
  <c r="AT26" i="30" s="1"/>
  <c r="Q146" i="30"/>
  <c r="Q152" i="30" s="1"/>
  <c r="AS26" i="30" s="1"/>
  <c r="P146" i="30"/>
  <c r="P152" i="30" s="1"/>
  <c r="AR26" i="30" s="1"/>
  <c r="O146" i="30"/>
  <c r="O152" i="30" s="1"/>
  <c r="AQ26" i="30" s="1"/>
  <c r="N146" i="30"/>
  <c r="M146" i="30"/>
  <c r="M152" i="30" s="1"/>
  <c r="AO26" i="30" s="1"/>
  <c r="L146" i="30"/>
  <c r="L152" i="30" s="1"/>
  <c r="AN26" i="30" s="1"/>
  <c r="K146" i="30"/>
  <c r="K152" i="30" s="1"/>
  <c r="AM26" i="30" s="1"/>
  <c r="J146" i="30"/>
  <c r="J152" i="30" s="1"/>
  <c r="I146" i="30"/>
  <c r="I152" i="30" s="1"/>
  <c r="AK26" i="30" s="1"/>
  <c r="H146" i="30"/>
  <c r="H152" i="30" s="1"/>
  <c r="AJ26" i="30" s="1"/>
  <c r="G152" i="30"/>
  <c r="AI26" i="30" s="1"/>
  <c r="T145" i="30"/>
  <c r="T144" i="30"/>
  <c r="T143" i="30"/>
  <c r="T141" i="30"/>
  <c r="U141" i="30" s="1"/>
  <c r="V141" i="30" s="1"/>
  <c r="W141" i="30" s="1"/>
  <c r="X141" i="30" s="1"/>
  <c r="Y141" i="30" s="1"/>
  <c r="Z141" i="30" s="1"/>
  <c r="AA141" i="30" s="1"/>
  <c r="AB141" i="30" s="1"/>
  <c r="AC141" i="30" s="1"/>
  <c r="AD141" i="30" s="1"/>
  <c r="AE141" i="30" s="1"/>
  <c r="G53" i="36" s="1"/>
  <c r="T140" i="30"/>
  <c r="U140" i="30" s="1"/>
  <c r="V140" i="30" s="1"/>
  <c r="W140" i="30" s="1"/>
  <c r="X140" i="30" s="1"/>
  <c r="Y140" i="30" s="1"/>
  <c r="Z140" i="30" s="1"/>
  <c r="AA140" i="30" s="1"/>
  <c r="AB140" i="30" s="1"/>
  <c r="AC140" i="30" s="1"/>
  <c r="AD140" i="30" s="1"/>
  <c r="AE140" i="30" s="1"/>
  <c r="F53" i="36" s="1"/>
  <c r="T139" i="30"/>
  <c r="U139" i="30" s="1"/>
  <c r="V139" i="30" s="1"/>
  <c r="W139" i="30" s="1"/>
  <c r="X139" i="30" s="1"/>
  <c r="Y139" i="30" s="1"/>
  <c r="Z139" i="30" s="1"/>
  <c r="AA139" i="30" s="1"/>
  <c r="AB139" i="30" s="1"/>
  <c r="AC139" i="30" s="1"/>
  <c r="AD139" i="30" s="1"/>
  <c r="AE139" i="30" s="1"/>
  <c r="E53" i="36" s="1"/>
  <c r="T137" i="30"/>
  <c r="T136" i="30"/>
  <c r="U136" i="30" s="1"/>
  <c r="V136" i="30" s="1"/>
  <c r="T135" i="30"/>
  <c r="U135" i="30" s="1"/>
  <c r="V135" i="30" s="1"/>
  <c r="T133" i="30"/>
  <c r="T132" i="30"/>
  <c r="T131" i="30"/>
  <c r="T129" i="30"/>
  <c r="T128" i="30"/>
  <c r="T127" i="30"/>
  <c r="T124" i="30"/>
  <c r="T123" i="30"/>
  <c r="T122" i="30"/>
  <c r="T120" i="30"/>
  <c r="U120" i="30" s="1"/>
  <c r="T119" i="30"/>
  <c r="U119" i="30" s="1"/>
  <c r="T118" i="30"/>
  <c r="U118" i="30" s="1"/>
  <c r="R114" i="30"/>
  <c r="R130" i="30" s="1"/>
  <c r="Q114" i="30"/>
  <c r="P114" i="30"/>
  <c r="O114" i="30"/>
  <c r="N114" i="30"/>
  <c r="N130" i="30" s="1"/>
  <c r="M114" i="30"/>
  <c r="M138" i="30" s="1"/>
  <c r="L114" i="30"/>
  <c r="L130" i="30" s="1"/>
  <c r="K114" i="30"/>
  <c r="J114" i="30"/>
  <c r="I114" i="30"/>
  <c r="H114" i="30"/>
  <c r="H130" i="30" s="1"/>
  <c r="G114" i="30"/>
  <c r="AE113" i="30"/>
  <c r="AD113" i="30"/>
  <c r="AC113" i="30"/>
  <c r="AB113" i="30"/>
  <c r="AA113" i="30"/>
  <c r="Z113" i="30"/>
  <c r="Y113" i="30"/>
  <c r="X113" i="30"/>
  <c r="W113" i="30"/>
  <c r="V113" i="30"/>
  <c r="U113" i="30"/>
  <c r="T113" i="30"/>
  <c r="AE112" i="30"/>
  <c r="AD112" i="30"/>
  <c r="AC112" i="30"/>
  <c r="AB112" i="30"/>
  <c r="AA112" i="30"/>
  <c r="Z112" i="30"/>
  <c r="Y112" i="30"/>
  <c r="X112" i="30"/>
  <c r="W112" i="30"/>
  <c r="V112" i="30"/>
  <c r="U112" i="30"/>
  <c r="T112" i="30"/>
  <c r="AE111" i="30"/>
  <c r="AD111" i="30"/>
  <c r="AD114" i="30" s="1"/>
  <c r="BF14" i="30" s="1"/>
  <c r="AC111" i="30"/>
  <c r="AB111" i="30"/>
  <c r="AA111" i="30"/>
  <c r="Z111" i="30"/>
  <c r="Y111" i="30"/>
  <c r="Y114" i="30" s="1"/>
  <c r="BA14" i="30" s="1"/>
  <c r="X111" i="30"/>
  <c r="X114" i="30" s="1"/>
  <c r="AZ14" i="30" s="1"/>
  <c r="W111" i="30"/>
  <c r="W114" i="30" s="1"/>
  <c r="AY14" i="30" s="1"/>
  <c r="V111" i="30"/>
  <c r="V114" i="30" s="1"/>
  <c r="AX14" i="30" s="1"/>
  <c r="U111" i="30"/>
  <c r="T111" i="30"/>
  <c r="R110" i="30"/>
  <c r="Q110" i="30"/>
  <c r="P110" i="30"/>
  <c r="O110" i="30"/>
  <c r="N110" i="30"/>
  <c r="M110" i="30"/>
  <c r="L110" i="30"/>
  <c r="K110" i="30"/>
  <c r="J110" i="30"/>
  <c r="I110" i="30"/>
  <c r="H110" i="30"/>
  <c r="G110" i="30"/>
  <c r="AE109" i="30"/>
  <c r="AD109" i="30"/>
  <c r="AC109" i="30"/>
  <c r="AB109" i="30"/>
  <c r="AA109" i="30"/>
  <c r="Z109" i="30"/>
  <c r="Y109" i="30"/>
  <c r="X109" i="30"/>
  <c r="W109" i="30"/>
  <c r="V109" i="30"/>
  <c r="U109" i="30"/>
  <c r="T109" i="30"/>
  <c r="AE108" i="30"/>
  <c r="AD108" i="30"/>
  <c r="AC108" i="30"/>
  <c r="AB108" i="30"/>
  <c r="AA108" i="30"/>
  <c r="Z108" i="30"/>
  <c r="Y108" i="30"/>
  <c r="X108" i="30"/>
  <c r="W108" i="30"/>
  <c r="V108" i="30"/>
  <c r="U108" i="30"/>
  <c r="T108" i="30"/>
  <c r="AE107" i="30"/>
  <c r="AD107" i="30"/>
  <c r="AD110" i="30" s="1"/>
  <c r="AC107" i="30"/>
  <c r="AB107" i="30"/>
  <c r="AA107" i="30"/>
  <c r="Z107" i="30"/>
  <c r="Y107" i="30"/>
  <c r="Y110" i="30" s="1"/>
  <c r="X107" i="30"/>
  <c r="W107" i="30"/>
  <c r="W110" i="30" s="1"/>
  <c r="V107" i="30"/>
  <c r="V110" i="30" s="1"/>
  <c r="U107" i="30"/>
  <c r="T107" i="30"/>
  <c r="R104" i="30"/>
  <c r="Q104" i="30"/>
  <c r="P104" i="30"/>
  <c r="O104" i="30"/>
  <c r="N104" i="30"/>
  <c r="M104" i="30"/>
  <c r="L104" i="30"/>
  <c r="K104" i="30"/>
  <c r="J104" i="30"/>
  <c r="I104" i="30"/>
  <c r="G104" i="30"/>
  <c r="T103" i="30"/>
  <c r="U103" i="30" s="1"/>
  <c r="V103" i="30" s="1"/>
  <c r="W103" i="30" s="1"/>
  <c r="X103" i="30" s="1"/>
  <c r="Y103" i="30" s="1"/>
  <c r="Z103" i="30" s="1"/>
  <c r="AA103" i="30" s="1"/>
  <c r="AB103" i="30" s="1"/>
  <c r="AC103" i="30" s="1"/>
  <c r="AD103" i="30" s="1"/>
  <c r="AE103" i="30" s="1"/>
  <c r="T102" i="30"/>
  <c r="U102" i="30" s="1"/>
  <c r="V102" i="30" s="1"/>
  <c r="W102" i="30" s="1"/>
  <c r="X102" i="30" s="1"/>
  <c r="Y102" i="30" s="1"/>
  <c r="Z102" i="30" s="1"/>
  <c r="AA102" i="30" s="1"/>
  <c r="AB102" i="30" s="1"/>
  <c r="AC102" i="30" s="1"/>
  <c r="AD102" i="30" s="1"/>
  <c r="AE102" i="30" s="1"/>
  <c r="T101" i="30"/>
  <c r="AE100" i="30"/>
  <c r="AD100" i="30"/>
  <c r="AC100" i="30"/>
  <c r="AB100" i="30"/>
  <c r="AA100" i="30"/>
  <c r="Z100" i="30"/>
  <c r="Y100" i="30"/>
  <c r="X100" i="30"/>
  <c r="W100" i="30"/>
  <c r="V100" i="30"/>
  <c r="U100" i="30"/>
  <c r="T100" i="30"/>
  <c r="AE99" i="30"/>
  <c r="AD99" i="30"/>
  <c r="AC99" i="30"/>
  <c r="AB99" i="30"/>
  <c r="Z99" i="30"/>
  <c r="Y99" i="30"/>
  <c r="X99" i="30"/>
  <c r="W99" i="30"/>
  <c r="V99" i="30"/>
  <c r="U99" i="30"/>
  <c r="T99" i="30"/>
  <c r="AA99" i="30"/>
  <c r="AE98" i="30"/>
  <c r="AD98" i="30"/>
  <c r="AC98" i="30"/>
  <c r="AB98" i="30"/>
  <c r="Z98" i="30"/>
  <c r="Y98" i="30"/>
  <c r="X98" i="30"/>
  <c r="W98" i="30"/>
  <c r="V98" i="30"/>
  <c r="U98" i="30"/>
  <c r="T98" i="30"/>
  <c r="AA98" i="30"/>
  <c r="AE97" i="30"/>
  <c r="AD97" i="30"/>
  <c r="AC97" i="30"/>
  <c r="AB97" i="30"/>
  <c r="Z97" i="30"/>
  <c r="Y97" i="30"/>
  <c r="X97" i="30"/>
  <c r="W97" i="30"/>
  <c r="V97" i="30"/>
  <c r="U97" i="30"/>
  <c r="T97" i="30"/>
  <c r="AA97" i="30"/>
  <c r="AE96" i="30"/>
  <c r="AD96" i="30"/>
  <c r="AC96" i="30"/>
  <c r="AB96" i="30"/>
  <c r="Z96" i="30"/>
  <c r="Y96" i="30"/>
  <c r="X96" i="30"/>
  <c r="W96" i="30"/>
  <c r="V96" i="30"/>
  <c r="U96" i="30"/>
  <c r="T96" i="30"/>
  <c r="AA96" i="30"/>
  <c r="AD95" i="30"/>
  <c r="AC95" i="30"/>
  <c r="AB95" i="30"/>
  <c r="Z95" i="30"/>
  <c r="Y95" i="30"/>
  <c r="X95" i="30"/>
  <c r="W95" i="30"/>
  <c r="U95" i="30"/>
  <c r="T95" i="30"/>
  <c r="AA95" i="30"/>
  <c r="R94" i="30"/>
  <c r="Q94" i="30"/>
  <c r="P94" i="30"/>
  <c r="O94" i="30"/>
  <c r="N94" i="30"/>
  <c r="M94" i="30"/>
  <c r="L94" i="30"/>
  <c r="K94" i="30"/>
  <c r="J94" i="30"/>
  <c r="I94" i="30"/>
  <c r="H94" i="30"/>
  <c r="G94" i="30"/>
  <c r="AE93" i="30"/>
  <c r="AD93" i="30"/>
  <c r="AC93" i="30"/>
  <c r="AB93" i="30"/>
  <c r="AA93" i="30"/>
  <c r="Z93" i="30"/>
  <c r="Y93" i="30"/>
  <c r="X93" i="30"/>
  <c r="W93" i="30"/>
  <c r="V93" i="30"/>
  <c r="U93" i="30"/>
  <c r="T93" i="30"/>
  <c r="AE92" i="30"/>
  <c r="AD92" i="30"/>
  <c r="AC92" i="30"/>
  <c r="AB92" i="30"/>
  <c r="AA92" i="30"/>
  <c r="Z92" i="30"/>
  <c r="Y92" i="30"/>
  <c r="X92" i="30"/>
  <c r="W92" i="30"/>
  <c r="V92" i="30"/>
  <c r="U92" i="30"/>
  <c r="T92" i="30"/>
  <c r="AE91" i="30"/>
  <c r="AD91" i="30"/>
  <c r="AC91" i="30"/>
  <c r="AB91" i="30"/>
  <c r="AA91" i="30"/>
  <c r="AA94" i="30" s="1"/>
  <c r="Z91" i="30"/>
  <c r="Y91" i="30"/>
  <c r="Y94" i="30" s="1"/>
  <c r="X91" i="30"/>
  <c r="W91" i="30"/>
  <c r="W94" i="30" s="1"/>
  <c r="V91" i="30"/>
  <c r="U91" i="30"/>
  <c r="U94" i="30" s="1"/>
  <c r="T91" i="30"/>
  <c r="T76" i="30"/>
  <c r="U76" i="30" s="1"/>
  <c r="V76" i="30" s="1"/>
  <c r="W76" i="30" s="1"/>
  <c r="X76" i="30" s="1"/>
  <c r="Y76" i="30" s="1"/>
  <c r="Z76" i="30" s="1"/>
  <c r="AA76" i="30" s="1"/>
  <c r="AB76" i="30" s="1"/>
  <c r="AC76" i="30" s="1"/>
  <c r="AD76" i="30" s="1"/>
  <c r="AE76" i="30" s="1"/>
  <c r="T75" i="30"/>
  <c r="U75" i="30" s="1"/>
  <c r="V75" i="30" s="1"/>
  <c r="W75" i="30" s="1"/>
  <c r="X75" i="30" s="1"/>
  <c r="Y75" i="30" s="1"/>
  <c r="Z75" i="30" s="1"/>
  <c r="AA75" i="30" s="1"/>
  <c r="AB75" i="30" s="1"/>
  <c r="AC75" i="30" s="1"/>
  <c r="AD75" i="30" s="1"/>
  <c r="AE75" i="30" s="1"/>
  <c r="T74" i="30"/>
  <c r="U74" i="30" s="1"/>
  <c r="V74" i="30" s="1"/>
  <c r="W74" i="30" s="1"/>
  <c r="X74" i="30" s="1"/>
  <c r="Y74" i="30" s="1"/>
  <c r="Z74" i="30" s="1"/>
  <c r="AA74" i="30" s="1"/>
  <c r="AB74" i="30" s="1"/>
  <c r="AC74" i="30" s="1"/>
  <c r="AD74" i="30" s="1"/>
  <c r="AE74" i="30" s="1"/>
  <c r="R69" i="30"/>
  <c r="Q69" i="30"/>
  <c r="P69" i="30"/>
  <c r="O69" i="30"/>
  <c r="N69" i="30"/>
  <c r="M69" i="30"/>
  <c r="L69" i="30"/>
  <c r="K69" i="30"/>
  <c r="J69" i="30"/>
  <c r="I69" i="30"/>
  <c r="H69" i="30"/>
  <c r="G69" i="30"/>
  <c r="R68" i="30"/>
  <c r="Q68" i="30"/>
  <c r="P68" i="30"/>
  <c r="O68" i="30"/>
  <c r="N68" i="30"/>
  <c r="M68" i="30"/>
  <c r="L68" i="30"/>
  <c r="K68" i="30"/>
  <c r="J68" i="30"/>
  <c r="I68" i="30"/>
  <c r="H68" i="30"/>
  <c r="G68" i="30"/>
  <c r="R67" i="30"/>
  <c r="Q67" i="30"/>
  <c r="P67" i="30"/>
  <c r="O67" i="30"/>
  <c r="N67" i="30"/>
  <c r="M67" i="30"/>
  <c r="L67" i="30"/>
  <c r="K67" i="30"/>
  <c r="J67" i="30"/>
  <c r="I67" i="30"/>
  <c r="H67" i="30"/>
  <c r="G67" i="30"/>
  <c r="R65" i="30"/>
  <c r="R83" i="30" s="1"/>
  <c r="Q65" i="30"/>
  <c r="Q83" i="30" s="1"/>
  <c r="P65" i="30"/>
  <c r="P83" i="30" s="1"/>
  <c r="O65" i="30"/>
  <c r="O83" i="30" s="1"/>
  <c r="N65" i="30"/>
  <c r="N83" i="30" s="1"/>
  <c r="M65" i="30"/>
  <c r="M83" i="30" s="1"/>
  <c r="L65" i="30"/>
  <c r="K65" i="30"/>
  <c r="K83" i="30" s="1"/>
  <c r="J65" i="30"/>
  <c r="J83" i="30" s="1"/>
  <c r="I65" i="30"/>
  <c r="I83" i="30" s="1"/>
  <c r="H65" i="30"/>
  <c r="H83" i="30" s="1"/>
  <c r="G65" i="30"/>
  <c r="G83" i="30" s="1"/>
  <c r="R64" i="30"/>
  <c r="R82" i="30" s="1"/>
  <c r="Q64" i="30"/>
  <c r="Q82" i="30" s="1"/>
  <c r="P64" i="30"/>
  <c r="O64" i="30"/>
  <c r="O82" i="30" s="1"/>
  <c r="N64" i="30"/>
  <c r="N82" i="30" s="1"/>
  <c r="M64" i="30"/>
  <c r="M82" i="30" s="1"/>
  <c r="L64" i="30"/>
  <c r="L82" i="30" s="1"/>
  <c r="K64" i="30"/>
  <c r="K82" i="30" s="1"/>
  <c r="J64" i="30"/>
  <c r="J82" i="30" s="1"/>
  <c r="I64" i="30"/>
  <c r="I82" i="30" s="1"/>
  <c r="H64" i="30"/>
  <c r="G64" i="30"/>
  <c r="G82" i="30" s="1"/>
  <c r="R63" i="30"/>
  <c r="Q63" i="30"/>
  <c r="Q66" i="30" s="1"/>
  <c r="P63" i="30"/>
  <c r="P66" i="30" s="1"/>
  <c r="O63" i="30"/>
  <c r="O66" i="30" s="1"/>
  <c r="N63" i="30"/>
  <c r="N81" i="30" s="1"/>
  <c r="M63" i="30"/>
  <c r="M81" i="30" s="1"/>
  <c r="L63" i="30"/>
  <c r="K63" i="30"/>
  <c r="K81" i="30" s="1"/>
  <c r="J63" i="30"/>
  <c r="J81" i="30" s="1"/>
  <c r="I63" i="30"/>
  <c r="I81" i="30" s="1"/>
  <c r="H63" i="30"/>
  <c r="H81" i="30" s="1"/>
  <c r="G63" i="30"/>
  <c r="G81" i="30" s="1"/>
  <c r="R62" i="30"/>
  <c r="R73" i="30" s="1"/>
  <c r="Q62" i="30"/>
  <c r="Q73" i="30" s="1"/>
  <c r="P62" i="30"/>
  <c r="P73" i="30" s="1"/>
  <c r="O62" i="30"/>
  <c r="O73" i="30" s="1"/>
  <c r="N62" i="30"/>
  <c r="N73" i="30" s="1"/>
  <c r="M62" i="30"/>
  <c r="M73" i="30" s="1"/>
  <c r="L62" i="30"/>
  <c r="L73" i="30" s="1"/>
  <c r="K62" i="30"/>
  <c r="K73" i="30" s="1"/>
  <c r="J62" i="30"/>
  <c r="J73" i="30" s="1"/>
  <c r="I62" i="30"/>
  <c r="I73" i="30" s="1"/>
  <c r="H62" i="30"/>
  <c r="H73" i="30" s="1"/>
  <c r="G62" i="30"/>
  <c r="G73" i="30" s="1"/>
  <c r="T61" i="30"/>
  <c r="U61" i="30" s="1"/>
  <c r="T60" i="30"/>
  <c r="U60" i="30" s="1"/>
  <c r="T59" i="30"/>
  <c r="U59" i="30" s="1"/>
  <c r="AE58" i="30"/>
  <c r="AD58" i="30"/>
  <c r="AC58" i="30"/>
  <c r="AB58" i="30"/>
  <c r="AA58" i="30"/>
  <c r="Z58" i="30"/>
  <c r="Y58" i="30"/>
  <c r="X58" i="30"/>
  <c r="W58" i="30"/>
  <c r="V58" i="30"/>
  <c r="U58" i="30"/>
  <c r="T58" i="30"/>
  <c r="AE57" i="30"/>
  <c r="AD57" i="30"/>
  <c r="AC57" i="30"/>
  <c r="AB57" i="30"/>
  <c r="AA57" i="30"/>
  <c r="Z57" i="30"/>
  <c r="Y57" i="30"/>
  <c r="X57" i="30"/>
  <c r="W57" i="30"/>
  <c r="V57" i="30"/>
  <c r="U57" i="30"/>
  <c r="T57" i="30"/>
  <c r="R56" i="30"/>
  <c r="Q56" i="30"/>
  <c r="P56" i="30"/>
  <c r="O56" i="30"/>
  <c r="N56" i="30"/>
  <c r="M56" i="30"/>
  <c r="K56" i="30"/>
  <c r="I56" i="30"/>
  <c r="H56" i="30"/>
  <c r="AE55" i="30"/>
  <c r="AD55" i="30"/>
  <c r="AC55" i="30"/>
  <c r="AB55" i="30"/>
  <c r="AA55" i="30"/>
  <c r="Z55" i="30"/>
  <c r="Y55" i="30"/>
  <c r="X55" i="30"/>
  <c r="W55" i="30"/>
  <c r="V55" i="30"/>
  <c r="U55" i="30"/>
  <c r="T55" i="30"/>
  <c r="AE54" i="30"/>
  <c r="AD54" i="30"/>
  <c r="AC54" i="30"/>
  <c r="AB54" i="30"/>
  <c r="AA54" i="30"/>
  <c r="Z54" i="30"/>
  <c r="Y54" i="30"/>
  <c r="X54" i="30"/>
  <c r="W54" i="30"/>
  <c r="V54" i="30"/>
  <c r="U54" i="30"/>
  <c r="T54" i="30"/>
  <c r="AE53" i="30"/>
  <c r="AD53" i="30"/>
  <c r="AC53" i="30"/>
  <c r="AB53" i="30"/>
  <c r="AA53" i="30"/>
  <c r="Z53" i="30"/>
  <c r="Y53" i="30"/>
  <c r="X53" i="30"/>
  <c r="W53" i="30"/>
  <c r="V53" i="30"/>
  <c r="U53" i="30"/>
  <c r="T53" i="30"/>
  <c r="R52" i="30"/>
  <c r="Q52" i="30"/>
  <c r="P52" i="30"/>
  <c r="O52" i="30"/>
  <c r="N52" i="30"/>
  <c r="M52" i="30"/>
  <c r="L52" i="30"/>
  <c r="K52" i="30"/>
  <c r="J52" i="30"/>
  <c r="I52" i="30"/>
  <c r="H52" i="30"/>
  <c r="G52" i="30"/>
  <c r="T51" i="30"/>
  <c r="U51" i="30" s="1"/>
  <c r="V51" i="30" s="1"/>
  <c r="W51" i="30" s="1"/>
  <c r="X51" i="30" s="1"/>
  <c r="Y51" i="30" s="1"/>
  <c r="Z51" i="30" s="1"/>
  <c r="AA51" i="30" s="1"/>
  <c r="AB51" i="30" s="1"/>
  <c r="AC51" i="30" s="1"/>
  <c r="AD51" i="30" s="1"/>
  <c r="AE51" i="30" s="1"/>
  <c r="T50" i="30"/>
  <c r="U50" i="30" s="1"/>
  <c r="V50" i="30" s="1"/>
  <c r="W50" i="30" s="1"/>
  <c r="X50" i="30" s="1"/>
  <c r="Y50" i="30" s="1"/>
  <c r="Z50" i="30" s="1"/>
  <c r="AA50" i="30" s="1"/>
  <c r="AB50" i="30" s="1"/>
  <c r="AC50" i="30" s="1"/>
  <c r="AD50" i="30" s="1"/>
  <c r="AE50" i="30" s="1"/>
  <c r="T49" i="30"/>
  <c r="U49" i="30" s="1"/>
  <c r="M40" i="30"/>
  <c r="L40" i="30"/>
  <c r="K40" i="30"/>
  <c r="J40" i="30"/>
  <c r="I40" i="30"/>
  <c r="H40" i="30"/>
  <c r="G40" i="30"/>
  <c r="R39" i="30"/>
  <c r="Q39" i="30"/>
  <c r="P39" i="30"/>
  <c r="O39" i="30"/>
  <c r="N39" i="30"/>
  <c r="M39" i="30"/>
  <c r="L39" i="30"/>
  <c r="K39" i="30"/>
  <c r="J39" i="30"/>
  <c r="I39" i="30"/>
  <c r="G39" i="30"/>
  <c r="R38" i="30"/>
  <c r="Q38" i="30"/>
  <c r="P38" i="30"/>
  <c r="O38" i="30"/>
  <c r="N38" i="30"/>
  <c r="M38" i="30"/>
  <c r="L38" i="30"/>
  <c r="K38" i="30"/>
  <c r="J38" i="30"/>
  <c r="I38" i="30"/>
  <c r="H38" i="30"/>
  <c r="G38" i="30"/>
  <c r="T33" i="30"/>
  <c r="U33" i="30" s="1"/>
  <c r="V33" i="30" s="1"/>
  <c r="W33" i="30" s="1"/>
  <c r="X33" i="30" s="1"/>
  <c r="Y33" i="30" s="1"/>
  <c r="Z33" i="30" s="1"/>
  <c r="AA33" i="30" s="1"/>
  <c r="AB33" i="30" s="1"/>
  <c r="AC33" i="30" s="1"/>
  <c r="AD33" i="30" s="1"/>
  <c r="AE33" i="30" s="1"/>
  <c r="R32" i="30"/>
  <c r="AT10" i="30" s="1"/>
  <c r="Q32" i="30"/>
  <c r="AS10" i="30" s="1"/>
  <c r="P32" i="30"/>
  <c r="AR10" i="30" s="1"/>
  <c r="AQ10" i="30"/>
  <c r="N32" i="30"/>
  <c r="AP10" i="30" s="1"/>
  <c r="M32" i="30"/>
  <c r="AO10" i="30" s="1"/>
  <c r="L32" i="30"/>
  <c r="AN10" i="30" s="1"/>
  <c r="K32" i="30"/>
  <c r="AM10" i="30" s="1"/>
  <c r="J32" i="30"/>
  <c r="AL10" i="30" s="1"/>
  <c r="I32" i="30"/>
  <c r="AK10" i="30" s="1"/>
  <c r="H32" i="30"/>
  <c r="AJ10" i="30" s="1"/>
  <c r="G32" i="30"/>
  <c r="AI10" i="30" s="1"/>
  <c r="T31" i="30"/>
  <c r="U31" i="30" s="1"/>
  <c r="V31" i="30" s="1"/>
  <c r="W31" i="30" s="1"/>
  <c r="X31" i="30" s="1"/>
  <c r="Y31" i="30" s="1"/>
  <c r="Z31" i="30" s="1"/>
  <c r="AA31" i="30" s="1"/>
  <c r="AB31" i="30" s="1"/>
  <c r="AC31" i="30" s="1"/>
  <c r="AD31" i="30" s="1"/>
  <c r="AE31" i="30" s="1"/>
  <c r="T30" i="30"/>
  <c r="U30" i="30" s="1"/>
  <c r="V30" i="30" s="1"/>
  <c r="W30" i="30" s="1"/>
  <c r="X30" i="30" s="1"/>
  <c r="Y30" i="30" s="1"/>
  <c r="Z30" i="30" s="1"/>
  <c r="AA30" i="30" s="1"/>
  <c r="AB30" i="30" s="1"/>
  <c r="AC30" i="30" s="1"/>
  <c r="AD30" i="30" s="1"/>
  <c r="AE30" i="30" s="1"/>
  <c r="T29" i="30"/>
  <c r="U29" i="30" s="1"/>
  <c r="R28" i="30"/>
  <c r="P28" i="30"/>
  <c r="AR9" i="30" s="1"/>
  <c r="O28" i="30"/>
  <c r="AQ9" i="30" s="1"/>
  <c r="N28" i="30"/>
  <c r="M28" i="30"/>
  <c r="AO9" i="30" s="1"/>
  <c r="L28" i="30"/>
  <c r="AN9" i="30" s="1"/>
  <c r="K28" i="30"/>
  <c r="AM9" i="30" s="1"/>
  <c r="J28" i="30"/>
  <c r="I28" i="30"/>
  <c r="AK9" i="30" s="1"/>
  <c r="H28" i="30"/>
  <c r="AJ9" i="30" s="1"/>
  <c r="G28" i="30"/>
  <c r="AI9" i="30" s="1"/>
  <c r="T27" i="30"/>
  <c r="T26" i="30"/>
  <c r="T25" i="30"/>
  <c r="T21" i="30"/>
  <c r="U21" i="30" s="1"/>
  <c r="V21" i="30" s="1"/>
  <c r="W21" i="30" s="1"/>
  <c r="X21" i="30" s="1"/>
  <c r="Y21" i="30" s="1"/>
  <c r="Z21" i="30" s="1"/>
  <c r="AA21" i="30" s="1"/>
  <c r="AB21" i="30" s="1"/>
  <c r="AC21" i="30" s="1"/>
  <c r="AD21" i="30" s="1"/>
  <c r="AE21" i="30" s="1"/>
  <c r="T20" i="30"/>
  <c r="U20" i="30" s="1"/>
  <c r="V20" i="30" s="1"/>
  <c r="W20" i="30" s="1"/>
  <c r="X20" i="30" s="1"/>
  <c r="Y20" i="30" s="1"/>
  <c r="Z20" i="30" s="1"/>
  <c r="AA20" i="30" s="1"/>
  <c r="AB20" i="30" s="1"/>
  <c r="AC20" i="30" s="1"/>
  <c r="AD20" i="30" s="1"/>
  <c r="AE20" i="30" s="1"/>
  <c r="T19" i="30"/>
  <c r="U19" i="30" s="1"/>
  <c r="V19" i="30" s="1"/>
  <c r="W19" i="30" s="1"/>
  <c r="X19" i="30" s="1"/>
  <c r="Y19" i="30" s="1"/>
  <c r="Z19" i="30" s="1"/>
  <c r="AA19" i="30" s="1"/>
  <c r="AB19" i="30" s="1"/>
  <c r="AC19" i="30" s="1"/>
  <c r="AD19" i="30" s="1"/>
  <c r="AE19" i="30" s="1"/>
  <c r="T18" i="30"/>
  <c r="U18" i="30" s="1"/>
  <c r="V18" i="30" s="1"/>
  <c r="W18" i="30" s="1"/>
  <c r="X18" i="30" s="1"/>
  <c r="Y18" i="30" s="1"/>
  <c r="Z18" i="30" s="1"/>
  <c r="AA18" i="30" s="1"/>
  <c r="AB18" i="30" s="1"/>
  <c r="AC18" i="30" s="1"/>
  <c r="AD18" i="30" s="1"/>
  <c r="AE18" i="30" s="1"/>
  <c r="T17" i="30"/>
  <c r="U17" i="30" s="1"/>
  <c r="V17" i="30" s="1"/>
  <c r="T16" i="30"/>
  <c r="U16" i="30" s="1"/>
  <c r="V16" i="30" s="1"/>
  <c r="M15" i="30"/>
  <c r="L15" i="30"/>
  <c r="K15" i="30"/>
  <c r="J15" i="30"/>
  <c r="I15" i="30"/>
  <c r="H15" i="30"/>
  <c r="T14" i="30"/>
  <c r="U14" i="30" s="1"/>
  <c r="V14" i="30" s="1"/>
  <c r="W14" i="30" s="1"/>
  <c r="X14" i="30" s="1"/>
  <c r="Y14" i="30" s="1"/>
  <c r="Z14" i="30" s="1"/>
  <c r="AA14" i="30" s="1"/>
  <c r="Q40" i="30"/>
  <c r="P40" i="30"/>
  <c r="O40" i="30"/>
  <c r="N40" i="30"/>
  <c r="T13" i="30"/>
  <c r="U13" i="30" s="1"/>
  <c r="V13" i="30" s="1"/>
  <c r="W13" i="30" s="1"/>
  <c r="X13" i="30" s="1"/>
  <c r="Y13" i="30" s="1"/>
  <c r="Z13" i="30" s="1"/>
  <c r="AA13" i="30" s="1"/>
  <c r="AB13" i="30" s="1"/>
  <c r="AC13" i="30" s="1"/>
  <c r="AD13" i="30" s="1"/>
  <c r="AE13" i="30" s="1"/>
  <c r="T12" i="30"/>
  <c r="R11" i="30"/>
  <c r="Q11" i="30"/>
  <c r="AS8" i="30" s="1"/>
  <c r="P11" i="30"/>
  <c r="AR8" i="30" s="1"/>
  <c r="O11" i="30"/>
  <c r="N11" i="30"/>
  <c r="N24" i="30" s="1"/>
  <c r="M11" i="30"/>
  <c r="AO8" i="30" s="1"/>
  <c r="L11" i="30"/>
  <c r="K11" i="30"/>
  <c r="J11" i="30"/>
  <c r="I11" i="30"/>
  <c r="I23" i="30" s="1"/>
  <c r="H11" i="30"/>
  <c r="G11" i="30"/>
  <c r="T10" i="30"/>
  <c r="T9" i="30"/>
  <c r="U9" i="30" s="1"/>
  <c r="T8" i="30"/>
  <c r="U8" i="30" s="1"/>
  <c r="L81" i="30" l="1"/>
  <c r="H82" i="30"/>
  <c r="P82" i="30"/>
  <c r="L83" i="30"/>
  <c r="V94" i="30"/>
  <c r="AA114" i="30"/>
  <c r="BC14" i="30" s="1"/>
  <c r="T110" i="30"/>
  <c r="AB110" i="30"/>
  <c r="T114" i="30"/>
  <c r="AV14" i="30" s="1"/>
  <c r="AB114" i="30"/>
  <c r="BD14" i="30" s="1"/>
  <c r="U110" i="30"/>
  <c r="U114" i="30"/>
  <c r="AW14" i="30" s="1"/>
  <c r="AC114" i="30"/>
  <c r="BE14" i="30" s="1"/>
  <c r="G121" i="30"/>
  <c r="G138" i="30"/>
  <c r="O130" i="30"/>
  <c r="O121" i="30"/>
  <c r="Q281" i="30"/>
  <c r="AC110" i="30"/>
  <c r="Z114" i="30"/>
  <c r="BB14" i="30" s="1"/>
  <c r="H22" i="30"/>
  <c r="H34" i="30" s="1"/>
  <c r="M130" i="30"/>
  <c r="AM14" i="30"/>
  <c r="K130" i="30"/>
  <c r="P125" i="30"/>
  <c r="P130" i="30"/>
  <c r="AK14" i="30"/>
  <c r="I130" i="30"/>
  <c r="J125" i="30"/>
  <c r="J130" i="30"/>
  <c r="AS14" i="30"/>
  <c r="Q130" i="30"/>
  <c r="N152" i="30"/>
  <c r="AP26" i="30" s="1"/>
  <c r="AA110" i="30"/>
  <c r="L22" i="30"/>
  <c r="L34" i="30" s="1"/>
  <c r="AL26" i="30"/>
  <c r="Z110" i="30"/>
  <c r="X110" i="30"/>
  <c r="X94" i="30"/>
  <c r="H125" i="30"/>
  <c r="H121" i="30"/>
  <c r="F10" i="36"/>
  <c r="G10" i="36"/>
  <c r="F11" i="36"/>
  <c r="G11" i="36"/>
  <c r="U132" i="30"/>
  <c r="V132" i="30" s="1"/>
  <c r="W132" i="30" s="1"/>
  <c r="X132" i="30" s="1"/>
  <c r="Y132" i="30" s="1"/>
  <c r="Z132" i="30" s="1"/>
  <c r="AA132" i="30" s="1"/>
  <c r="AB132" i="30" s="1"/>
  <c r="AC132" i="30" s="1"/>
  <c r="AD132" i="30" s="1"/>
  <c r="AE132" i="30" s="1"/>
  <c r="F52" i="36" s="1"/>
  <c r="U137" i="30"/>
  <c r="V137" i="30" s="1"/>
  <c r="W137" i="30" s="1"/>
  <c r="U189" i="30"/>
  <c r="V189" i="30" s="1"/>
  <c r="W189" i="30" s="1"/>
  <c r="W231" i="30" s="1"/>
  <c r="U207" i="30"/>
  <c r="V207" i="30" s="1"/>
  <c r="W207" i="30" s="1"/>
  <c r="U158" i="30"/>
  <c r="V158" i="30" s="1"/>
  <c r="W158" i="30" s="1"/>
  <c r="U194" i="30"/>
  <c r="V194" i="30" s="1"/>
  <c r="W194" i="30" s="1"/>
  <c r="X194" i="30" s="1"/>
  <c r="Y194" i="30" s="1"/>
  <c r="Z194" i="30" s="1"/>
  <c r="AA194" i="30" s="1"/>
  <c r="AB194" i="30" s="1"/>
  <c r="AC194" i="30" s="1"/>
  <c r="AD194" i="30" s="1"/>
  <c r="AE194" i="30" s="1"/>
  <c r="F57" i="36" s="1"/>
  <c r="U122" i="30"/>
  <c r="V122" i="30" s="1"/>
  <c r="W122" i="30" s="1"/>
  <c r="X122" i="30" s="1"/>
  <c r="Y122" i="30" s="1"/>
  <c r="Z122" i="30" s="1"/>
  <c r="AA122" i="30" s="1"/>
  <c r="AB122" i="30" s="1"/>
  <c r="AC122" i="30" s="1"/>
  <c r="AD122" i="30" s="1"/>
  <c r="AE122" i="30" s="1"/>
  <c r="U133" i="30"/>
  <c r="V133" i="30" s="1"/>
  <c r="W133" i="30" s="1"/>
  <c r="X133" i="30" s="1"/>
  <c r="Y133" i="30" s="1"/>
  <c r="Z133" i="30" s="1"/>
  <c r="AA133" i="30" s="1"/>
  <c r="AB133" i="30" s="1"/>
  <c r="AC133" i="30" s="1"/>
  <c r="AD133" i="30" s="1"/>
  <c r="AE133" i="30" s="1"/>
  <c r="G52" i="36" s="1"/>
  <c r="U178" i="30"/>
  <c r="V178" i="30" s="1"/>
  <c r="W178" i="30" s="1"/>
  <c r="X178" i="30" s="1"/>
  <c r="Y178" i="30" s="1"/>
  <c r="Z178" i="30" s="1"/>
  <c r="AA178" i="30" s="1"/>
  <c r="AB178" i="30" s="1"/>
  <c r="AC178" i="30" s="1"/>
  <c r="AD178" i="30" s="1"/>
  <c r="AE178" i="30" s="1"/>
  <c r="U190" i="30"/>
  <c r="V190" i="30" s="1"/>
  <c r="W190" i="30" s="1"/>
  <c r="U195" i="30"/>
  <c r="V195" i="30" s="1"/>
  <c r="W195" i="30" s="1"/>
  <c r="X195" i="30" s="1"/>
  <c r="Y195" i="30" s="1"/>
  <c r="Z195" i="30" s="1"/>
  <c r="AA195" i="30" s="1"/>
  <c r="AB195" i="30" s="1"/>
  <c r="AC195" i="30" s="1"/>
  <c r="AD195" i="30" s="1"/>
  <c r="AE195" i="30" s="1"/>
  <c r="U208" i="30"/>
  <c r="V208" i="30" s="1"/>
  <c r="W208" i="30" s="1"/>
  <c r="U123" i="30"/>
  <c r="V123" i="30" s="1"/>
  <c r="W123" i="30" s="1"/>
  <c r="X123" i="30" s="1"/>
  <c r="Y123" i="30" s="1"/>
  <c r="Z123" i="30" s="1"/>
  <c r="AA123" i="30" s="1"/>
  <c r="AB123" i="30" s="1"/>
  <c r="AC123" i="30" s="1"/>
  <c r="AD123" i="30" s="1"/>
  <c r="AE123" i="30" s="1"/>
  <c r="U156" i="30"/>
  <c r="V156" i="30" s="1"/>
  <c r="V215" i="30" s="1"/>
  <c r="U161" i="30"/>
  <c r="V161" i="30" s="1"/>
  <c r="W161" i="30" s="1"/>
  <c r="X161" i="30" s="1"/>
  <c r="Y161" i="30" s="1"/>
  <c r="Z161" i="30" s="1"/>
  <c r="AA161" i="30" s="1"/>
  <c r="AB161" i="30" s="1"/>
  <c r="AC161" i="30" s="1"/>
  <c r="AD161" i="30" s="1"/>
  <c r="AE161" i="30" s="1"/>
  <c r="U179" i="30"/>
  <c r="V179" i="30" s="1"/>
  <c r="W179" i="30" s="1"/>
  <c r="X179" i="30" s="1"/>
  <c r="Y179" i="30" s="1"/>
  <c r="Z179" i="30" s="1"/>
  <c r="AA179" i="30" s="1"/>
  <c r="AB179" i="30" s="1"/>
  <c r="AC179" i="30" s="1"/>
  <c r="AD179" i="30" s="1"/>
  <c r="AE179" i="30" s="1"/>
  <c r="G56" i="36"/>
  <c r="U191" i="30"/>
  <c r="V191" i="30" s="1"/>
  <c r="W191" i="30" s="1"/>
  <c r="W331" i="30" s="1"/>
  <c r="U209" i="30"/>
  <c r="V209" i="30" s="1"/>
  <c r="W209" i="30" s="1"/>
  <c r="U124" i="30"/>
  <c r="V124" i="30" s="1"/>
  <c r="W124" i="30" s="1"/>
  <c r="X124" i="30" s="1"/>
  <c r="Y124" i="30" s="1"/>
  <c r="Z124" i="30" s="1"/>
  <c r="AA124" i="30" s="1"/>
  <c r="AB124" i="30" s="1"/>
  <c r="AC124" i="30" s="1"/>
  <c r="AD124" i="30" s="1"/>
  <c r="AE124" i="30" s="1"/>
  <c r="U131" i="30"/>
  <c r="V131" i="30" s="1"/>
  <c r="W131" i="30" s="1"/>
  <c r="X131" i="30" s="1"/>
  <c r="Y131" i="30" s="1"/>
  <c r="Z131" i="30" s="1"/>
  <c r="AA131" i="30" s="1"/>
  <c r="AB131" i="30" s="1"/>
  <c r="AC131" i="30" s="1"/>
  <c r="AD131" i="30" s="1"/>
  <c r="AE131" i="30" s="1"/>
  <c r="E52" i="36" s="1"/>
  <c r="U157" i="30"/>
  <c r="V157" i="30" s="1"/>
  <c r="V318" i="30" s="1"/>
  <c r="U162" i="30"/>
  <c r="V162" i="30" s="1"/>
  <c r="W162" i="30" s="1"/>
  <c r="X162" i="30" s="1"/>
  <c r="Y162" i="30" s="1"/>
  <c r="Z162" i="30" s="1"/>
  <c r="AA162" i="30" s="1"/>
  <c r="AB162" i="30" s="1"/>
  <c r="AC162" i="30" s="1"/>
  <c r="AD162" i="30" s="1"/>
  <c r="AE162" i="30" s="1"/>
  <c r="G54" i="36" s="1"/>
  <c r="AO14" i="30"/>
  <c r="O210" i="30"/>
  <c r="AE114" i="30"/>
  <c r="BG14" i="30" s="1"/>
  <c r="E11" i="36"/>
  <c r="O142" i="30"/>
  <c r="O202" i="30"/>
  <c r="O288" i="30" s="1"/>
  <c r="AE110" i="30"/>
  <c r="E10" i="36"/>
  <c r="R66" i="30"/>
  <c r="AI8" i="30"/>
  <c r="K23" i="30"/>
  <c r="K35" i="30" s="1"/>
  <c r="T259" i="30"/>
  <c r="G211" i="30"/>
  <c r="G245" i="30" s="1"/>
  <c r="D9" i="34" s="1"/>
  <c r="G297" i="30"/>
  <c r="Q336" i="30"/>
  <c r="Q337" i="30"/>
  <c r="K313" i="30"/>
  <c r="K335" i="30" s="1"/>
  <c r="K314" i="30"/>
  <c r="K337" i="30"/>
  <c r="M336" i="30"/>
  <c r="T258" i="30"/>
  <c r="G14" i="33"/>
  <c r="G40" i="33" s="1"/>
  <c r="E14" i="33"/>
  <c r="E40" i="33" s="1"/>
  <c r="F14" i="33"/>
  <c r="F33" i="33" s="1"/>
  <c r="I336" i="30"/>
  <c r="I335" i="30"/>
  <c r="I337" i="30"/>
  <c r="AI14" i="30"/>
  <c r="T257" i="30"/>
  <c r="G281" i="30"/>
  <c r="D12" i="34" s="1"/>
  <c r="J313" i="30"/>
  <c r="E50" i="33"/>
  <c r="E66" i="33" s="1"/>
  <c r="J314" i="30"/>
  <c r="F50" i="33"/>
  <c r="F66" i="33" s="1"/>
  <c r="J315" i="30"/>
  <c r="G49" i="33" s="1"/>
  <c r="G64" i="33" s="1"/>
  <c r="G50" i="33"/>
  <c r="G66" i="33" s="1"/>
  <c r="I281" i="30"/>
  <c r="F12" i="34" s="1"/>
  <c r="R335" i="30"/>
  <c r="N336" i="30"/>
  <c r="O336" i="30"/>
  <c r="G337" i="30"/>
  <c r="O337" i="30"/>
  <c r="G336" i="30"/>
  <c r="G328" i="30"/>
  <c r="R336" i="30"/>
  <c r="AQ14" i="30"/>
  <c r="K273" i="30"/>
  <c r="O273" i="30"/>
  <c r="H335" i="30"/>
  <c r="L335" i="30"/>
  <c r="P335" i="30"/>
  <c r="H336" i="30"/>
  <c r="L336" i="30"/>
  <c r="P336" i="30"/>
  <c r="H337" i="30"/>
  <c r="L337" i="30"/>
  <c r="P337" i="30"/>
  <c r="AT9" i="30"/>
  <c r="R47" i="30"/>
  <c r="Q273" i="30"/>
  <c r="Q274" i="30"/>
  <c r="I274" i="30"/>
  <c r="I273" i="30"/>
  <c r="Q275" i="30"/>
  <c r="R337" i="30"/>
  <c r="N337" i="30"/>
  <c r="M337" i="30"/>
  <c r="Q335" i="30"/>
  <c r="O335" i="30"/>
  <c r="N335" i="30"/>
  <c r="O350" i="30"/>
  <c r="O352" i="30" s="1"/>
  <c r="AQ33" i="30" s="1"/>
  <c r="T348" i="30"/>
  <c r="Q350" i="30"/>
  <c r="Q352" i="30" s="1"/>
  <c r="AS33" i="30" s="1"/>
  <c r="R87" i="30"/>
  <c r="T196" i="30"/>
  <c r="U171" i="30"/>
  <c r="T349" i="30"/>
  <c r="T188" i="30"/>
  <c r="J273" i="30"/>
  <c r="R273" i="30"/>
  <c r="J274" i="30"/>
  <c r="R274" i="30"/>
  <c r="T150" i="30"/>
  <c r="T163" i="30"/>
  <c r="AT8" i="30"/>
  <c r="O81" i="30"/>
  <c r="T347" i="30"/>
  <c r="U147" i="30"/>
  <c r="U150" i="30" s="1"/>
  <c r="U160" i="30"/>
  <c r="V160" i="30" s="1"/>
  <c r="T180" i="30"/>
  <c r="H273" i="30"/>
  <c r="P273" i="30"/>
  <c r="M274" i="30"/>
  <c r="M335" i="30"/>
  <c r="T171" i="30"/>
  <c r="U193" i="30"/>
  <c r="U329" i="30" s="1"/>
  <c r="I350" i="30"/>
  <c r="I352" i="30" s="1"/>
  <c r="AK33" i="30" s="1"/>
  <c r="M350" i="30"/>
  <c r="M352" i="30" s="1"/>
  <c r="AO33" i="30" s="1"/>
  <c r="U177" i="30"/>
  <c r="G350" i="30"/>
  <c r="G352" i="30" s="1"/>
  <c r="AI33" i="30" s="1"/>
  <c r="K350" i="30"/>
  <c r="K352" i="30" s="1"/>
  <c r="AM33" i="30" s="1"/>
  <c r="U188" i="30"/>
  <c r="N273" i="30"/>
  <c r="N274" i="30"/>
  <c r="M273" i="30"/>
  <c r="L273" i="30"/>
  <c r="G273" i="30"/>
  <c r="AB94" i="30"/>
  <c r="AE94" i="30"/>
  <c r="Z94" i="30"/>
  <c r="T94" i="30"/>
  <c r="L41" i="30"/>
  <c r="AN12" i="30" s="1"/>
  <c r="M41" i="30"/>
  <c r="AO12" i="30" s="1"/>
  <c r="K41" i="30"/>
  <c r="AM12" i="30" s="1"/>
  <c r="AN8" i="30"/>
  <c r="J41" i="30"/>
  <c r="AL12" i="30" s="1"/>
  <c r="AM8" i="30"/>
  <c r="I41" i="30"/>
  <c r="AK12" i="30" s="1"/>
  <c r="H41" i="30"/>
  <c r="AJ12" i="30" s="1"/>
  <c r="AJ8" i="30"/>
  <c r="J350" i="30"/>
  <c r="J352" i="30" s="1"/>
  <c r="AL33" i="30" s="1"/>
  <c r="R350" i="30"/>
  <c r="R352" i="30" s="1"/>
  <c r="AT33" i="30" s="1"/>
  <c r="U145" i="30"/>
  <c r="U349" i="30" s="1"/>
  <c r="H350" i="30"/>
  <c r="H352" i="30" s="1"/>
  <c r="AJ33" i="30" s="1"/>
  <c r="L350" i="30"/>
  <c r="L352" i="30" s="1"/>
  <c r="AN33" i="30" s="1"/>
  <c r="P350" i="30"/>
  <c r="P352" i="30" s="1"/>
  <c r="AR33" i="30" s="1"/>
  <c r="L125" i="30"/>
  <c r="N210" i="30"/>
  <c r="AJ14" i="30"/>
  <c r="AN14" i="30"/>
  <c r="AR14" i="30"/>
  <c r="AL14" i="30"/>
  <c r="AP14" i="30"/>
  <c r="AT14" i="30"/>
  <c r="G275" i="30"/>
  <c r="T104" i="30"/>
  <c r="AK8" i="30"/>
  <c r="J24" i="30"/>
  <c r="J46" i="30" s="1"/>
  <c r="J85" i="30"/>
  <c r="AL8" i="30"/>
  <c r="AP8" i="30"/>
  <c r="G22" i="30"/>
  <c r="G34" i="30" s="1"/>
  <c r="G23" i="30"/>
  <c r="G45" i="30" s="1"/>
  <c r="G24" i="30"/>
  <c r="G46" i="30" s="1"/>
  <c r="U101" i="30"/>
  <c r="V101" i="30" s="1"/>
  <c r="W101" i="30" s="1"/>
  <c r="X101" i="30" s="1"/>
  <c r="Y101" i="30" s="1"/>
  <c r="Z101" i="30" s="1"/>
  <c r="Z104" i="30" s="1"/>
  <c r="R275" i="30"/>
  <c r="P275" i="30"/>
  <c r="O275" i="30"/>
  <c r="N275" i="30"/>
  <c r="M275" i="30"/>
  <c r="L275" i="30"/>
  <c r="K275" i="30"/>
  <c r="J275" i="30"/>
  <c r="I275" i="30"/>
  <c r="H275" i="30"/>
  <c r="U143" i="30"/>
  <c r="U347" i="30" s="1"/>
  <c r="Q206" i="30"/>
  <c r="Q300" i="30" s="1"/>
  <c r="AD94" i="30"/>
  <c r="AC94" i="30"/>
  <c r="N121" i="30"/>
  <c r="R70" i="30"/>
  <c r="Q70" i="30"/>
  <c r="R81" i="30"/>
  <c r="O70" i="30"/>
  <c r="P81" i="30"/>
  <c r="P70" i="30"/>
  <c r="Q81" i="30"/>
  <c r="AS9" i="30"/>
  <c r="G41" i="30"/>
  <c r="AI12" i="30" s="1"/>
  <c r="T15" i="30"/>
  <c r="AB14" i="30"/>
  <c r="AC14" i="30" s="1"/>
  <c r="AD14" i="30" s="1"/>
  <c r="AE14" i="30" s="1"/>
  <c r="AQ8" i="30"/>
  <c r="U144" i="30"/>
  <c r="U348" i="30" s="1"/>
  <c r="U127" i="30"/>
  <c r="U257" i="30" s="1"/>
  <c r="U129" i="30"/>
  <c r="U259" i="30" s="1"/>
  <c r="U128" i="30"/>
  <c r="U258" i="30" s="1"/>
  <c r="J70" i="30"/>
  <c r="N70" i="30"/>
  <c r="G70" i="30"/>
  <c r="K70" i="30"/>
  <c r="H70" i="30"/>
  <c r="L70" i="30"/>
  <c r="I70" i="30"/>
  <c r="M70" i="30"/>
  <c r="N22" i="30"/>
  <c r="N34" i="30" s="1"/>
  <c r="N23" i="30"/>
  <c r="N45" i="30" s="1"/>
  <c r="J22" i="30"/>
  <c r="J34" i="30" s="1"/>
  <c r="U286" i="30"/>
  <c r="V9" i="30"/>
  <c r="U285" i="30"/>
  <c r="V8" i="30"/>
  <c r="W17" i="30"/>
  <c r="W16" i="30"/>
  <c r="T287" i="30"/>
  <c r="T40" i="30"/>
  <c r="G88" i="30"/>
  <c r="G87" i="30"/>
  <c r="G85" i="30"/>
  <c r="G84" i="30"/>
  <c r="O88" i="30"/>
  <c r="O87" i="30"/>
  <c r="O85" i="30"/>
  <c r="O84" i="30"/>
  <c r="U10" i="30"/>
  <c r="U11" i="30" s="1"/>
  <c r="H88" i="30"/>
  <c r="H87" i="30"/>
  <c r="H85" i="30"/>
  <c r="H84" i="30"/>
  <c r="H24" i="30"/>
  <c r="H46" i="30" s="1"/>
  <c r="H23" i="30"/>
  <c r="H45" i="30" s="1"/>
  <c r="L88" i="30"/>
  <c r="L87" i="30"/>
  <c r="L85" i="30"/>
  <c r="L84" i="30"/>
  <c r="L24" i="30"/>
  <c r="L46" i="30" s="1"/>
  <c r="L23" i="30"/>
  <c r="L45" i="30" s="1"/>
  <c r="P88" i="30"/>
  <c r="P87" i="30"/>
  <c r="P85" i="30"/>
  <c r="P84" i="30"/>
  <c r="P24" i="30"/>
  <c r="P46" i="30" s="1"/>
  <c r="P23" i="30"/>
  <c r="P45" i="30" s="1"/>
  <c r="P22" i="30"/>
  <c r="P44" i="30" s="1"/>
  <c r="U12" i="30"/>
  <c r="K22" i="30"/>
  <c r="K34" i="30" s="1"/>
  <c r="O22" i="30"/>
  <c r="O44" i="30" s="1"/>
  <c r="J23" i="30"/>
  <c r="J35" i="30" s="1"/>
  <c r="O23" i="30"/>
  <c r="O45" i="30" s="1"/>
  <c r="O24" i="30"/>
  <c r="O46" i="30" s="1"/>
  <c r="O41" i="30"/>
  <c r="AQ12" i="30" s="1"/>
  <c r="U69" i="30"/>
  <c r="U65" i="30"/>
  <c r="V61" i="30"/>
  <c r="I88" i="30"/>
  <c r="I87" i="30"/>
  <c r="I85" i="30"/>
  <c r="I84" i="30"/>
  <c r="I45" i="30"/>
  <c r="I35" i="30"/>
  <c r="Q88" i="30"/>
  <c r="Q87" i="30"/>
  <c r="Q85" i="30"/>
  <c r="Q84" i="30"/>
  <c r="P15" i="30"/>
  <c r="Q22" i="30"/>
  <c r="Q34" i="30" s="1"/>
  <c r="Q23" i="30"/>
  <c r="Q45" i="30" s="1"/>
  <c r="K24" i="30"/>
  <c r="K36" i="30" s="1"/>
  <c r="J47" i="30"/>
  <c r="N47" i="30"/>
  <c r="P41" i="30"/>
  <c r="AR12" i="30" s="1"/>
  <c r="W142" i="30"/>
  <c r="AA142" i="30"/>
  <c r="AA125" i="30"/>
  <c r="AE142" i="30"/>
  <c r="M88" i="30"/>
  <c r="M87" i="30"/>
  <c r="M85" i="30"/>
  <c r="M84" i="30"/>
  <c r="Q24" i="30"/>
  <c r="Q46" i="30" s="1"/>
  <c r="AL9" i="30"/>
  <c r="AP9" i="30"/>
  <c r="J88" i="30"/>
  <c r="J87" i="30"/>
  <c r="J84" i="30"/>
  <c r="N88" i="30"/>
  <c r="N87" i="30"/>
  <c r="N85" i="30"/>
  <c r="N84" i="30"/>
  <c r="N46" i="30"/>
  <c r="N36" i="30"/>
  <c r="R88" i="30"/>
  <c r="R85" i="30"/>
  <c r="R84" i="30"/>
  <c r="Q15" i="30"/>
  <c r="I22" i="30"/>
  <c r="I44" i="30" s="1"/>
  <c r="I289" i="30" s="1"/>
  <c r="F6" i="34" s="1"/>
  <c r="M22" i="30"/>
  <c r="M34" i="30" s="1"/>
  <c r="R22" i="30"/>
  <c r="R44" i="30" s="1"/>
  <c r="M23" i="30"/>
  <c r="M35" i="30" s="1"/>
  <c r="R23" i="30"/>
  <c r="R35" i="30" s="1"/>
  <c r="M24" i="30"/>
  <c r="M36" i="30" s="1"/>
  <c r="R24" i="30"/>
  <c r="R46" i="30" s="1"/>
  <c r="U32" i="30"/>
  <c r="AW10" i="30" s="1"/>
  <c r="V29" i="30"/>
  <c r="Q41" i="30"/>
  <c r="AS12" i="30" s="1"/>
  <c r="U67" i="30"/>
  <c r="U63" i="30"/>
  <c r="U62" i="30"/>
  <c r="U73" i="30" s="1"/>
  <c r="V59" i="30"/>
  <c r="T285" i="30"/>
  <c r="T38" i="30"/>
  <c r="T286" i="30"/>
  <c r="T39" i="30"/>
  <c r="K88" i="30"/>
  <c r="K87" i="30"/>
  <c r="K85" i="30"/>
  <c r="K84" i="30"/>
  <c r="T11" i="30"/>
  <c r="R15" i="30"/>
  <c r="I24" i="30"/>
  <c r="I36" i="30" s="1"/>
  <c r="N41" i="30"/>
  <c r="AP12" i="30" s="1"/>
  <c r="R41" i="30"/>
  <c r="AT12" i="30" s="1"/>
  <c r="U56" i="30"/>
  <c r="U52" i="30"/>
  <c r="V49" i="30"/>
  <c r="U68" i="30"/>
  <c r="U64" i="30"/>
  <c r="V60" i="30"/>
  <c r="U142" i="30"/>
  <c r="U121" i="30"/>
  <c r="AC142" i="30"/>
  <c r="AC134" i="30"/>
  <c r="I47" i="30"/>
  <c r="M47" i="30"/>
  <c r="Q47" i="30"/>
  <c r="I66" i="30"/>
  <c r="M66" i="30"/>
  <c r="T142" i="30"/>
  <c r="T138" i="30"/>
  <c r="T134" i="30"/>
  <c r="T130" i="30"/>
  <c r="T125" i="30"/>
  <c r="T121" i="30"/>
  <c r="X142" i="30"/>
  <c r="AB142" i="30"/>
  <c r="AB134" i="30"/>
  <c r="J121" i="30"/>
  <c r="R121" i="30"/>
  <c r="V261" i="30"/>
  <c r="W135" i="30"/>
  <c r="V235" i="30"/>
  <c r="W164" i="30"/>
  <c r="V167" i="30"/>
  <c r="V238" i="30" s="1"/>
  <c r="V237" i="30"/>
  <c r="W166" i="30"/>
  <c r="V227" i="30"/>
  <c r="V219" i="30"/>
  <c r="W173" i="30"/>
  <c r="V176" i="30"/>
  <c r="V229" i="30"/>
  <c r="V221" i="30"/>
  <c r="W175" i="30"/>
  <c r="V223" i="30"/>
  <c r="W181" i="30"/>
  <c r="V184" i="30"/>
  <c r="V327" i="30"/>
  <c r="V225" i="30"/>
  <c r="W183" i="30"/>
  <c r="J66" i="30"/>
  <c r="N66" i="30"/>
  <c r="J210" i="30"/>
  <c r="H210" i="30"/>
  <c r="H202" i="30"/>
  <c r="H142" i="30"/>
  <c r="H138" i="30"/>
  <c r="H134" i="30"/>
  <c r="L202" i="30"/>
  <c r="L142" i="30"/>
  <c r="L138" i="30"/>
  <c r="L134" i="30"/>
  <c r="R210" i="30"/>
  <c r="P202" i="30"/>
  <c r="P142" i="30"/>
  <c r="P138" i="30"/>
  <c r="P134" i="30"/>
  <c r="U255" i="30"/>
  <c r="V120" i="30"/>
  <c r="L121" i="30"/>
  <c r="R125" i="30"/>
  <c r="T28" i="30"/>
  <c r="T32" i="30"/>
  <c r="AV10" i="30" s="1"/>
  <c r="G47" i="30"/>
  <c r="K47" i="30"/>
  <c r="O47" i="30"/>
  <c r="T52" i="30"/>
  <c r="T56" i="30"/>
  <c r="T62" i="30"/>
  <c r="T73" i="30" s="1"/>
  <c r="T63" i="30"/>
  <c r="T64" i="30"/>
  <c r="T65" i="30"/>
  <c r="G66" i="30"/>
  <c r="K66" i="30"/>
  <c r="T67" i="30"/>
  <c r="T68" i="30"/>
  <c r="T69" i="30"/>
  <c r="V142" i="30"/>
  <c r="Z142" i="30"/>
  <c r="Z125" i="30"/>
  <c r="AD142" i="30"/>
  <c r="Y142" i="30"/>
  <c r="U254" i="30"/>
  <c r="V119" i="30"/>
  <c r="V262" i="30"/>
  <c r="W136" i="30"/>
  <c r="W157" i="30"/>
  <c r="V236" i="30"/>
  <c r="W165" i="30"/>
  <c r="V228" i="30"/>
  <c r="V220" i="30"/>
  <c r="W174" i="30"/>
  <c r="V326" i="30"/>
  <c r="V224" i="30"/>
  <c r="W182" i="30"/>
  <c r="U25" i="30"/>
  <c r="U26" i="30"/>
  <c r="U27" i="30"/>
  <c r="H47" i="30"/>
  <c r="L47" i="30"/>
  <c r="P47" i="30"/>
  <c r="H66" i="30"/>
  <c r="L66" i="30"/>
  <c r="L210" i="30"/>
  <c r="J202" i="30"/>
  <c r="J142" i="30"/>
  <c r="J138" i="30"/>
  <c r="J134" i="30"/>
  <c r="P210" i="30"/>
  <c r="N202" i="30"/>
  <c r="N260" i="30" s="1"/>
  <c r="N142" i="30"/>
  <c r="N138" i="30"/>
  <c r="N134" i="30"/>
  <c r="T210" i="30"/>
  <c r="R202" i="30"/>
  <c r="R288" i="30" s="1"/>
  <c r="R142" i="30"/>
  <c r="R138" i="30"/>
  <c r="R134" i="30"/>
  <c r="U253" i="30"/>
  <c r="V118" i="30"/>
  <c r="P121" i="30"/>
  <c r="N125" i="30"/>
  <c r="K210" i="30"/>
  <c r="I121" i="30"/>
  <c r="M121" i="30"/>
  <c r="Q121" i="30"/>
  <c r="I125" i="30"/>
  <c r="M125" i="30"/>
  <c r="Q125" i="30"/>
  <c r="I134" i="30"/>
  <c r="M134" i="30"/>
  <c r="Q134" i="30"/>
  <c r="I138" i="30"/>
  <c r="Q138" i="30"/>
  <c r="I142" i="30"/>
  <c r="M142" i="30"/>
  <c r="Q142" i="30"/>
  <c r="I320" i="30"/>
  <c r="I218" i="30"/>
  <c r="M320" i="30"/>
  <c r="M218" i="30"/>
  <c r="Q320" i="30"/>
  <c r="Q218" i="30"/>
  <c r="I238" i="30"/>
  <c r="M238" i="30"/>
  <c r="Q238" i="30"/>
  <c r="V168" i="30"/>
  <c r="I324" i="30"/>
  <c r="I230" i="30"/>
  <c r="I222" i="30"/>
  <c r="M324" i="30"/>
  <c r="M230" i="30"/>
  <c r="M222" i="30"/>
  <c r="Q324" i="30"/>
  <c r="Q230" i="30"/>
  <c r="Q222" i="30"/>
  <c r="I328" i="30"/>
  <c r="I226" i="30"/>
  <c r="M328" i="30"/>
  <c r="M226" i="30"/>
  <c r="Q328" i="30"/>
  <c r="Q226" i="30"/>
  <c r="V233" i="30"/>
  <c r="I332" i="30"/>
  <c r="I234" i="30"/>
  <c r="M332" i="30"/>
  <c r="M234" i="30"/>
  <c r="Q332" i="30"/>
  <c r="Q234" i="30"/>
  <c r="M202" i="30"/>
  <c r="V202" i="30"/>
  <c r="I297" i="30"/>
  <c r="I293" i="30"/>
  <c r="I277" i="30"/>
  <c r="I249" i="30"/>
  <c r="I211" i="30"/>
  <c r="M297" i="30"/>
  <c r="M293" i="30"/>
  <c r="M277" i="30"/>
  <c r="M249" i="30"/>
  <c r="M211" i="30"/>
  <c r="Q297" i="30"/>
  <c r="Q293" i="30"/>
  <c r="Q277" i="30"/>
  <c r="Q249" i="30"/>
  <c r="Q211" i="30"/>
  <c r="Q245" i="30" s="1"/>
  <c r="I299" i="30"/>
  <c r="I295" i="30"/>
  <c r="I279" i="30"/>
  <c r="I251" i="30"/>
  <c r="I213" i="30"/>
  <c r="M299" i="30"/>
  <c r="M295" i="30"/>
  <c r="M279" i="30"/>
  <c r="M251" i="30"/>
  <c r="M213" i="30"/>
  <c r="M247" i="30" s="1"/>
  <c r="J11" i="34" s="1"/>
  <c r="Q299" i="30"/>
  <c r="Q295" i="30"/>
  <c r="Q279" i="30"/>
  <c r="Q251" i="30"/>
  <c r="Q213" i="30"/>
  <c r="J320" i="30"/>
  <c r="J218" i="30"/>
  <c r="N320" i="30"/>
  <c r="N218" i="30"/>
  <c r="R320" i="30"/>
  <c r="R218" i="30"/>
  <c r="J238" i="30"/>
  <c r="N238" i="30"/>
  <c r="R238" i="30"/>
  <c r="J324" i="30"/>
  <c r="J230" i="30"/>
  <c r="J222" i="30"/>
  <c r="N324" i="30"/>
  <c r="N230" i="30"/>
  <c r="N222" i="30"/>
  <c r="R324" i="30"/>
  <c r="R230" i="30"/>
  <c r="R222" i="30"/>
  <c r="J328" i="30"/>
  <c r="J226" i="30"/>
  <c r="N328" i="30"/>
  <c r="N226" i="30"/>
  <c r="R328" i="30"/>
  <c r="R226" i="30"/>
  <c r="X191" i="30"/>
  <c r="J332" i="30"/>
  <c r="J234" i="30"/>
  <c r="N332" i="30"/>
  <c r="N234" i="30"/>
  <c r="R332" i="30"/>
  <c r="R234" i="30"/>
  <c r="X199" i="30"/>
  <c r="X200" i="30"/>
  <c r="X201" i="30"/>
  <c r="W202" i="30"/>
  <c r="J297" i="30"/>
  <c r="J293" i="30"/>
  <c r="J277" i="30"/>
  <c r="J249" i="30"/>
  <c r="J211" i="30"/>
  <c r="J206" i="30"/>
  <c r="N297" i="30"/>
  <c r="N293" i="30"/>
  <c r="N277" i="30"/>
  <c r="N249" i="30"/>
  <c r="N211" i="30"/>
  <c r="N206" i="30"/>
  <c r="R297" i="30"/>
  <c r="R293" i="30"/>
  <c r="R277" i="30"/>
  <c r="R249" i="30"/>
  <c r="R211" i="30"/>
  <c r="R206" i="30"/>
  <c r="J299" i="30"/>
  <c r="J295" i="30"/>
  <c r="J279" i="30"/>
  <c r="J251" i="30"/>
  <c r="J213" i="30"/>
  <c r="N299" i="30"/>
  <c r="N295" i="30"/>
  <c r="N279" i="30"/>
  <c r="N251" i="30"/>
  <c r="N213" i="30"/>
  <c r="I206" i="30"/>
  <c r="I210" i="30"/>
  <c r="G202" i="30"/>
  <c r="G272" i="30" s="1"/>
  <c r="M210" i="30"/>
  <c r="K202" i="30"/>
  <c r="Q210" i="30"/>
  <c r="T339" i="30"/>
  <c r="T265" i="30"/>
  <c r="T253" i="30"/>
  <c r="T340" i="30"/>
  <c r="T254" i="30"/>
  <c r="T266" i="30"/>
  <c r="T341" i="30"/>
  <c r="T267" i="30"/>
  <c r="T255" i="30"/>
  <c r="K121" i="30"/>
  <c r="G125" i="30"/>
  <c r="K125" i="30"/>
  <c r="O125" i="30"/>
  <c r="G130" i="30"/>
  <c r="G134" i="30"/>
  <c r="K134" i="30"/>
  <c r="O134" i="30"/>
  <c r="T261" i="30"/>
  <c r="T262" i="30"/>
  <c r="T263" i="30"/>
  <c r="K138" i="30"/>
  <c r="O138" i="30"/>
  <c r="G142" i="30"/>
  <c r="K142" i="30"/>
  <c r="T146" i="30"/>
  <c r="T152" i="30" s="1"/>
  <c r="AV26" i="30" s="1"/>
  <c r="T317" i="30"/>
  <c r="T215" i="30"/>
  <c r="T318" i="30"/>
  <c r="T216" i="30"/>
  <c r="T319" i="30"/>
  <c r="T217" i="30"/>
  <c r="G320" i="30"/>
  <c r="G218" i="30"/>
  <c r="K320" i="30"/>
  <c r="K218" i="30"/>
  <c r="O320" i="30"/>
  <c r="O218" i="30"/>
  <c r="T159" i="30"/>
  <c r="T235" i="30"/>
  <c r="T236" i="30"/>
  <c r="T237" i="30"/>
  <c r="G238" i="30"/>
  <c r="K238" i="30"/>
  <c r="O238" i="30"/>
  <c r="T167" i="30"/>
  <c r="T238" i="30" s="1"/>
  <c r="T321" i="30"/>
  <c r="T227" i="30"/>
  <c r="T219" i="30"/>
  <c r="T322" i="30"/>
  <c r="T228" i="30"/>
  <c r="T220" i="30"/>
  <c r="T323" i="30"/>
  <c r="T229" i="30"/>
  <c r="T221" i="30"/>
  <c r="G324" i="30"/>
  <c r="G230" i="30"/>
  <c r="G222" i="30"/>
  <c r="K324" i="30"/>
  <c r="K230" i="30"/>
  <c r="K222" i="30"/>
  <c r="O324" i="30"/>
  <c r="O230" i="30"/>
  <c r="O222" i="30"/>
  <c r="T176" i="30"/>
  <c r="T325" i="30"/>
  <c r="T223" i="30"/>
  <c r="T326" i="30"/>
  <c r="T224" i="30"/>
  <c r="T327" i="30"/>
  <c r="T225" i="30"/>
  <c r="G226" i="30"/>
  <c r="K328" i="30"/>
  <c r="K226" i="30"/>
  <c r="O328" i="30"/>
  <c r="O226" i="30"/>
  <c r="T184" i="30"/>
  <c r="V185" i="30"/>
  <c r="I202" i="30"/>
  <c r="Q202" i="30"/>
  <c r="Q288" i="30" s="1"/>
  <c r="I298" i="30"/>
  <c r="I294" i="30"/>
  <c r="I278" i="30"/>
  <c r="I250" i="30"/>
  <c r="I212" i="30"/>
  <c r="M298" i="30"/>
  <c r="M294" i="30"/>
  <c r="M278" i="30"/>
  <c r="M250" i="30"/>
  <c r="M212" i="30"/>
  <c r="Q298" i="30"/>
  <c r="Q294" i="30"/>
  <c r="Q278" i="30"/>
  <c r="Q250" i="30"/>
  <c r="Q212" i="30"/>
  <c r="M206" i="30"/>
  <c r="U261" i="30"/>
  <c r="U262" i="30"/>
  <c r="U217" i="30"/>
  <c r="H320" i="30"/>
  <c r="H218" i="30"/>
  <c r="L320" i="30"/>
  <c r="L218" i="30"/>
  <c r="P320" i="30"/>
  <c r="P218" i="30"/>
  <c r="U235" i="30"/>
  <c r="U236" i="30"/>
  <c r="U237" i="30"/>
  <c r="H238" i="30"/>
  <c r="L238" i="30"/>
  <c r="P238" i="30"/>
  <c r="U167" i="30"/>
  <c r="U238" i="30" s="1"/>
  <c r="U227" i="30"/>
  <c r="U219" i="30"/>
  <c r="U228" i="30"/>
  <c r="U220" i="30"/>
  <c r="U323" i="30"/>
  <c r="U229" i="30"/>
  <c r="U221" i="30"/>
  <c r="H324" i="30"/>
  <c r="H230" i="30"/>
  <c r="H222" i="30"/>
  <c r="L324" i="30"/>
  <c r="L230" i="30"/>
  <c r="L222" i="30"/>
  <c r="P324" i="30"/>
  <c r="P230" i="30"/>
  <c r="P222" i="30"/>
  <c r="U176" i="30"/>
  <c r="U325" i="30"/>
  <c r="U223" i="30"/>
  <c r="U326" i="30"/>
  <c r="U224" i="30"/>
  <c r="U327" i="30"/>
  <c r="U225" i="30"/>
  <c r="H328" i="30"/>
  <c r="H226" i="30"/>
  <c r="L328" i="30"/>
  <c r="L226" i="30"/>
  <c r="P328" i="30"/>
  <c r="P226" i="30"/>
  <c r="U184" i="30"/>
  <c r="J298" i="30"/>
  <c r="J294" i="30"/>
  <c r="J278" i="30"/>
  <c r="J250" i="30"/>
  <c r="J212" i="30"/>
  <c r="N298" i="30"/>
  <c r="N294" i="30"/>
  <c r="N278" i="30"/>
  <c r="N250" i="30"/>
  <c r="N212" i="30"/>
  <c r="R298" i="30"/>
  <c r="R294" i="30"/>
  <c r="R278" i="30"/>
  <c r="R250" i="30"/>
  <c r="R212" i="30"/>
  <c r="T329" i="30"/>
  <c r="T330" i="30"/>
  <c r="T331" i="30"/>
  <c r="G332" i="30"/>
  <c r="K332" i="30"/>
  <c r="O332" i="30"/>
  <c r="T192" i="30"/>
  <c r="T309" i="30"/>
  <c r="T313" i="30" s="1"/>
  <c r="T310" i="30"/>
  <c r="T314" i="30" s="1"/>
  <c r="T311" i="30"/>
  <c r="T315" i="30" s="1"/>
  <c r="T202" i="30"/>
  <c r="G293" i="30"/>
  <c r="G277" i="30"/>
  <c r="G249" i="30"/>
  <c r="K297" i="30"/>
  <c r="K293" i="30"/>
  <c r="K277" i="30"/>
  <c r="K249" i="30"/>
  <c r="O297" i="30"/>
  <c r="O293" i="30"/>
  <c r="O277" i="30"/>
  <c r="O249" i="30"/>
  <c r="T203" i="30"/>
  <c r="G298" i="30"/>
  <c r="G294" i="30"/>
  <c r="G278" i="30"/>
  <c r="G250" i="30"/>
  <c r="K298" i="30"/>
  <c r="K294" i="30"/>
  <c r="K278" i="30"/>
  <c r="K250" i="30"/>
  <c r="O298" i="30"/>
  <c r="O294" i="30"/>
  <c r="O278" i="30"/>
  <c r="O250" i="30"/>
  <c r="T204" i="30"/>
  <c r="T294" i="30" s="1"/>
  <c r="G299" i="30"/>
  <c r="G279" i="30"/>
  <c r="G251" i="30"/>
  <c r="K299" i="30"/>
  <c r="K295" i="30"/>
  <c r="K279" i="30"/>
  <c r="K251" i="30"/>
  <c r="O299" i="30"/>
  <c r="O295" i="30"/>
  <c r="O279" i="30"/>
  <c r="O251" i="30"/>
  <c r="T205" i="30"/>
  <c r="T299" i="30" s="1"/>
  <c r="G206" i="30"/>
  <c r="K206" i="30"/>
  <c r="O206" i="30"/>
  <c r="T269" i="30"/>
  <c r="T270" i="30"/>
  <c r="T271" i="30"/>
  <c r="O211" i="30"/>
  <c r="G212" i="30"/>
  <c r="K212" i="30"/>
  <c r="F12" i="33" s="1"/>
  <c r="O212" i="30"/>
  <c r="G213" i="30"/>
  <c r="G247" i="30" s="1"/>
  <c r="D11" i="34" s="1"/>
  <c r="K213" i="30"/>
  <c r="O213" i="30"/>
  <c r="G274" i="30"/>
  <c r="K274" i="30"/>
  <c r="O274" i="30"/>
  <c r="G282" i="30"/>
  <c r="D13" i="34" s="1"/>
  <c r="K282" i="30"/>
  <c r="H13" i="34" s="1"/>
  <c r="O282" i="30"/>
  <c r="L13" i="34" s="1"/>
  <c r="T232" i="30"/>
  <c r="G234" i="30"/>
  <c r="O234" i="30"/>
  <c r="H332" i="30"/>
  <c r="L332" i="30"/>
  <c r="P332" i="30"/>
  <c r="U202" i="30"/>
  <c r="U272" i="30" s="1"/>
  <c r="H297" i="30"/>
  <c r="H293" i="30"/>
  <c r="H277" i="30"/>
  <c r="H249" i="30"/>
  <c r="L297" i="30"/>
  <c r="L293" i="30"/>
  <c r="L277" i="30"/>
  <c r="L249" i="30"/>
  <c r="P297" i="30"/>
  <c r="P293" i="30"/>
  <c r="P277" i="30"/>
  <c r="P249" i="30"/>
  <c r="H298" i="30"/>
  <c r="H294" i="30"/>
  <c r="H278" i="30"/>
  <c r="H250" i="30"/>
  <c r="L298" i="30"/>
  <c r="L294" i="30"/>
  <c r="L278" i="30"/>
  <c r="L250" i="30"/>
  <c r="P298" i="30"/>
  <c r="P294" i="30"/>
  <c r="P278" i="30"/>
  <c r="P250" i="30"/>
  <c r="H299" i="30"/>
  <c r="H295" i="30"/>
  <c r="H279" i="30"/>
  <c r="H251" i="30"/>
  <c r="L299" i="30"/>
  <c r="L295" i="30"/>
  <c r="L279" i="30"/>
  <c r="L251" i="30"/>
  <c r="P299" i="30"/>
  <c r="P295" i="30"/>
  <c r="P279" i="30"/>
  <c r="P251" i="30"/>
  <c r="H206" i="30"/>
  <c r="L206" i="30"/>
  <c r="P206" i="30"/>
  <c r="U269" i="30"/>
  <c r="H211" i="30"/>
  <c r="L211" i="30"/>
  <c r="P211" i="30"/>
  <c r="H212" i="30"/>
  <c r="L212" i="30"/>
  <c r="P212" i="30"/>
  <c r="H213" i="30"/>
  <c r="L213" i="30"/>
  <c r="P213" i="30"/>
  <c r="L274" i="30"/>
  <c r="P274" i="30"/>
  <c r="J281" i="30"/>
  <c r="G12" i="34" s="1"/>
  <c r="N281" i="30"/>
  <c r="K12" i="34" s="1"/>
  <c r="H282" i="30"/>
  <c r="E13" i="34" s="1"/>
  <c r="L282" i="30"/>
  <c r="I13" i="34" s="1"/>
  <c r="P282" i="30"/>
  <c r="M13" i="34" s="1"/>
  <c r="U232" i="30"/>
  <c r="H234" i="30"/>
  <c r="P234" i="30"/>
  <c r="V270" i="30"/>
  <c r="V271" i="30"/>
  <c r="K281" i="30"/>
  <c r="H12" i="34" s="1"/>
  <c r="O281" i="30"/>
  <c r="L12" i="34" s="1"/>
  <c r="G283" i="30"/>
  <c r="D14" i="34" s="1"/>
  <c r="K283" i="30"/>
  <c r="H14" i="34" s="1"/>
  <c r="O283" i="30"/>
  <c r="L14" i="34" s="1"/>
  <c r="T231" i="30"/>
  <c r="T233" i="30"/>
  <c r="K234" i="30"/>
  <c r="R279" i="30"/>
  <c r="R299" i="30"/>
  <c r="R295" i="30"/>
  <c r="R251" i="30"/>
  <c r="R213" i="30"/>
  <c r="H281" i="30"/>
  <c r="E12" i="34" s="1"/>
  <c r="L281" i="30"/>
  <c r="I12" i="34" s="1"/>
  <c r="P281" i="30"/>
  <c r="M12" i="34" s="1"/>
  <c r="H283" i="30"/>
  <c r="E14" i="34" s="1"/>
  <c r="L283" i="30"/>
  <c r="I14" i="34" s="1"/>
  <c r="P283" i="30"/>
  <c r="M14" i="34" s="1"/>
  <c r="L234" i="30"/>
  <c r="M281" i="30"/>
  <c r="J12" i="34" s="1"/>
  <c r="N12" i="34"/>
  <c r="I282" i="30"/>
  <c r="F13" i="34" s="1"/>
  <c r="M282" i="30"/>
  <c r="J13" i="34" s="1"/>
  <c r="Q282" i="30"/>
  <c r="N13" i="34" s="1"/>
  <c r="I283" i="30"/>
  <c r="F14" i="34" s="1"/>
  <c r="M283" i="30"/>
  <c r="J14" i="34" s="1"/>
  <c r="Q283" i="30"/>
  <c r="N14" i="34" s="1"/>
  <c r="R281" i="30"/>
  <c r="O12" i="34" s="1"/>
  <c r="J282" i="30"/>
  <c r="G13" i="34" s="1"/>
  <c r="N282" i="30"/>
  <c r="K13" i="34" s="1"/>
  <c r="R282" i="30"/>
  <c r="O13" i="34" s="1"/>
  <c r="J283" i="30"/>
  <c r="G14" i="34" s="1"/>
  <c r="N283" i="30"/>
  <c r="K14" i="34" s="1"/>
  <c r="R283" i="30"/>
  <c r="O14" i="34" s="1"/>
  <c r="J343" i="30"/>
  <c r="N343" i="30"/>
  <c r="R343" i="30"/>
  <c r="H344" i="30"/>
  <c r="L344" i="30"/>
  <c r="H343" i="30"/>
  <c r="L343" i="30"/>
  <c r="P343" i="30"/>
  <c r="J344" i="30"/>
  <c r="N344" i="30"/>
  <c r="I343" i="30"/>
  <c r="M343" i="30"/>
  <c r="Q343" i="30"/>
  <c r="I344" i="30"/>
  <c r="M344" i="30"/>
  <c r="Q344" i="30"/>
  <c r="I345" i="30"/>
  <c r="M345" i="30"/>
  <c r="Q345" i="30"/>
  <c r="R344" i="30"/>
  <c r="J345" i="30"/>
  <c r="N345" i="30"/>
  <c r="R345" i="30"/>
  <c r="K343" i="30"/>
  <c r="O343" i="30"/>
  <c r="G344" i="30"/>
  <c r="K344" i="30"/>
  <c r="O344" i="30"/>
  <c r="G345" i="30"/>
  <c r="K345" i="30"/>
  <c r="O345" i="30"/>
  <c r="P344" i="30"/>
  <c r="H345" i="30"/>
  <c r="L345" i="30"/>
  <c r="P345" i="30"/>
  <c r="O34" i="30" l="1"/>
  <c r="U322" i="30"/>
  <c r="U138" i="30"/>
  <c r="W330" i="30"/>
  <c r="AD125" i="30"/>
  <c r="Z134" i="30"/>
  <c r="AA134" i="30"/>
  <c r="G36" i="30"/>
  <c r="U231" i="30"/>
  <c r="AD134" i="30"/>
  <c r="X134" i="30"/>
  <c r="G35" i="30"/>
  <c r="X189" i="30"/>
  <c r="AB125" i="30"/>
  <c r="AC125" i="30"/>
  <c r="U125" i="30"/>
  <c r="W134" i="30"/>
  <c r="H44" i="30"/>
  <c r="F49" i="33"/>
  <c r="F64" i="33" s="1"/>
  <c r="E49" i="33"/>
  <c r="E64" i="33" s="1"/>
  <c r="L44" i="30"/>
  <c r="L77" i="30" s="1"/>
  <c r="V217" i="30"/>
  <c r="U104" i="30"/>
  <c r="U331" i="30"/>
  <c r="U216" i="30"/>
  <c r="U274" i="30" s="1"/>
  <c r="W233" i="30"/>
  <c r="V331" i="30"/>
  <c r="V322" i="30"/>
  <c r="V216" i="30"/>
  <c r="V274" i="30" s="1"/>
  <c r="V159" i="30"/>
  <c r="V218" i="30" s="1"/>
  <c r="X125" i="30"/>
  <c r="W125" i="30"/>
  <c r="U180" i="30"/>
  <c r="U318" i="30"/>
  <c r="V231" i="30"/>
  <c r="Y125" i="30"/>
  <c r="U233" i="30"/>
  <c r="U215" i="30"/>
  <c r="U273" i="30" s="1"/>
  <c r="W232" i="30"/>
  <c r="Y134" i="30"/>
  <c r="V125" i="30"/>
  <c r="G51" i="36"/>
  <c r="F54" i="36"/>
  <c r="F51" i="36"/>
  <c r="G57" i="36"/>
  <c r="F56" i="36"/>
  <c r="E51" i="36"/>
  <c r="U159" i="30"/>
  <c r="U218" i="30" s="1"/>
  <c r="U319" i="30"/>
  <c r="U317" i="30"/>
  <c r="W156" i="30"/>
  <c r="W215" i="30" s="1"/>
  <c r="X190" i="30"/>
  <c r="V232" i="30"/>
  <c r="V134" i="30"/>
  <c r="V210" i="30"/>
  <c r="V272" i="30" s="1"/>
  <c r="U134" i="30"/>
  <c r="V138" i="30"/>
  <c r="V264" i="30" s="1"/>
  <c r="V263" i="30"/>
  <c r="L260" i="30"/>
  <c r="U311" i="30"/>
  <c r="U315" i="30" s="1"/>
  <c r="U337" i="30" s="1"/>
  <c r="V269" i="30"/>
  <c r="U271" i="30"/>
  <c r="U192" i="30"/>
  <c r="U234" i="30" s="1"/>
  <c r="W192" i="30"/>
  <c r="W234" i="30" s="1"/>
  <c r="U263" i="30"/>
  <c r="V330" i="30"/>
  <c r="AE125" i="30"/>
  <c r="U163" i="30"/>
  <c r="U270" i="30"/>
  <c r="U330" i="30"/>
  <c r="V192" i="30"/>
  <c r="V234" i="30" s="1"/>
  <c r="V323" i="30"/>
  <c r="V319" i="30"/>
  <c r="AE134" i="30"/>
  <c r="U267" i="30"/>
  <c r="U203" i="30"/>
  <c r="U249" i="30" s="1"/>
  <c r="G241" i="30"/>
  <c r="L252" i="30"/>
  <c r="G44" i="30"/>
  <c r="G301" i="30" s="1"/>
  <c r="E12" i="33"/>
  <c r="E32" i="33" s="1"/>
  <c r="V147" i="30"/>
  <c r="V150" i="30" s="1"/>
  <c r="P260" i="30"/>
  <c r="K45" i="30"/>
  <c r="K78" i="30" s="1"/>
  <c r="T350" i="30"/>
  <c r="T352" i="30" s="1"/>
  <c r="AV33" i="30" s="1"/>
  <c r="K336" i="30"/>
  <c r="K44" i="30"/>
  <c r="K301" i="30" s="1"/>
  <c r="V145" i="30"/>
  <c r="W145" i="30" s="1"/>
  <c r="J335" i="30"/>
  <c r="G33" i="33"/>
  <c r="U309" i="30"/>
  <c r="U313" i="30" s="1"/>
  <c r="J36" i="30"/>
  <c r="J37" i="30" s="1"/>
  <c r="AL11" i="30" s="1"/>
  <c r="V177" i="30"/>
  <c r="V321" i="30" s="1"/>
  <c r="U341" i="30"/>
  <c r="V129" i="30"/>
  <c r="W129" i="30" s="1"/>
  <c r="X104" i="30"/>
  <c r="H260" i="30"/>
  <c r="H252" i="30"/>
  <c r="G44" i="33"/>
  <c r="U321" i="30"/>
  <c r="G41" i="33"/>
  <c r="E33" i="33"/>
  <c r="E41" i="33"/>
  <c r="E44" i="33"/>
  <c r="U205" i="30"/>
  <c r="U279" i="30" s="1"/>
  <c r="J337" i="30"/>
  <c r="F41" i="33"/>
  <c r="F40" i="33"/>
  <c r="F44" i="33"/>
  <c r="G260" i="30"/>
  <c r="G12" i="33"/>
  <c r="G31" i="33" s="1"/>
  <c r="G252" i="30"/>
  <c r="J336" i="30"/>
  <c r="K284" i="30"/>
  <c r="AM24" i="30" s="1"/>
  <c r="J252" i="30"/>
  <c r="K252" i="30"/>
  <c r="T312" i="30"/>
  <c r="T316" i="30" s="1"/>
  <c r="Y104" i="30"/>
  <c r="T336" i="30"/>
  <c r="P272" i="30"/>
  <c r="P252" i="30"/>
  <c r="V143" i="30"/>
  <c r="W143" i="30" s="1"/>
  <c r="V121" i="30"/>
  <c r="V256" i="30" s="1"/>
  <c r="U266" i="30"/>
  <c r="U204" i="30"/>
  <c r="U212" i="30" s="1"/>
  <c r="U310" i="30"/>
  <c r="U314" i="30" s="1"/>
  <c r="J45" i="30"/>
  <c r="U82" i="30"/>
  <c r="K46" i="30"/>
  <c r="K79" i="30" s="1"/>
  <c r="U81" i="30"/>
  <c r="U350" i="30"/>
  <c r="U352" i="30" s="1"/>
  <c r="AW33" i="30" s="1"/>
  <c r="U196" i="30"/>
  <c r="V193" i="30"/>
  <c r="T82" i="30"/>
  <c r="N252" i="30"/>
  <c r="M252" i="30"/>
  <c r="AA101" i="30"/>
  <c r="AA104" i="30" s="1"/>
  <c r="W104" i="30"/>
  <c r="V104" i="30"/>
  <c r="V144" i="30"/>
  <c r="W144" i="30" s="1"/>
  <c r="U146" i="30"/>
  <c r="U152" i="30" s="1"/>
  <c r="AW26" i="30" s="1"/>
  <c r="V128" i="30"/>
  <c r="V340" i="30" s="1"/>
  <c r="Q296" i="30"/>
  <c r="N35" i="30"/>
  <c r="N37" i="30" s="1"/>
  <c r="I312" i="30"/>
  <c r="I316" i="30" s="1"/>
  <c r="I338" i="30" s="1"/>
  <c r="AK30" i="30" s="1"/>
  <c r="R252" i="30"/>
  <c r="R272" i="30"/>
  <c r="Q272" i="30"/>
  <c r="O252" i="30"/>
  <c r="O260" i="30"/>
  <c r="P276" i="30"/>
  <c r="H276" i="30"/>
  <c r="R276" i="30"/>
  <c r="J276" i="30"/>
  <c r="U130" i="30"/>
  <c r="K260" i="30"/>
  <c r="M272" i="30"/>
  <c r="J260" i="30"/>
  <c r="L272" i="30"/>
  <c r="H272" i="30"/>
  <c r="N342" i="30"/>
  <c r="AP32" i="30" s="1"/>
  <c r="T83" i="30"/>
  <c r="N44" i="30"/>
  <c r="J44" i="30"/>
  <c r="P36" i="30"/>
  <c r="Q36" i="30"/>
  <c r="L36" i="30"/>
  <c r="R36" i="30"/>
  <c r="P34" i="30"/>
  <c r="H36" i="30"/>
  <c r="O36" i="30"/>
  <c r="R45" i="30"/>
  <c r="R78" i="30" s="1"/>
  <c r="Q44" i="30"/>
  <c r="Q289" i="30" s="1"/>
  <c r="N6" i="34" s="1"/>
  <c r="U339" i="30"/>
  <c r="V127" i="30"/>
  <c r="V203" i="30" s="1"/>
  <c r="U265" i="30"/>
  <c r="U340" i="30"/>
  <c r="T345" i="30"/>
  <c r="T343" i="30"/>
  <c r="T282" i="30"/>
  <c r="T344" i="30"/>
  <c r="T283" i="30"/>
  <c r="T281" i="30"/>
  <c r="T66" i="30"/>
  <c r="M44" i="30"/>
  <c r="M77" i="30" s="1"/>
  <c r="I46" i="30"/>
  <c r="I303" i="30" s="1"/>
  <c r="K37" i="30"/>
  <c r="AM11" i="30" s="1"/>
  <c r="M46" i="30"/>
  <c r="M303" i="30" s="1"/>
  <c r="G302" i="30"/>
  <c r="G290" i="30"/>
  <c r="D7" i="34" s="1"/>
  <c r="G78" i="30"/>
  <c r="O301" i="30"/>
  <c r="O289" i="30"/>
  <c r="L6" i="34" s="1"/>
  <c r="O77" i="30"/>
  <c r="L302" i="30"/>
  <c r="L290" i="30"/>
  <c r="I7" i="34" s="1"/>
  <c r="L78" i="30"/>
  <c r="G303" i="30"/>
  <c r="G291" i="30"/>
  <c r="D8" i="34" s="1"/>
  <c r="G79" i="30"/>
  <c r="R301" i="30"/>
  <c r="R289" i="30"/>
  <c r="O6" i="34" s="1"/>
  <c r="R77" i="30"/>
  <c r="O303" i="30"/>
  <c r="O291" i="30"/>
  <c r="L8" i="34" s="1"/>
  <c r="O79" i="30"/>
  <c r="P301" i="30"/>
  <c r="P289" i="30"/>
  <c r="M6" i="34" s="1"/>
  <c r="P77" i="30"/>
  <c r="L303" i="30"/>
  <c r="L291" i="30"/>
  <c r="I8" i="34" s="1"/>
  <c r="L79" i="30"/>
  <c r="H302" i="30"/>
  <c r="H290" i="30"/>
  <c r="E7" i="34" s="1"/>
  <c r="H78" i="30"/>
  <c r="M37" i="30"/>
  <c r="Q302" i="30"/>
  <c r="Q290" i="30"/>
  <c r="N7" i="34" s="1"/>
  <c r="Q78" i="30"/>
  <c r="O302" i="30"/>
  <c r="O290" i="30"/>
  <c r="L7" i="34" s="1"/>
  <c r="O78" i="30"/>
  <c r="P302" i="30"/>
  <c r="P290" i="30"/>
  <c r="M7" i="34" s="1"/>
  <c r="P78" i="30"/>
  <c r="H303" i="30"/>
  <c r="H291" i="30"/>
  <c r="E8" i="34" s="1"/>
  <c r="H79" i="30"/>
  <c r="R303" i="30"/>
  <c r="R291" i="30"/>
  <c r="O8" i="34" s="1"/>
  <c r="R79" i="30"/>
  <c r="I301" i="30"/>
  <c r="I77" i="30"/>
  <c r="Q303" i="30"/>
  <c r="Q291" i="30"/>
  <c r="N8" i="34" s="1"/>
  <c r="Q79" i="30"/>
  <c r="P303" i="30"/>
  <c r="P291" i="30"/>
  <c r="M8" i="34" s="1"/>
  <c r="P79" i="30"/>
  <c r="W269" i="30"/>
  <c r="X207" i="30"/>
  <c r="P247" i="30"/>
  <c r="M11" i="34" s="1"/>
  <c r="P243" i="30"/>
  <c r="R247" i="30"/>
  <c r="O11" i="34" s="1"/>
  <c r="R243" i="30"/>
  <c r="L247" i="30"/>
  <c r="I11" i="34" s="1"/>
  <c r="L243" i="30"/>
  <c r="H246" i="30"/>
  <c r="E10" i="34" s="1"/>
  <c r="H242" i="30"/>
  <c r="G243" i="30"/>
  <c r="O245" i="30"/>
  <c r="L9" i="34" s="1"/>
  <c r="O241" i="30"/>
  <c r="O214" i="30"/>
  <c r="O304" i="30" s="1"/>
  <c r="T249" i="30"/>
  <c r="T211" i="30"/>
  <c r="T206" i="30"/>
  <c r="T252" i="30" s="1"/>
  <c r="T335" i="30"/>
  <c r="R246" i="30"/>
  <c r="O10" i="34" s="1"/>
  <c r="R242" i="30"/>
  <c r="U324" i="30"/>
  <c r="U230" i="30"/>
  <c r="U222" i="30"/>
  <c r="I246" i="30"/>
  <c r="F10" i="34" s="1"/>
  <c r="I242" i="30"/>
  <c r="K276" i="30"/>
  <c r="T275" i="30"/>
  <c r="T273" i="30"/>
  <c r="G284" i="30"/>
  <c r="AI24" i="30" s="1"/>
  <c r="G280" i="30"/>
  <c r="G264" i="30"/>
  <c r="G342" i="30"/>
  <c r="AI32" i="30" s="1"/>
  <c r="G268" i="30"/>
  <c r="AI25" i="30" s="1"/>
  <c r="G256" i="30"/>
  <c r="K312" i="30"/>
  <c r="K316" i="30" s="1"/>
  <c r="K338" i="30" s="1"/>
  <c r="AM30" i="30" s="1"/>
  <c r="I252" i="30"/>
  <c r="Y199" i="30"/>
  <c r="X202" i="30"/>
  <c r="X331" i="30"/>
  <c r="Y191" i="30"/>
  <c r="X233" i="30"/>
  <c r="M276" i="30"/>
  <c r="M284" i="30"/>
  <c r="AO24" i="30" s="1"/>
  <c r="M280" i="30"/>
  <c r="M264" i="30"/>
  <c r="M342" i="30"/>
  <c r="AO32" i="30" s="1"/>
  <c r="M268" i="30"/>
  <c r="AO25" i="30" s="1"/>
  <c r="M256" i="30"/>
  <c r="R280" i="30"/>
  <c r="R284" i="30"/>
  <c r="AT24" i="30" s="1"/>
  <c r="R264" i="30"/>
  <c r="J312" i="30"/>
  <c r="J316" i="30" s="1"/>
  <c r="J338" i="30" s="1"/>
  <c r="AL30" i="30" s="1"/>
  <c r="P300" i="30"/>
  <c r="V26" i="30"/>
  <c r="V39" i="30" s="1"/>
  <c r="N268" i="30"/>
  <c r="AP25" i="30" s="1"/>
  <c r="G300" i="30"/>
  <c r="V255" i="30"/>
  <c r="W120" i="30"/>
  <c r="P312" i="30"/>
  <c r="P316" i="30" s="1"/>
  <c r="P338" i="30" s="1"/>
  <c r="AR30" i="30" s="1"/>
  <c r="L284" i="30"/>
  <c r="AN24" i="30" s="1"/>
  <c r="L280" i="30"/>
  <c r="L264" i="30"/>
  <c r="H312" i="30"/>
  <c r="H316" i="30" s="1"/>
  <c r="H338" i="30" s="1"/>
  <c r="AJ30" i="30" s="1"/>
  <c r="W327" i="30"/>
  <c r="W225" i="30"/>
  <c r="X183" i="30"/>
  <c r="W223" i="30"/>
  <c r="X181" i="30"/>
  <c r="W184" i="30"/>
  <c r="W227" i="30"/>
  <c r="W219" i="30"/>
  <c r="X173" i="30"/>
  <c r="W176" i="30"/>
  <c r="W237" i="30"/>
  <c r="X166" i="30"/>
  <c r="W263" i="30"/>
  <c r="X137" i="30"/>
  <c r="G18" i="36" s="1"/>
  <c r="R342" i="30"/>
  <c r="AT32" i="30" s="1"/>
  <c r="R268" i="30"/>
  <c r="AT25" i="30" s="1"/>
  <c r="R256" i="30"/>
  <c r="T342" i="30"/>
  <c r="AV32" i="30" s="1"/>
  <c r="T268" i="30"/>
  <c r="AV25" i="30" s="1"/>
  <c r="T256" i="30"/>
  <c r="T264" i="30"/>
  <c r="M292" i="30"/>
  <c r="AO15" i="30" s="1"/>
  <c r="M80" i="30"/>
  <c r="AO22" i="30" s="1"/>
  <c r="AO29" i="30" s="1"/>
  <c r="AO13" i="30"/>
  <c r="T288" i="30"/>
  <c r="T88" i="30"/>
  <c r="T87" i="30"/>
  <c r="T85" i="30"/>
  <c r="T84" i="30"/>
  <c r="T24" i="30"/>
  <c r="T46" i="30" s="1"/>
  <c r="T23" i="30"/>
  <c r="T45" i="30" s="1"/>
  <c r="T22" i="30"/>
  <c r="T44" i="30" s="1"/>
  <c r="AV8" i="30"/>
  <c r="T81" i="30"/>
  <c r="W59" i="30"/>
  <c r="V67" i="30"/>
  <c r="V63" i="30"/>
  <c r="V62" i="30"/>
  <c r="V73" i="30" s="1"/>
  <c r="N296" i="30"/>
  <c r="J303" i="30"/>
  <c r="J291" i="30"/>
  <c r="G8" i="34" s="1"/>
  <c r="J79" i="30"/>
  <c r="M45" i="30"/>
  <c r="R260" i="30"/>
  <c r="N292" i="30"/>
  <c r="AP15" i="30" s="1"/>
  <c r="N80" i="30"/>
  <c r="AP22" i="30" s="1"/>
  <c r="AP29" i="30" s="1"/>
  <c r="AP13" i="30"/>
  <c r="I302" i="30"/>
  <c r="I290" i="30"/>
  <c r="F7" i="34" s="1"/>
  <c r="I78" i="30"/>
  <c r="W61" i="30"/>
  <c r="V69" i="30"/>
  <c r="V65" i="30"/>
  <c r="P35" i="30"/>
  <c r="P296" i="30"/>
  <c r="L35" i="30"/>
  <c r="L301" i="30"/>
  <c r="L296" i="30"/>
  <c r="H35" i="30"/>
  <c r="H301" i="30"/>
  <c r="H289" i="30"/>
  <c r="E6" i="34" s="1"/>
  <c r="H77" i="30"/>
  <c r="H296" i="30"/>
  <c r="G296" i="30"/>
  <c r="T295" i="30"/>
  <c r="U39" i="30"/>
  <c r="W271" i="30"/>
  <c r="X209" i="30"/>
  <c r="O246" i="30"/>
  <c r="L10" i="34" s="1"/>
  <c r="O242" i="30"/>
  <c r="K245" i="30"/>
  <c r="H9" i="34" s="1"/>
  <c r="K241" i="30"/>
  <c r="K214" i="30"/>
  <c r="K304" i="30" s="1"/>
  <c r="T332" i="30"/>
  <c r="T234" i="30"/>
  <c r="N246" i="30"/>
  <c r="K10" i="34" s="1"/>
  <c r="N242" i="30"/>
  <c r="L276" i="30"/>
  <c r="U275" i="30"/>
  <c r="W185" i="30"/>
  <c r="V188" i="30"/>
  <c r="V328" i="30" s="1"/>
  <c r="T320" i="30"/>
  <c r="T218" i="30"/>
  <c r="N247" i="30"/>
  <c r="K11" i="34" s="1"/>
  <c r="N243" i="30"/>
  <c r="R245" i="30"/>
  <c r="O9" i="34" s="1"/>
  <c r="R241" i="30"/>
  <c r="R214" i="30"/>
  <c r="R304" i="30" s="1"/>
  <c r="J245" i="30"/>
  <c r="G9" i="34" s="1"/>
  <c r="J241" i="30"/>
  <c r="J214" i="30"/>
  <c r="J304" i="30" s="1"/>
  <c r="N276" i="30"/>
  <c r="Q247" i="30"/>
  <c r="N11" i="34" s="1"/>
  <c r="Q243" i="30"/>
  <c r="N9" i="34"/>
  <c r="Q241" i="30"/>
  <c r="Q214" i="30"/>
  <c r="Q304" i="30" s="1"/>
  <c r="M312" i="30"/>
  <c r="M316" i="30" s="1"/>
  <c r="M338" i="30" s="1"/>
  <c r="AO30" i="30" s="1"/>
  <c r="W168" i="30"/>
  <c r="V171" i="30"/>
  <c r="W160" i="30"/>
  <c r="V163" i="30"/>
  <c r="I284" i="30"/>
  <c r="AK24" i="30" s="1"/>
  <c r="I280" i="30"/>
  <c r="I264" i="30"/>
  <c r="Q260" i="30"/>
  <c r="I342" i="30"/>
  <c r="AK32" i="30" s="1"/>
  <c r="I268" i="30"/>
  <c r="AK25" i="30" s="1"/>
  <c r="I256" i="30"/>
  <c r="P342" i="30"/>
  <c r="AR32" i="30" s="1"/>
  <c r="P268" i="30"/>
  <c r="AR25" i="30" s="1"/>
  <c r="P256" i="30"/>
  <c r="N280" i="30"/>
  <c r="N284" i="30"/>
  <c r="AP24" i="30" s="1"/>
  <c r="N264" i="30"/>
  <c r="P292" i="30"/>
  <c r="AR15" i="30" s="1"/>
  <c r="P80" i="30"/>
  <c r="AR22" i="30" s="1"/>
  <c r="AR29" i="30" s="1"/>
  <c r="AR13" i="30"/>
  <c r="L300" i="30"/>
  <c r="U28" i="30"/>
  <c r="V25" i="30"/>
  <c r="W322" i="30"/>
  <c r="W228" i="30"/>
  <c r="W220" i="30"/>
  <c r="X174" i="30"/>
  <c r="W236" i="30"/>
  <c r="X165" i="30"/>
  <c r="O292" i="30"/>
  <c r="AQ15" i="30" s="1"/>
  <c r="O80" i="30"/>
  <c r="AQ22" i="30" s="1"/>
  <c r="AQ29" i="30" s="1"/>
  <c r="AQ13" i="30"/>
  <c r="T47" i="30"/>
  <c r="AV9" i="30"/>
  <c r="W319" i="30"/>
  <c r="W217" i="30"/>
  <c r="X158" i="30"/>
  <c r="W261" i="30"/>
  <c r="X135" i="30"/>
  <c r="J342" i="30"/>
  <c r="AL32" i="30" s="1"/>
  <c r="J268" i="30"/>
  <c r="AL25" i="30" s="1"/>
  <c r="J256" i="30"/>
  <c r="I292" i="30"/>
  <c r="AK15" i="30" s="1"/>
  <c r="I80" i="30"/>
  <c r="AK22" i="30" s="1"/>
  <c r="AK29" i="30" s="1"/>
  <c r="AK13" i="30"/>
  <c r="W210" i="30"/>
  <c r="W272" i="30" s="1"/>
  <c r="W49" i="30"/>
  <c r="V56" i="30"/>
  <c r="V52" i="30"/>
  <c r="K288" i="30"/>
  <c r="W29" i="30"/>
  <c r="V32" i="30"/>
  <c r="AX10" i="30" s="1"/>
  <c r="R34" i="30"/>
  <c r="N302" i="30"/>
  <c r="N290" i="30"/>
  <c r="K7" i="34" s="1"/>
  <c r="N78" i="30"/>
  <c r="J288" i="30"/>
  <c r="N300" i="30"/>
  <c r="Q35" i="30"/>
  <c r="X16" i="30"/>
  <c r="U288" i="30"/>
  <c r="U88" i="30"/>
  <c r="U87" i="30"/>
  <c r="U85" i="30"/>
  <c r="U84" i="30"/>
  <c r="U24" i="30"/>
  <c r="U46" i="30" s="1"/>
  <c r="U23" i="30"/>
  <c r="U45" i="30" s="1"/>
  <c r="U22" i="30"/>
  <c r="U44" i="30" s="1"/>
  <c r="AW8" i="30"/>
  <c r="H247" i="30"/>
  <c r="E11" i="34" s="1"/>
  <c r="H243" i="30"/>
  <c r="P245" i="30"/>
  <c r="M9" i="34" s="1"/>
  <c r="P241" i="30"/>
  <c r="P214" i="30"/>
  <c r="W270" i="30"/>
  <c r="X208" i="30"/>
  <c r="P246" i="30"/>
  <c r="M10" i="34" s="1"/>
  <c r="P242" i="30"/>
  <c r="L245" i="30"/>
  <c r="I9" i="34" s="1"/>
  <c r="L241" i="30"/>
  <c r="L214" i="30"/>
  <c r="L304" i="30" s="1"/>
  <c r="O247" i="30"/>
  <c r="L11" i="34" s="1"/>
  <c r="O243" i="30"/>
  <c r="K246" i="30"/>
  <c r="H10" i="34" s="1"/>
  <c r="K242" i="30"/>
  <c r="G214" i="30"/>
  <c r="G304" i="30" s="1"/>
  <c r="T251" i="30"/>
  <c r="T213" i="30"/>
  <c r="T337" i="30"/>
  <c r="J246" i="30"/>
  <c r="G10" i="34" s="1"/>
  <c r="J242" i="30"/>
  <c r="Q246" i="30"/>
  <c r="N10" i="34" s="1"/>
  <c r="Q242" i="30"/>
  <c r="Q312" i="30"/>
  <c r="Q316" i="30" s="1"/>
  <c r="Q338" i="30" s="1"/>
  <c r="AS30" i="30" s="1"/>
  <c r="T328" i="30"/>
  <c r="T226" i="30"/>
  <c r="O276" i="30"/>
  <c r="G276" i="30"/>
  <c r="T274" i="30"/>
  <c r="O284" i="30"/>
  <c r="AQ24" i="30" s="1"/>
  <c r="O280" i="30"/>
  <c r="O264" i="30"/>
  <c r="T279" i="30"/>
  <c r="T278" i="30"/>
  <c r="T277" i="30"/>
  <c r="O342" i="30"/>
  <c r="AQ32" i="30" s="1"/>
  <c r="O268" i="30"/>
  <c r="AQ25" i="30" s="1"/>
  <c r="O256" i="30"/>
  <c r="O312" i="30"/>
  <c r="O316" i="30" s="1"/>
  <c r="O338" i="30" s="1"/>
  <c r="AQ30" i="30" s="1"/>
  <c r="G312" i="30"/>
  <c r="G316" i="30" s="1"/>
  <c r="G338" i="30" s="1"/>
  <c r="AI30" i="30" s="1"/>
  <c r="J247" i="30"/>
  <c r="G11" i="34" s="1"/>
  <c r="J243" i="30"/>
  <c r="Y200" i="30"/>
  <c r="Y189" i="30"/>
  <c r="X231" i="30"/>
  <c r="M243" i="30"/>
  <c r="M245" i="30"/>
  <c r="J9" i="34" s="1"/>
  <c r="M241" i="30"/>
  <c r="M214" i="30"/>
  <c r="Q276" i="30"/>
  <c r="I276" i="30"/>
  <c r="M260" i="30"/>
  <c r="O272" i="30"/>
  <c r="H342" i="30"/>
  <c r="AJ32" i="30" s="1"/>
  <c r="H268" i="30"/>
  <c r="AJ25" i="30" s="1"/>
  <c r="H256" i="30"/>
  <c r="R312" i="30"/>
  <c r="R316" i="30" s="1"/>
  <c r="R338" i="30" s="1"/>
  <c r="AT30" i="30" s="1"/>
  <c r="J280" i="30"/>
  <c r="J284" i="30"/>
  <c r="AL24" i="30" s="1"/>
  <c r="J264" i="30"/>
  <c r="L292" i="30"/>
  <c r="AN15" i="30" s="1"/>
  <c r="L80" i="30"/>
  <c r="AN22" i="30" s="1"/>
  <c r="AN29" i="30" s="1"/>
  <c r="AN13" i="30"/>
  <c r="H300" i="30"/>
  <c r="W326" i="30"/>
  <c r="W224" i="30"/>
  <c r="X182" i="30"/>
  <c r="W262" i="30"/>
  <c r="X136" i="30"/>
  <c r="V254" i="30"/>
  <c r="W119" i="30"/>
  <c r="T70" i="30"/>
  <c r="K292" i="30"/>
  <c r="AM15" i="30" s="1"/>
  <c r="K80" i="30"/>
  <c r="AM22" i="30" s="1"/>
  <c r="AM29" i="30" s="1"/>
  <c r="AM13" i="30"/>
  <c r="O300" i="30"/>
  <c r="T298" i="30"/>
  <c r="P284" i="30"/>
  <c r="AR24" i="30" s="1"/>
  <c r="P280" i="30"/>
  <c r="P264" i="30"/>
  <c r="L312" i="30"/>
  <c r="L316" i="30" s="1"/>
  <c r="L338" i="30" s="1"/>
  <c r="AN30" i="30" s="1"/>
  <c r="H284" i="30"/>
  <c r="AJ24" i="30" s="1"/>
  <c r="H280" i="30"/>
  <c r="H264" i="30"/>
  <c r="J272" i="30"/>
  <c r="V325" i="30"/>
  <c r="V275" i="30"/>
  <c r="V273" i="30"/>
  <c r="T260" i="30"/>
  <c r="M300" i="30"/>
  <c r="W60" i="30"/>
  <c r="V68" i="30"/>
  <c r="V64" i="30"/>
  <c r="K296" i="30"/>
  <c r="T293" i="30"/>
  <c r="U66" i="30"/>
  <c r="R296" i="30"/>
  <c r="N303" i="30"/>
  <c r="N291" i="30"/>
  <c r="K8" i="34" s="1"/>
  <c r="N79" i="30"/>
  <c r="J296" i="30"/>
  <c r="M288" i="30"/>
  <c r="J292" i="30"/>
  <c r="AL15" i="30" s="1"/>
  <c r="J80" i="30"/>
  <c r="AL22" i="30" s="1"/>
  <c r="AL29" i="30" s="1"/>
  <c r="AL13" i="30"/>
  <c r="I34" i="30"/>
  <c r="I37" i="30" s="1"/>
  <c r="I288" i="30"/>
  <c r="U70" i="30"/>
  <c r="U287" i="30"/>
  <c r="U83" i="30"/>
  <c r="U40" i="30"/>
  <c r="V10" i="30"/>
  <c r="V11" i="30" s="1"/>
  <c r="O35" i="30"/>
  <c r="O296" i="30"/>
  <c r="V285" i="30"/>
  <c r="W8" i="30"/>
  <c r="L246" i="30"/>
  <c r="I10" i="34" s="1"/>
  <c r="L242" i="30"/>
  <c r="H245" i="30"/>
  <c r="E9" i="34" s="1"/>
  <c r="H241" i="30"/>
  <c r="H214" i="30"/>
  <c r="K247" i="30"/>
  <c r="H11" i="34" s="1"/>
  <c r="K243" i="30"/>
  <c r="G246" i="30"/>
  <c r="D10" i="34" s="1"/>
  <c r="G242" i="30"/>
  <c r="T250" i="30"/>
  <c r="T212" i="30"/>
  <c r="U328" i="30"/>
  <c r="U226" i="30"/>
  <c r="M246" i="30"/>
  <c r="J10" i="34" s="1"/>
  <c r="M242" i="30"/>
  <c r="T324" i="30"/>
  <c r="T230" i="30"/>
  <c r="T222" i="30"/>
  <c r="K280" i="30"/>
  <c r="K264" i="30"/>
  <c r="K342" i="30"/>
  <c r="AM32" i="30" s="1"/>
  <c r="K268" i="30"/>
  <c r="AM25" i="30" s="1"/>
  <c r="K256" i="30"/>
  <c r="I272" i="30"/>
  <c r="N245" i="30"/>
  <c r="K9" i="34" s="1"/>
  <c r="N241" i="30"/>
  <c r="N214" i="30"/>
  <c r="N304" i="30" s="1"/>
  <c r="Y201" i="30"/>
  <c r="X232" i="30"/>
  <c r="I247" i="30"/>
  <c r="F11" i="34" s="1"/>
  <c r="I243" i="30"/>
  <c r="I245" i="30"/>
  <c r="F9" i="34" s="1"/>
  <c r="I241" i="30"/>
  <c r="I214" i="30"/>
  <c r="I304" i="30" s="1"/>
  <c r="Q284" i="30"/>
  <c r="AS24" i="30" s="1"/>
  <c r="Q280" i="30"/>
  <c r="Q264" i="30"/>
  <c r="I260" i="30"/>
  <c r="Q342" i="30"/>
  <c r="AS32" i="30" s="1"/>
  <c r="Q268" i="30"/>
  <c r="AS25" i="30" s="1"/>
  <c r="Q256" i="30"/>
  <c r="K272" i="30"/>
  <c r="V253" i="30"/>
  <c r="W118" i="30"/>
  <c r="T272" i="30"/>
  <c r="N312" i="30"/>
  <c r="N316" i="30" s="1"/>
  <c r="N338" i="30" s="1"/>
  <c r="AP30" i="30" s="1"/>
  <c r="H292" i="30"/>
  <c r="AJ15" i="30" s="1"/>
  <c r="H80" i="30"/>
  <c r="AJ22" i="30" s="1"/>
  <c r="AJ29" i="30" s="1"/>
  <c r="AJ13" i="30"/>
  <c r="V27" i="30"/>
  <c r="W318" i="30"/>
  <c r="W216" i="30"/>
  <c r="X157" i="30"/>
  <c r="N256" i="30"/>
  <c r="Q252" i="30"/>
  <c r="G292" i="30"/>
  <c r="AI15" i="30" s="1"/>
  <c r="G80" i="30"/>
  <c r="AI22" i="30" s="1"/>
  <c r="AI29" i="30" s="1"/>
  <c r="AI13" i="30"/>
  <c r="K300" i="30"/>
  <c r="T297" i="30"/>
  <c r="L342" i="30"/>
  <c r="AN32" i="30" s="1"/>
  <c r="L268" i="30"/>
  <c r="AN25" i="30" s="1"/>
  <c r="L256" i="30"/>
  <c r="N272" i="30"/>
  <c r="R292" i="30"/>
  <c r="AT15" i="30" s="1"/>
  <c r="R80" i="30"/>
  <c r="AT22" i="30" s="1"/>
  <c r="AT29" i="30" s="1"/>
  <c r="AT13" i="30"/>
  <c r="V226" i="30"/>
  <c r="W323" i="30"/>
  <c r="W229" i="30"/>
  <c r="W221" i="30"/>
  <c r="X175" i="30"/>
  <c r="V230" i="30"/>
  <c r="V222" i="30"/>
  <c r="W235" i="30"/>
  <c r="X164" i="30"/>
  <c r="W167" i="30"/>
  <c r="W238" i="30" s="1"/>
  <c r="V317" i="30"/>
  <c r="Q292" i="30"/>
  <c r="AS15" i="30" s="1"/>
  <c r="Q80" i="30"/>
  <c r="AS22" i="30" s="1"/>
  <c r="AS29" i="30" s="1"/>
  <c r="AS13" i="30"/>
  <c r="I300" i="30"/>
  <c r="U256" i="30"/>
  <c r="U264" i="30"/>
  <c r="T41" i="30"/>
  <c r="AV12" i="30" s="1"/>
  <c r="N288" i="30"/>
  <c r="M296" i="30"/>
  <c r="W138" i="30"/>
  <c r="R300" i="30"/>
  <c r="J300" i="30"/>
  <c r="I296" i="30"/>
  <c r="U15" i="30"/>
  <c r="V12" i="30"/>
  <c r="P288" i="30"/>
  <c r="L288" i="30"/>
  <c r="H288" i="30"/>
  <c r="G288" i="30"/>
  <c r="X17" i="30"/>
  <c r="U38" i="30"/>
  <c r="V286" i="30"/>
  <c r="W9" i="30"/>
  <c r="W147" i="30" l="1"/>
  <c r="U345" i="30"/>
  <c r="L289" i="30"/>
  <c r="I6" i="34" s="1"/>
  <c r="F32" i="33"/>
  <c r="F31" i="33"/>
  <c r="W317" i="30"/>
  <c r="V320" i="30"/>
  <c r="U320" i="30"/>
  <c r="U336" i="30"/>
  <c r="N289" i="30"/>
  <c r="K6" i="34" s="1"/>
  <c r="Y190" i="30"/>
  <c r="Y330" i="30" s="1"/>
  <c r="X330" i="30"/>
  <c r="R290" i="30"/>
  <c r="O7" i="34" s="1"/>
  <c r="W177" i="30"/>
  <c r="X177" i="30" s="1"/>
  <c r="X192" i="30"/>
  <c r="V281" i="30"/>
  <c r="U312" i="30"/>
  <c r="U316" i="30" s="1"/>
  <c r="U332" i="30"/>
  <c r="K291" i="30"/>
  <c r="H8" i="34" s="1"/>
  <c r="K302" i="30"/>
  <c r="W159" i="30"/>
  <c r="X156" i="30"/>
  <c r="Y156" i="30" s="1"/>
  <c r="V349" i="30"/>
  <c r="U281" i="30"/>
  <c r="V180" i="30"/>
  <c r="V324" i="30" s="1"/>
  <c r="U293" i="30"/>
  <c r="U211" i="30"/>
  <c r="U301" i="30" s="1"/>
  <c r="U277" i="30"/>
  <c r="U297" i="30"/>
  <c r="V267" i="30"/>
  <c r="U343" i="30"/>
  <c r="K289" i="30"/>
  <c r="H6" i="34" s="1"/>
  <c r="E31" i="33"/>
  <c r="U335" i="30"/>
  <c r="R302" i="30"/>
  <c r="K290" i="30"/>
  <c r="H7" i="34" s="1"/>
  <c r="U295" i="30"/>
  <c r="M291" i="30"/>
  <c r="J8" i="34" s="1"/>
  <c r="V348" i="30"/>
  <c r="V259" i="30"/>
  <c r="V205" i="30"/>
  <c r="V283" i="30" s="1"/>
  <c r="G46" i="33"/>
  <c r="U213" i="30"/>
  <c r="U303" i="30" s="1"/>
  <c r="Q301" i="30"/>
  <c r="R37" i="30"/>
  <c r="AT11" i="30" s="1"/>
  <c r="J302" i="30"/>
  <c r="J43" i="30"/>
  <c r="V311" i="30"/>
  <c r="V315" i="30" s="1"/>
  <c r="V337" i="30" s="1"/>
  <c r="V341" i="30"/>
  <c r="U268" i="30"/>
  <c r="AW25" i="30" s="1"/>
  <c r="U260" i="30"/>
  <c r="V265" i="30"/>
  <c r="V81" i="30"/>
  <c r="AB101" i="30"/>
  <c r="AC101" i="30" s="1"/>
  <c r="U344" i="30"/>
  <c r="U299" i="30"/>
  <c r="U251" i="30"/>
  <c r="U283" i="30"/>
  <c r="V339" i="30"/>
  <c r="V293" i="30"/>
  <c r="U250" i="30"/>
  <c r="V277" i="30"/>
  <c r="V249" i="30"/>
  <c r="G32" i="33"/>
  <c r="G43" i="33"/>
  <c r="G45" i="33"/>
  <c r="U294" i="30"/>
  <c r="U298" i="30"/>
  <c r="U342" i="30"/>
  <c r="AW32" i="30" s="1"/>
  <c r="U278" i="30"/>
  <c r="U282" i="30"/>
  <c r="U206" i="30"/>
  <c r="U252" i="30" s="1"/>
  <c r="J78" i="30"/>
  <c r="J290" i="30"/>
  <c r="G7" i="34" s="1"/>
  <c r="G77" i="30"/>
  <c r="J77" i="30"/>
  <c r="E43" i="33"/>
  <c r="F45" i="33"/>
  <c r="F46" i="33"/>
  <c r="K303" i="30"/>
  <c r="J289" i="30"/>
  <c r="G6" i="34" s="1"/>
  <c r="K77" i="30"/>
  <c r="W274" i="30"/>
  <c r="P346" i="30"/>
  <c r="AR31" i="30" s="1"/>
  <c r="Q77" i="30"/>
  <c r="T280" i="30"/>
  <c r="V130" i="30"/>
  <c r="V260" i="30" s="1"/>
  <c r="I291" i="30"/>
  <c r="F8" i="34" s="1"/>
  <c r="V347" i="30"/>
  <c r="V258" i="30"/>
  <c r="I79" i="30"/>
  <c r="V146" i="30"/>
  <c r="V152" i="30" s="1"/>
  <c r="AX26" i="30" s="1"/>
  <c r="V266" i="30"/>
  <c r="W128" i="30"/>
  <c r="W258" i="30" s="1"/>
  <c r="K346" i="30"/>
  <c r="AM31" i="30" s="1"/>
  <c r="V257" i="30"/>
  <c r="V196" i="30"/>
  <c r="V332" i="30" s="1"/>
  <c r="W193" i="30"/>
  <c r="V329" i="30"/>
  <c r="V82" i="30"/>
  <c r="T346" i="30"/>
  <c r="AV31" i="30" s="1"/>
  <c r="T284" i="30"/>
  <c r="AV24" i="30" s="1"/>
  <c r="I346" i="30"/>
  <c r="AK31" i="30" s="1"/>
  <c r="M289" i="30"/>
  <c r="J6" i="34" s="1"/>
  <c r="M301" i="30"/>
  <c r="N77" i="30"/>
  <c r="N301" i="30"/>
  <c r="J301" i="30"/>
  <c r="V211" i="30"/>
  <c r="V241" i="30" s="1"/>
  <c r="V310" i="30"/>
  <c r="V204" i="30"/>
  <c r="V298" i="30" s="1"/>
  <c r="H37" i="30"/>
  <c r="AJ11" i="30" s="1"/>
  <c r="L37" i="30"/>
  <c r="AN11" i="30" s="1"/>
  <c r="M79" i="30"/>
  <c r="P37" i="30"/>
  <c r="AR11" i="30" s="1"/>
  <c r="G289" i="30"/>
  <c r="D6" i="34" s="1"/>
  <c r="J346" i="30"/>
  <c r="AL31" i="30" s="1"/>
  <c r="Q346" i="30"/>
  <c r="AS31" i="30" s="1"/>
  <c r="H346" i="30"/>
  <c r="AJ31" i="30" s="1"/>
  <c r="U41" i="30"/>
  <c r="AW12" i="30" s="1"/>
  <c r="K43" i="30"/>
  <c r="K42" i="30"/>
  <c r="Q37" i="30"/>
  <c r="Q42" i="30" s="1"/>
  <c r="T34" i="30"/>
  <c r="T36" i="30"/>
  <c r="J42" i="30"/>
  <c r="U276" i="30"/>
  <c r="W273" i="30"/>
  <c r="W127" i="30"/>
  <c r="X127" i="30" s="1"/>
  <c r="T300" i="30"/>
  <c r="V309" i="30"/>
  <c r="V313" i="30" s="1"/>
  <c r="V335" i="30" s="1"/>
  <c r="U35" i="30"/>
  <c r="G37" i="30"/>
  <c r="AI11" i="30" s="1"/>
  <c r="U291" i="30"/>
  <c r="U79" i="30"/>
  <c r="T302" i="30"/>
  <c r="T290" i="30"/>
  <c r="T78" i="30"/>
  <c r="T303" i="30"/>
  <c r="T291" i="30"/>
  <c r="T79" i="30"/>
  <c r="U289" i="30"/>
  <c r="U77" i="30"/>
  <c r="U302" i="30"/>
  <c r="U290" i="30"/>
  <c r="U78" i="30"/>
  <c r="T301" i="30"/>
  <c r="T289" i="30"/>
  <c r="T77" i="30"/>
  <c r="Y232" i="30"/>
  <c r="Z201" i="30"/>
  <c r="T246" i="30"/>
  <c r="T242" i="30"/>
  <c r="H248" i="30"/>
  <c r="AJ23" i="30" s="1"/>
  <c r="H244" i="30"/>
  <c r="W285" i="30"/>
  <c r="X8" i="30"/>
  <c r="M248" i="30"/>
  <c r="AO23" i="30" s="1"/>
  <c r="M244" i="30"/>
  <c r="G248" i="30"/>
  <c r="AI23" i="30" s="1"/>
  <c r="G244" i="30"/>
  <c r="U36" i="30"/>
  <c r="Y16" i="30"/>
  <c r="X236" i="30"/>
  <c r="Y165" i="30"/>
  <c r="X168" i="30"/>
  <c r="W171" i="30"/>
  <c r="J248" i="30"/>
  <c r="AL23" i="30" s="1"/>
  <c r="J244" i="30"/>
  <c r="T276" i="30"/>
  <c r="T338" i="30"/>
  <c r="AV30" i="30" s="1"/>
  <c r="X227" i="30"/>
  <c r="X219" i="30"/>
  <c r="Y173" i="30"/>
  <c r="X176" i="30"/>
  <c r="W226" i="30"/>
  <c r="X327" i="30"/>
  <c r="X225" i="30"/>
  <c r="Y183" i="30"/>
  <c r="M346" i="30"/>
  <c r="AO31" i="30" s="1"/>
  <c r="O248" i="30"/>
  <c r="AQ23" i="30" s="1"/>
  <c r="O244" i="30"/>
  <c r="X269" i="30"/>
  <c r="Y207" i="30"/>
  <c r="X210" i="30"/>
  <c r="X272" i="30" s="1"/>
  <c r="AO11" i="30"/>
  <c r="M43" i="30"/>
  <c r="M42" i="30"/>
  <c r="V15" i="30"/>
  <c r="W12" i="30"/>
  <c r="X60" i="30"/>
  <c r="W68" i="30"/>
  <c r="W64" i="30"/>
  <c r="X234" i="30"/>
  <c r="P248" i="30"/>
  <c r="AR23" i="30" s="1"/>
  <c r="P244" i="30"/>
  <c r="X261" i="30"/>
  <c r="Y135" i="30"/>
  <c r="X138" i="30"/>
  <c r="P304" i="30"/>
  <c r="N346" i="30"/>
  <c r="AP31" i="30" s="1"/>
  <c r="W259" i="30"/>
  <c r="X129" i="30"/>
  <c r="K248" i="30"/>
  <c r="AM23" i="30" s="1"/>
  <c r="K244" i="30"/>
  <c r="X271" i="30"/>
  <c r="Y209" i="30"/>
  <c r="V70" i="30"/>
  <c r="V66" i="30"/>
  <c r="M304" i="30"/>
  <c r="X237" i="30"/>
  <c r="Y166" i="30"/>
  <c r="X223" i="30"/>
  <c r="X184" i="30"/>
  <c r="Y181" i="30"/>
  <c r="W341" i="30"/>
  <c r="W267" i="30"/>
  <c r="W255" i="30"/>
  <c r="X120" i="30"/>
  <c r="W311" i="30"/>
  <c r="W205" i="30"/>
  <c r="R346" i="30"/>
  <c r="AT31" i="30" s="1"/>
  <c r="Y331" i="30"/>
  <c r="Y233" i="30"/>
  <c r="Z191" i="30"/>
  <c r="Y202" i="30"/>
  <c r="Z199" i="30"/>
  <c r="Y17" i="30"/>
  <c r="X235" i="30"/>
  <c r="Y164" i="30"/>
  <c r="X167" i="30"/>
  <c r="X238" i="30" s="1"/>
  <c r="W27" i="30"/>
  <c r="W253" i="30"/>
  <c r="X118" i="30"/>
  <c r="W121" i="30"/>
  <c r="V38" i="30"/>
  <c r="W286" i="30"/>
  <c r="X9" i="30"/>
  <c r="W264" i="30"/>
  <c r="AP11" i="30"/>
  <c r="N43" i="30"/>
  <c r="N42" i="30"/>
  <c r="X318" i="30"/>
  <c r="X216" i="30"/>
  <c r="Y157" i="30"/>
  <c r="H304" i="30"/>
  <c r="N248" i="30"/>
  <c r="AP23" i="30" s="1"/>
  <c r="N244" i="30"/>
  <c r="AK11" i="30"/>
  <c r="I43" i="30"/>
  <c r="I42" i="30"/>
  <c r="W254" i="30"/>
  <c r="X119" i="30"/>
  <c r="X262" i="30"/>
  <c r="Y136" i="30"/>
  <c r="Z200" i="30"/>
  <c r="O346" i="30"/>
  <c r="AQ31" i="30" s="1"/>
  <c r="T247" i="30"/>
  <c r="T243" i="30"/>
  <c r="L248" i="30"/>
  <c r="AN23" i="30" s="1"/>
  <c r="L244" i="30"/>
  <c r="U34" i="30"/>
  <c r="X29" i="30"/>
  <c r="W32" i="30"/>
  <c r="AY10" i="30" s="1"/>
  <c r="W218" i="30"/>
  <c r="X319" i="30"/>
  <c r="X217" i="30"/>
  <c r="Y158" i="30"/>
  <c r="T292" i="30"/>
  <c r="AV15" i="30" s="1"/>
  <c r="T80" i="30"/>
  <c r="AV22" i="30" s="1"/>
  <c r="AV29" i="30" s="1"/>
  <c r="AV13" i="30"/>
  <c r="X322" i="30"/>
  <c r="X228" i="30"/>
  <c r="X220" i="30"/>
  <c r="Y174" i="30"/>
  <c r="V297" i="30"/>
  <c r="V28" i="30"/>
  <c r="W25" i="30"/>
  <c r="X160" i="30"/>
  <c r="W163" i="30"/>
  <c r="Q248" i="30"/>
  <c r="AS23" i="30" s="1"/>
  <c r="Q244" i="30"/>
  <c r="X61" i="30"/>
  <c r="W69" i="30"/>
  <c r="W65" i="30"/>
  <c r="T35" i="30"/>
  <c r="T296" i="30"/>
  <c r="X263" i="30"/>
  <c r="Y137" i="30"/>
  <c r="W26" i="30"/>
  <c r="X147" i="30"/>
  <c r="W150" i="30"/>
  <c r="T245" i="30"/>
  <c r="T241" i="30"/>
  <c r="T214" i="30"/>
  <c r="T304" i="30" s="1"/>
  <c r="U246" i="30"/>
  <c r="U242" i="30"/>
  <c r="X323" i="30"/>
  <c r="X229" i="30"/>
  <c r="X221" i="30"/>
  <c r="Y175" i="30"/>
  <c r="W347" i="30"/>
  <c r="X143" i="30"/>
  <c r="W146" i="30"/>
  <c r="W152" i="30" s="1"/>
  <c r="AY26" i="30" s="1"/>
  <c r="I248" i="30"/>
  <c r="AK23" i="30" s="1"/>
  <c r="I244" i="30"/>
  <c r="V288" i="30"/>
  <c r="V88" i="30"/>
  <c r="V87" i="30"/>
  <c r="V85" i="30"/>
  <c r="V84" i="30"/>
  <c r="AX8" i="30"/>
  <c r="V24" i="30"/>
  <c r="V36" i="30" s="1"/>
  <c r="V23" i="30"/>
  <c r="V45" i="30" s="1"/>
  <c r="V22" i="30"/>
  <c r="V34" i="30" s="1"/>
  <c r="V287" i="30"/>
  <c r="V83" i="30"/>
  <c r="V40" i="30"/>
  <c r="W10" i="30"/>
  <c r="X326" i="30"/>
  <c r="X224" i="30"/>
  <c r="Y182" i="30"/>
  <c r="W348" i="30"/>
  <c r="X144" i="30"/>
  <c r="Y231" i="30"/>
  <c r="Z189" i="30"/>
  <c r="X270" i="30"/>
  <c r="Y208" i="30"/>
  <c r="O37" i="30"/>
  <c r="X49" i="30"/>
  <c r="W56" i="30"/>
  <c r="W52" i="30"/>
  <c r="W275" i="30"/>
  <c r="U47" i="30"/>
  <c r="AW9" i="30"/>
  <c r="W349" i="30"/>
  <c r="X145" i="30"/>
  <c r="R248" i="30"/>
  <c r="AT23" i="30" s="1"/>
  <c r="R244" i="30"/>
  <c r="X185" i="30"/>
  <c r="X325" i="30" s="1"/>
  <c r="W188" i="30"/>
  <c r="W328" i="30" s="1"/>
  <c r="M302" i="30"/>
  <c r="M290" i="30"/>
  <c r="J7" i="34" s="1"/>
  <c r="M78" i="30"/>
  <c r="X59" i="30"/>
  <c r="W67" i="30"/>
  <c r="W63" i="30"/>
  <c r="W62" i="30"/>
  <c r="W73" i="30" s="1"/>
  <c r="V276" i="30"/>
  <c r="W230" i="30"/>
  <c r="W222" i="30"/>
  <c r="W325" i="30"/>
  <c r="L346" i="30"/>
  <c r="AN31" i="30" s="1"/>
  <c r="G346" i="30"/>
  <c r="AI31" i="30" s="1"/>
  <c r="Y192" i="30" l="1"/>
  <c r="W180" i="30"/>
  <c r="W324" i="30" s="1"/>
  <c r="W321" i="30"/>
  <c r="Z190" i="30"/>
  <c r="Z192" i="30" s="1"/>
  <c r="U338" i="30"/>
  <c r="AW30" i="30" s="1"/>
  <c r="W320" i="30"/>
  <c r="X159" i="30"/>
  <c r="X218" i="30" s="1"/>
  <c r="U346" i="30"/>
  <c r="AW31" i="30" s="1"/>
  <c r="X321" i="30"/>
  <c r="X317" i="30"/>
  <c r="U241" i="30"/>
  <c r="X215" i="30"/>
  <c r="X273" i="30" s="1"/>
  <c r="U214" i="30"/>
  <c r="U248" i="30" s="1"/>
  <c r="AW23" i="30" s="1"/>
  <c r="U245" i="30"/>
  <c r="V295" i="30"/>
  <c r="V213" i="30"/>
  <c r="V247" i="30" s="1"/>
  <c r="U247" i="30"/>
  <c r="V299" i="30"/>
  <c r="U243" i="30"/>
  <c r="W257" i="30"/>
  <c r="V279" i="30"/>
  <c r="R42" i="30"/>
  <c r="R43" i="30"/>
  <c r="V350" i="30"/>
  <c r="V352" i="30" s="1"/>
  <c r="AX33" i="30" s="1"/>
  <c r="L43" i="30"/>
  <c r="V251" i="30"/>
  <c r="U296" i="30"/>
  <c r="U284" i="30"/>
  <c r="AW24" i="30" s="1"/>
  <c r="V345" i="30"/>
  <c r="AB104" i="30"/>
  <c r="W204" i="30"/>
  <c r="W294" i="30" s="1"/>
  <c r="V243" i="30"/>
  <c r="W266" i="30"/>
  <c r="W203" i="30"/>
  <c r="W277" i="30" s="1"/>
  <c r="W265" i="30"/>
  <c r="W310" i="30"/>
  <c r="W314" i="30" s="1"/>
  <c r="W336" i="30" s="1"/>
  <c r="W340" i="30"/>
  <c r="U300" i="30"/>
  <c r="X128" i="30"/>
  <c r="X340" i="30" s="1"/>
  <c r="U280" i="30"/>
  <c r="V342" i="30"/>
  <c r="AX32" i="30" s="1"/>
  <c r="V312" i="30"/>
  <c r="V316" i="30" s="1"/>
  <c r="V338" i="30" s="1"/>
  <c r="AX30" i="30" s="1"/>
  <c r="V268" i="30"/>
  <c r="AX25" i="30" s="1"/>
  <c r="E45" i="33"/>
  <c r="E46" i="33"/>
  <c r="P43" i="30"/>
  <c r="V245" i="30"/>
  <c r="P42" i="30"/>
  <c r="W309" i="30"/>
  <c r="W313" i="30" s="1"/>
  <c r="W335" i="30" s="1"/>
  <c r="W339" i="30"/>
  <c r="W130" i="30"/>
  <c r="W260" i="30" s="1"/>
  <c r="X193" i="30"/>
  <c r="W196" i="30"/>
  <c r="W332" i="30" s="1"/>
  <c r="W329" i="30"/>
  <c r="L42" i="30"/>
  <c r="H42" i="30"/>
  <c r="H43" i="30"/>
  <c r="V250" i="30"/>
  <c r="V212" i="30"/>
  <c r="V302" i="30" s="1"/>
  <c r="V206" i="30"/>
  <c r="V300" i="30" s="1"/>
  <c r="V282" i="30"/>
  <c r="V278" i="30"/>
  <c r="V294" i="30"/>
  <c r="V314" i="30"/>
  <c r="V336" i="30" s="1"/>
  <c r="V344" i="30"/>
  <c r="W66" i="30"/>
  <c r="W82" i="30"/>
  <c r="Q43" i="30"/>
  <c r="U37" i="30"/>
  <c r="U43" i="30" s="1"/>
  <c r="AS11" i="30"/>
  <c r="T37" i="30"/>
  <c r="AV11" i="30" s="1"/>
  <c r="G42" i="30"/>
  <c r="G43" i="30"/>
  <c r="AQ11" i="30"/>
  <c r="O43" i="30"/>
  <c r="O42" i="30"/>
  <c r="V343" i="30"/>
  <c r="W70" i="30"/>
  <c r="V44" i="30"/>
  <c r="V77" i="30" s="1"/>
  <c r="V46" i="30"/>
  <c r="V79" i="30" s="1"/>
  <c r="V290" i="30"/>
  <c r="V78" i="30"/>
  <c r="Y234" i="30"/>
  <c r="W295" i="30"/>
  <c r="W287" i="30"/>
  <c r="W83" i="30"/>
  <c r="W40" i="30"/>
  <c r="X10" i="30"/>
  <c r="X11" i="30" s="1"/>
  <c r="Y270" i="30"/>
  <c r="Z208" i="30"/>
  <c r="Y326" i="30"/>
  <c r="Y224" i="30"/>
  <c r="Z182" i="30"/>
  <c r="Y147" i="30"/>
  <c r="X150" i="30"/>
  <c r="Y61" i="30"/>
  <c r="X69" i="30"/>
  <c r="X65" i="30"/>
  <c r="W276" i="30"/>
  <c r="X254" i="30"/>
  <c r="Y119" i="30"/>
  <c r="Y318" i="30"/>
  <c r="Y216" i="30"/>
  <c r="Z157" i="30"/>
  <c r="W315" i="30"/>
  <c r="W337" i="30" s="1"/>
  <c r="W345" i="30"/>
  <c r="Y269" i="30"/>
  <c r="Z207" i="30"/>
  <c r="Y210" i="30"/>
  <c r="Y272" i="30" s="1"/>
  <c r="Y227" i="30"/>
  <c r="Y219" i="30"/>
  <c r="Y176" i="30"/>
  <c r="Z173" i="30"/>
  <c r="Z16" i="30"/>
  <c r="W81" i="30"/>
  <c r="Y59" i="30"/>
  <c r="X67" i="30"/>
  <c r="X63" i="30"/>
  <c r="X62" i="30"/>
  <c r="X73" i="30" s="1"/>
  <c r="X26" i="30"/>
  <c r="X39" i="30" s="1"/>
  <c r="Y160" i="30"/>
  <c r="Y317" i="30" s="1"/>
  <c r="X163" i="30"/>
  <c r="Y319" i="30"/>
  <c r="Y217" i="30"/>
  <c r="Z158" i="30"/>
  <c r="Y262" i="30"/>
  <c r="Z136" i="30"/>
  <c r="X274" i="30"/>
  <c r="X286" i="30"/>
  <c r="Y9" i="30"/>
  <c r="W256" i="30"/>
  <c r="Y235" i="30"/>
  <c r="Y167" i="30"/>
  <c r="Y238" i="30" s="1"/>
  <c r="Z164" i="30"/>
  <c r="X257" i="30"/>
  <c r="Y127" i="30"/>
  <c r="X341" i="30"/>
  <c r="X267" i="30"/>
  <c r="X255" i="30"/>
  <c r="Y120" i="30"/>
  <c r="X205" i="30"/>
  <c r="X311" i="30"/>
  <c r="Y223" i="30"/>
  <c r="Y184" i="30"/>
  <c r="Z181" i="30"/>
  <c r="Y237" i="30"/>
  <c r="Z166" i="30"/>
  <c r="Y168" i="30"/>
  <c r="X171" i="30"/>
  <c r="X285" i="30"/>
  <c r="Y8" i="30"/>
  <c r="U292" i="30"/>
  <c r="AW15" i="30" s="1"/>
  <c r="U80" i="30"/>
  <c r="AW22" i="30" s="1"/>
  <c r="AW29" i="30" s="1"/>
  <c r="AW13" i="30"/>
  <c r="Y215" i="30"/>
  <c r="Y159" i="30"/>
  <c r="Z156" i="30"/>
  <c r="V35" i="30"/>
  <c r="V37" i="30" s="1"/>
  <c r="X347" i="30"/>
  <c r="Y143" i="30"/>
  <c r="X146" i="30"/>
  <c r="X152" i="30" s="1"/>
  <c r="AZ26" i="30" s="1"/>
  <c r="Y322" i="30"/>
  <c r="Y228" i="30"/>
  <c r="Y220" i="30"/>
  <c r="Z174" i="30"/>
  <c r="X349" i="30"/>
  <c r="Y145" i="30"/>
  <c r="Y49" i="30"/>
  <c r="X56" i="30"/>
  <c r="X52" i="30"/>
  <c r="Z231" i="30"/>
  <c r="AA189" i="30"/>
  <c r="X348" i="30"/>
  <c r="Y144" i="30"/>
  <c r="W350" i="30"/>
  <c r="W352" i="30" s="1"/>
  <c r="AY33" i="30" s="1"/>
  <c r="T248" i="30"/>
  <c r="AV23" i="30" s="1"/>
  <c r="T244" i="30"/>
  <c r="X25" i="30"/>
  <c r="W28" i="30"/>
  <c r="X275" i="30"/>
  <c r="AA200" i="30"/>
  <c r="Y177" i="30"/>
  <c r="Y321" i="30" s="1"/>
  <c r="X180" i="30"/>
  <c r="X324" i="30" s="1"/>
  <c r="W39" i="30"/>
  <c r="V41" i="30"/>
  <c r="AX12" i="30" s="1"/>
  <c r="X339" i="30"/>
  <c r="X265" i="30"/>
  <c r="X253" i="30"/>
  <c r="Y118" i="30"/>
  <c r="X121" i="30"/>
  <c r="X309" i="30"/>
  <c r="X313" i="30" s="1"/>
  <c r="X203" i="30"/>
  <c r="W299" i="30"/>
  <c r="X27" i="30"/>
  <c r="X226" i="30"/>
  <c r="X259" i="30"/>
  <c r="Y129" i="30"/>
  <c r="X264" i="30"/>
  <c r="Y60" i="30"/>
  <c r="X68" i="30"/>
  <c r="X64" i="30"/>
  <c r="Y327" i="30"/>
  <c r="Y225" i="30"/>
  <c r="Z183" i="30"/>
  <c r="Y236" i="30"/>
  <c r="Z165" i="30"/>
  <c r="W11" i="30"/>
  <c r="Y185" i="30"/>
  <c r="Y325" i="30" s="1"/>
  <c r="X188" i="30"/>
  <c r="X328" i="30" s="1"/>
  <c r="Y323" i="30"/>
  <c r="Y229" i="30"/>
  <c r="Y221" i="30"/>
  <c r="Z175" i="30"/>
  <c r="Y263" i="30"/>
  <c r="Z137" i="30"/>
  <c r="V47" i="30"/>
  <c r="AX9" i="30"/>
  <c r="Y29" i="30"/>
  <c r="X32" i="30"/>
  <c r="AZ10" i="30" s="1"/>
  <c r="Z17" i="30"/>
  <c r="AA199" i="30"/>
  <c r="Z202" i="30"/>
  <c r="Z331" i="30"/>
  <c r="Z233" i="30"/>
  <c r="AA191" i="30"/>
  <c r="W251" i="30"/>
  <c r="W213" i="30"/>
  <c r="W283" i="30"/>
  <c r="W279" i="30"/>
  <c r="Y271" i="30"/>
  <c r="Z209" i="30"/>
  <c r="Y261" i="30"/>
  <c r="Z135" i="30"/>
  <c r="Y138" i="30"/>
  <c r="X12" i="30"/>
  <c r="W15" i="30"/>
  <c r="X230" i="30"/>
  <c r="X222" i="30"/>
  <c r="AD101" i="30"/>
  <c r="AC104" i="30"/>
  <c r="W38" i="30"/>
  <c r="AA201" i="30"/>
  <c r="AA190" i="30" l="1"/>
  <c r="Z232" i="30"/>
  <c r="Z330" i="30"/>
  <c r="AW11" i="30"/>
  <c r="X320" i="30"/>
  <c r="U304" i="30"/>
  <c r="X335" i="30"/>
  <c r="U244" i="30"/>
  <c r="W282" i="30"/>
  <c r="W250" i="30"/>
  <c r="W212" i="30"/>
  <c r="W242" i="30" s="1"/>
  <c r="W298" i="30"/>
  <c r="W278" i="30"/>
  <c r="W206" i="30"/>
  <c r="W300" i="30" s="1"/>
  <c r="W211" i="30"/>
  <c r="X130" i="30"/>
  <c r="X260" i="30" s="1"/>
  <c r="W297" i="30"/>
  <c r="W281" i="30"/>
  <c r="W249" i="30"/>
  <c r="W293" i="30"/>
  <c r="W344" i="30"/>
  <c r="Y128" i="30"/>
  <c r="Y258" i="30" s="1"/>
  <c r="X258" i="30"/>
  <c r="X204" i="30"/>
  <c r="X294" i="30" s="1"/>
  <c r="X266" i="30"/>
  <c r="X310" i="30"/>
  <c r="X314" i="30" s="1"/>
  <c r="X336" i="30" s="1"/>
  <c r="V346" i="30"/>
  <c r="AX31" i="30" s="1"/>
  <c r="W312" i="30"/>
  <c r="W316" i="30" s="1"/>
  <c r="W338" i="30" s="1"/>
  <c r="AY30" i="30" s="1"/>
  <c r="W342" i="30"/>
  <c r="AY32" i="30" s="1"/>
  <c r="W343" i="30"/>
  <c r="W268" i="30"/>
  <c r="AY25" i="30" s="1"/>
  <c r="X196" i="30"/>
  <c r="X332" i="30" s="1"/>
  <c r="Y193" i="30"/>
  <c r="X329" i="30"/>
  <c r="X343" i="30" s="1"/>
  <c r="T42" i="30"/>
  <c r="T43" i="30"/>
  <c r="V252" i="30"/>
  <c r="V284" i="30"/>
  <c r="AX24" i="30" s="1"/>
  <c r="V280" i="30"/>
  <c r="V296" i="30"/>
  <c r="V242" i="30"/>
  <c r="V214" i="30"/>
  <c r="V304" i="30" s="1"/>
  <c r="V246" i="30"/>
  <c r="Y273" i="30"/>
  <c r="X81" i="30"/>
  <c r="U42" i="30"/>
  <c r="X82" i="30"/>
  <c r="V291" i="30"/>
  <c r="V303" i="30"/>
  <c r="V289" i="30"/>
  <c r="V301" i="30"/>
  <c r="W41" i="30"/>
  <c r="AY12" i="30" s="1"/>
  <c r="AX11" i="30"/>
  <c r="V42" i="30"/>
  <c r="V43" i="30"/>
  <c r="AA331" i="30"/>
  <c r="AA233" i="30"/>
  <c r="AB191" i="30"/>
  <c r="AA17" i="30"/>
  <c r="Z323" i="30"/>
  <c r="Z229" i="30"/>
  <c r="Z221" i="30"/>
  <c r="AA175" i="30"/>
  <c r="Y259" i="30"/>
  <c r="Z129" i="30"/>
  <c r="X299" i="30"/>
  <c r="Y27" i="30"/>
  <c r="X350" i="30"/>
  <c r="X352" i="30" s="1"/>
  <c r="AZ33" i="30" s="1"/>
  <c r="X251" i="30"/>
  <c r="X213" i="30"/>
  <c r="X283" i="30"/>
  <c r="X279" i="30"/>
  <c r="Z235" i="30"/>
  <c r="AA164" i="30"/>
  <c r="Z167" i="30"/>
  <c r="Z238" i="30" s="1"/>
  <c r="X15" i="30"/>
  <c r="Y12" i="30"/>
  <c r="AB199" i="30"/>
  <c r="AA202" i="30"/>
  <c r="V292" i="30"/>
  <c r="AX15" i="30" s="1"/>
  <c r="V80" i="30"/>
  <c r="AX22" i="30" s="1"/>
  <c r="AX29" i="30" s="1"/>
  <c r="AX13" i="30"/>
  <c r="Y188" i="30"/>
  <c r="Y328" i="30" s="1"/>
  <c r="Z185" i="30"/>
  <c r="Z325" i="30" s="1"/>
  <c r="Y339" i="30"/>
  <c r="Y265" i="30"/>
  <c r="Y253" i="30"/>
  <c r="Z118" i="30"/>
  <c r="Y121" i="30"/>
  <c r="Y309" i="30"/>
  <c r="Y313" i="30" s="1"/>
  <c r="Y335" i="30" s="1"/>
  <c r="Y203" i="30"/>
  <c r="Y293" i="30" s="1"/>
  <c r="W47" i="30"/>
  <c r="AY9" i="30"/>
  <c r="Z234" i="30"/>
  <c r="X288" i="30"/>
  <c r="X88" i="30"/>
  <c r="X87" i="30"/>
  <c r="X85" i="30"/>
  <c r="X84" i="30"/>
  <c r="AZ8" i="30"/>
  <c r="X24" i="30"/>
  <c r="X46" i="30" s="1"/>
  <c r="X23" i="30"/>
  <c r="X35" i="30" s="1"/>
  <c r="X22" i="30"/>
  <c r="X34" i="30" s="1"/>
  <c r="Z237" i="30"/>
  <c r="AA166" i="30"/>
  <c r="Y341" i="30"/>
  <c r="Y267" i="30"/>
  <c r="Y255" i="30"/>
  <c r="Z120" i="30"/>
  <c r="Y311" i="30"/>
  <c r="Y315" i="30" s="1"/>
  <c r="Y337" i="30" s="1"/>
  <c r="Y205" i="30"/>
  <c r="Z262" i="30"/>
  <c r="AA136" i="30"/>
  <c r="X66" i="30"/>
  <c r="Z269" i="30"/>
  <c r="AA207" i="30"/>
  <c r="Z210" i="30"/>
  <c r="Z272" i="30" s="1"/>
  <c r="X70" i="30"/>
  <c r="Z326" i="30"/>
  <c r="Z224" i="30"/>
  <c r="AA182" i="30"/>
  <c r="Z271" i="30"/>
  <c r="AA209" i="30"/>
  <c r="X249" i="30"/>
  <c r="X211" i="30"/>
  <c r="X277" i="30"/>
  <c r="Z322" i="30"/>
  <c r="Z228" i="30"/>
  <c r="Z220" i="30"/>
  <c r="AA174" i="30"/>
  <c r="Z215" i="30"/>
  <c r="AA156" i="30"/>
  <c r="Z159" i="30"/>
  <c r="X293" i="30"/>
  <c r="Y257" i="30"/>
  <c r="Z127" i="30"/>
  <c r="Z319" i="30"/>
  <c r="Z217" i="30"/>
  <c r="AA158" i="30"/>
  <c r="Y163" i="30"/>
  <c r="Y320" i="30" s="1"/>
  <c r="Z160" i="30"/>
  <c r="AA16" i="30"/>
  <c r="Y254" i="30"/>
  <c r="Z119" i="30"/>
  <c r="Y69" i="30"/>
  <c r="Y65" i="30"/>
  <c r="Z61" i="30"/>
  <c r="X276" i="30"/>
  <c r="X281" i="30"/>
  <c r="AD104" i="30"/>
  <c r="AE101" i="30"/>
  <c r="AE104" i="30" s="1"/>
  <c r="Y264" i="30"/>
  <c r="W247" i="30"/>
  <c r="W243" i="30"/>
  <c r="Z327" i="30"/>
  <c r="Z225" i="30"/>
  <c r="AA183" i="30"/>
  <c r="AB200" i="30"/>
  <c r="X297" i="30"/>
  <c r="Y25" i="30"/>
  <c r="X28" i="30"/>
  <c r="AA231" i="30"/>
  <c r="AB189" i="30"/>
  <c r="AA192" i="30"/>
  <c r="Y285" i="30"/>
  <c r="Z8" i="30"/>
  <c r="AB201" i="30"/>
  <c r="Z261" i="30"/>
  <c r="AA135" i="30"/>
  <c r="Z138" i="30"/>
  <c r="Y32" i="30"/>
  <c r="BA10" i="30" s="1"/>
  <c r="Z29" i="30"/>
  <c r="Z263" i="30"/>
  <c r="AA137" i="30"/>
  <c r="AA330" i="30"/>
  <c r="AA232" i="30"/>
  <c r="AB190" i="30"/>
  <c r="W288" i="30"/>
  <c r="W88" i="30"/>
  <c r="W87" i="30"/>
  <c r="W85" i="30"/>
  <c r="W84" i="30"/>
  <c r="AY8" i="30"/>
  <c r="W23" i="30"/>
  <c r="W45" i="30" s="1"/>
  <c r="W22" i="30"/>
  <c r="W44" i="30" s="1"/>
  <c r="W24" i="30"/>
  <c r="W46" i="30" s="1"/>
  <c r="Y68" i="30"/>
  <c r="Y64" i="30"/>
  <c r="Z60" i="30"/>
  <c r="Y348" i="30"/>
  <c r="Z144" i="30"/>
  <c r="Y56" i="30"/>
  <c r="Y52" i="30"/>
  <c r="Z49" i="30"/>
  <c r="Y347" i="30"/>
  <c r="Y146" i="30"/>
  <c r="Y152" i="30" s="1"/>
  <c r="BA26" i="30" s="1"/>
  <c r="Z143" i="30"/>
  <c r="Y218" i="30"/>
  <c r="X38" i="30"/>
  <c r="Z223" i="30"/>
  <c r="Z184" i="30"/>
  <c r="AA181" i="30"/>
  <c r="X315" i="30"/>
  <c r="X337" i="30" s="1"/>
  <c r="X345" i="30"/>
  <c r="Y286" i="30"/>
  <c r="Z9" i="30"/>
  <c r="Y275" i="30"/>
  <c r="Y26" i="30"/>
  <c r="Y67" i="30"/>
  <c r="Y63" i="30"/>
  <c r="Y62" i="30"/>
  <c r="Y73" i="30" s="1"/>
  <c r="Z59" i="30"/>
  <c r="Z227" i="30"/>
  <c r="Z219" i="30"/>
  <c r="AA173" i="30"/>
  <c r="Z176" i="30"/>
  <c r="Z318" i="30"/>
  <c r="Z216" i="30"/>
  <c r="AA157" i="30"/>
  <c r="X295" i="30"/>
  <c r="X287" i="30"/>
  <c r="X83" i="30"/>
  <c r="X40" i="30"/>
  <c r="Y10" i="30"/>
  <c r="Y11" i="30" s="1"/>
  <c r="Z236" i="30"/>
  <c r="AA165" i="30"/>
  <c r="X256" i="30"/>
  <c r="Y180" i="30"/>
  <c r="Y324" i="30" s="1"/>
  <c r="Z177" i="30"/>
  <c r="Y349" i="30"/>
  <c r="Z145" i="30"/>
  <c r="Y171" i="30"/>
  <c r="Z168" i="30"/>
  <c r="Y226" i="30"/>
  <c r="Y230" i="30"/>
  <c r="Y222" i="30"/>
  <c r="Y274" i="30"/>
  <c r="Y150" i="30"/>
  <c r="Z147" i="30"/>
  <c r="Z270" i="30"/>
  <c r="AA208" i="30"/>
  <c r="W214" i="30" l="1"/>
  <c r="W244" i="30" s="1"/>
  <c r="W246" i="30"/>
  <c r="Y310" i="30"/>
  <c r="Y314" i="30" s="1"/>
  <c r="Y336" i="30" s="1"/>
  <c r="W245" i="30"/>
  <c r="W280" i="30"/>
  <c r="W284" i="30"/>
  <c r="AY24" i="30" s="1"/>
  <c r="Y340" i="30"/>
  <c r="W296" i="30"/>
  <c r="W252" i="30"/>
  <c r="W241" i="30"/>
  <c r="Y204" i="30"/>
  <c r="Y294" i="30" s="1"/>
  <c r="X268" i="30"/>
  <c r="AZ25" i="30" s="1"/>
  <c r="X312" i="30"/>
  <c r="X316" i="30" s="1"/>
  <c r="X338" i="30" s="1"/>
  <c r="AZ30" i="30" s="1"/>
  <c r="X342" i="30"/>
  <c r="AZ32" i="30" s="1"/>
  <c r="Z128" i="30"/>
  <c r="Z258" i="30" s="1"/>
  <c r="Y130" i="30"/>
  <c r="Y260" i="30" s="1"/>
  <c r="Y266" i="30"/>
  <c r="W346" i="30"/>
  <c r="AY31" i="30" s="1"/>
  <c r="X344" i="30"/>
  <c r="X298" i="30"/>
  <c r="X278" i="30"/>
  <c r="X212" i="30"/>
  <c r="X242" i="30" s="1"/>
  <c r="X250" i="30"/>
  <c r="X282" i="30"/>
  <c r="X206" i="30"/>
  <c r="X300" i="30" s="1"/>
  <c r="Z274" i="30"/>
  <c r="Y196" i="30"/>
  <c r="Y332" i="30" s="1"/>
  <c r="Z193" i="30"/>
  <c r="Y329" i="30"/>
  <c r="Y343" i="30" s="1"/>
  <c r="Y66" i="30"/>
  <c r="Y38" i="30"/>
  <c r="V248" i="30"/>
  <c r="AX23" i="30" s="1"/>
  <c r="V244" i="30"/>
  <c r="Y82" i="30"/>
  <c r="Z275" i="30"/>
  <c r="Y350" i="30"/>
  <c r="Y352" i="30" s="1"/>
  <c r="BA33" i="30" s="1"/>
  <c r="Y345" i="30"/>
  <c r="W36" i="30"/>
  <c r="Z273" i="30"/>
  <c r="W35" i="30"/>
  <c r="X45" i="30"/>
  <c r="X78" i="30" s="1"/>
  <c r="W301" i="30"/>
  <c r="W289" i="30"/>
  <c r="W77" i="30"/>
  <c r="Y288" i="30"/>
  <c r="Y88" i="30"/>
  <c r="Y87" i="30"/>
  <c r="Y85" i="30"/>
  <c r="Y84" i="30"/>
  <c r="Y24" i="30"/>
  <c r="Y46" i="30" s="1"/>
  <c r="Y23" i="30"/>
  <c r="Y45" i="30" s="1"/>
  <c r="Y22" i="30"/>
  <c r="Y44" i="30" s="1"/>
  <c r="BA8" i="30"/>
  <c r="W302" i="30"/>
  <c r="W290" i="30"/>
  <c r="W78" i="30"/>
  <c r="X303" i="30"/>
  <c r="X291" i="30"/>
  <c r="X79" i="30"/>
  <c r="AA270" i="30"/>
  <c r="AB208" i="30"/>
  <c r="AA168" i="30"/>
  <c r="Z171" i="30"/>
  <c r="AA177" i="30"/>
  <c r="AA321" i="30" s="1"/>
  <c r="Z180" i="30"/>
  <c r="Z324" i="30" s="1"/>
  <c r="Z230" i="30"/>
  <c r="Z222" i="30"/>
  <c r="Z226" i="30"/>
  <c r="Y276" i="30"/>
  <c r="Z348" i="30"/>
  <c r="AA144" i="30"/>
  <c r="AA60" i="30"/>
  <c r="Z68" i="30"/>
  <c r="Z64" i="30"/>
  <c r="AA318" i="30"/>
  <c r="AA216" i="30"/>
  <c r="AB157" i="30"/>
  <c r="AA227" i="30"/>
  <c r="AA219" i="30"/>
  <c r="AB173" i="30"/>
  <c r="AA176" i="30"/>
  <c r="AA59" i="30"/>
  <c r="Z67" i="30"/>
  <c r="Z63" i="30"/>
  <c r="Z62" i="30"/>
  <c r="Z73" i="30" s="1"/>
  <c r="Z26" i="30"/>
  <c r="Z39" i="30" s="1"/>
  <c r="Y39" i="30"/>
  <c r="AA49" i="30"/>
  <c r="Z56" i="30"/>
  <c r="Z52" i="30"/>
  <c r="AB330" i="30"/>
  <c r="AC190" i="30"/>
  <c r="AB232" i="30"/>
  <c r="AA29" i="30"/>
  <c r="Z32" i="30"/>
  <c r="BB10" i="30" s="1"/>
  <c r="AC201" i="30"/>
  <c r="AB16" i="30"/>
  <c r="AA319" i="30"/>
  <c r="AA217" i="30"/>
  <c r="AB158" i="30"/>
  <c r="Z257" i="30"/>
  <c r="AA127" i="30"/>
  <c r="AA215" i="30"/>
  <c r="AB156" i="30"/>
  <c r="AA159" i="30"/>
  <c r="X44" i="30"/>
  <c r="W292" i="30"/>
  <c r="AY15" i="30" s="1"/>
  <c r="W80" i="30"/>
  <c r="AY22" i="30" s="1"/>
  <c r="AY29" i="30" s="1"/>
  <c r="AY13" i="30"/>
  <c r="Y256" i="30"/>
  <c r="AA234" i="30"/>
  <c r="AC200" i="30"/>
  <c r="AA61" i="30"/>
  <c r="Z69" i="30"/>
  <c r="Z65" i="30"/>
  <c r="X245" i="30"/>
  <c r="X241" i="30"/>
  <c r="AA326" i="30"/>
  <c r="AA224" i="30"/>
  <c r="AB182" i="30"/>
  <c r="Z341" i="30"/>
  <c r="Z267" i="30"/>
  <c r="Z255" i="30"/>
  <c r="AA120" i="30"/>
  <c r="Z311" i="30"/>
  <c r="Z205" i="30"/>
  <c r="AA237" i="30"/>
  <c r="AB166" i="30"/>
  <c r="X36" i="30"/>
  <c r="X37" i="30" s="1"/>
  <c r="Z339" i="30"/>
  <c r="Z265" i="30"/>
  <c r="Z253" i="30"/>
  <c r="AA118" i="30"/>
  <c r="Z121" i="30"/>
  <c r="Z203" i="30"/>
  <c r="Z293" i="30" s="1"/>
  <c r="Z309" i="30"/>
  <c r="Z313" i="30" s="1"/>
  <c r="Z188" i="30"/>
  <c r="Z328" i="30" s="1"/>
  <c r="AA185" i="30"/>
  <c r="AA325" i="30" s="1"/>
  <c r="AC199" i="30"/>
  <c r="AB202" i="30"/>
  <c r="Y299" i="30"/>
  <c r="Z27" i="30"/>
  <c r="AA323" i="30"/>
  <c r="AA229" i="30"/>
  <c r="AA221" i="30"/>
  <c r="AB175" i="30"/>
  <c r="AA147" i="30"/>
  <c r="Z150" i="30"/>
  <c r="Z349" i="30"/>
  <c r="AA145" i="30"/>
  <c r="AA236" i="30"/>
  <c r="AB165" i="30"/>
  <c r="Y295" i="30"/>
  <c r="Y287" i="30"/>
  <c r="Y83" i="30"/>
  <c r="Y40" i="30"/>
  <c r="Z10" i="30"/>
  <c r="Z11" i="30" s="1"/>
  <c r="Z347" i="30"/>
  <c r="AA143" i="30"/>
  <c r="Z146" i="30"/>
  <c r="Z152" i="30" s="1"/>
  <c r="BB26" i="30" s="1"/>
  <c r="W303" i="30"/>
  <c r="W291" i="30"/>
  <c r="W79" i="30"/>
  <c r="X47" i="30"/>
  <c r="AZ9" i="30"/>
  <c r="AA223" i="30"/>
  <c r="AB181" i="30"/>
  <c r="AA184" i="30"/>
  <c r="X41" i="30"/>
  <c r="AZ12" i="30" s="1"/>
  <c r="W34" i="30"/>
  <c r="Z264" i="30"/>
  <c r="Y81" i="30"/>
  <c r="AB231" i="30"/>
  <c r="AC189" i="30"/>
  <c r="AB192" i="30"/>
  <c r="Y297" i="30"/>
  <c r="Y28" i="30"/>
  <c r="Z25" i="30"/>
  <c r="Z254" i="30"/>
  <c r="AA119" i="30"/>
  <c r="AA160" i="30"/>
  <c r="Z163" i="30"/>
  <c r="Z320" i="30" s="1"/>
  <c r="Z317" i="30"/>
  <c r="AA262" i="30"/>
  <c r="AB136" i="30"/>
  <c r="Y249" i="30"/>
  <c r="Y211" i="30"/>
  <c r="Y281" i="30"/>
  <c r="Y277" i="30"/>
  <c r="AA235" i="30"/>
  <c r="AB164" i="30"/>
  <c r="AA167" i="30"/>
  <c r="AA238" i="30" s="1"/>
  <c r="X247" i="30"/>
  <c r="X243" i="30"/>
  <c r="AB17" i="30"/>
  <c r="Z321" i="30"/>
  <c r="Z286" i="30"/>
  <c r="AA9" i="30"/>
  <c r="AA263" i="30"/>
  <c r="AB137" i="30"/>
  <c r="AA261" i="30"/>
  <c r="AB135" i="30"/>
  <c r="AA138" i="30"/>
  <c r="Z285" i="30"/>
  <c r="AA8" i="30"/>
  <c r="AA327" i="30"/>
  <c r="AA225" i="30"/>
  <c r="AB183" i="30"/>
  <c r="Y70" i="30"/>
  <c r="Z218" i="30"/>
  <c r="AA322" i="30"/>
  <c r="AA228" i="30"/>
  <c r="AA220" i="30"/>
  <c r="AB174" i="30"/>
  <c r="AA271" i="30"/>
  <c r="AB209" i="30"/>
  <c r="AA269" i="30"/>
  <c r="AB207" i="30"/>
  <c r="AA210" i="30"/>
  <c r="AA272" i="30" s="1"/>
  <c r="Y251" i="30"/>
  <c r="Y213" i="30"/>
  <c r="Y283" i="30"/>
  <c r="Y279" i="30"/>
  <c r="Y15" i="30"/>
  <c r="Z12" i="30"/>
  <c r="Z259" i="30"/>
  <c r="AA129" i="30"/>
  <c r="AB331" i="30"/>
  <c r="AB233" i="30"/>
  <c r="AC191" i="30"/>
  <c r="W248" i="30" l="1"/>
  <c r="AY23" i="30" s="1"/>
  <c r="W304" i="30"/>
  <c r="Y344" i="30"/>
  <c r="Z340" i="30"/>
  <c r="Z310" i="30"/>
  <c r="Z314" i="30" s="1"/>
  <c r="Z336" i="30" s="1"/>
  <c r="Z130" i="30"/>
  <c r="Z260" i="30" s="1"/>
  <c r="AA128" i="30"/>
  <c r="AB128" i="30" s="1"/>
  <c r="Z204" i="30"/>
  <c r="Z294" i="30" s="1"/>
  <c r="Z266" i="30"/>
  <c r="Y282" i="30"/>
  <c r="Y250" i="30"/>
  <c r="Y212" i="30"/>
  <c r="Y246" i="30" s="1"/>
  <c r="Y298" i="30"/>
  <c r="Y206" i="30"/>
  <c r="Y296" i="30" s="1"/>
  <c r="Y278" i="30"/>
  <c r="Y268" i="30"/>
  <c r="BA25" i="30" s="1"/>
  <c r="Y342" i="30"/>
  <c r="BA32" i="30" s="1"/>
  <c r="X346" i="30"/>
  <c r="AZ31" i="30" s="1"/>
  <c r="Y312" i="30"/>
  <c r="Y316" i="30" s="1"/>
  <c r="Y338" i="30" s="1"/>
  <c r="BA30" i="30" s="1"/>
  <c r="X280" i="30"/>
  <c r="X284" i="30"/>
  <c r="AZ24" i="30" s="1"/>
  <c r="X296" i="30"/>
  <c r="X252" i="30"/>
  <c r="Y36" i="30"/>
  <c r="X214" i="30"/>
  <c r="X304" i="30" s="1"/>
  <c r="X246" i="30"/>
  <c r="Y41" i="30"/>
  <c r="BA12" i="30" s="1"/>
  <c r="AB138" i="30"/>
  <c r="AB264" i="30" s="1"/>
  <c r="X290" i="30"/>
  <c r="X302" i="30"/>
  <c r="Z196" i="30"/>
  <c r="Z332" i="30" s="1"/>
  <c r="AA193" i="30"/>
  <c r="Z329" i="30"/>
  <c r="Z343" i="30" s="1"/>
  <c r="Z81" i="30"/>
  <c r="Z82" i="30"/>
  <c r="Z70" i="30"/>
  <c r="Z276" i="30"/>
  <c r="Z350" i="30"/>
  <c r="Z352" i="30" s="1"/>
  <c r="BB33" i="30" s="1"/>
  <c r="Z66" i="30"/>
  <c r="W37" i="30"/>
  <c r="AY11" i="30" s="1"/>
  <c r="Y34" i="30"/>
  <c r="Y301" i="30"/>
  <c r="Y289" i="30"/>
  <c r="Y77" i="30"/>
  <c r="AZ11" i="30"/>
  <c r="X43" i="30"/>
  <c r="X42" i="30"/>
  <c r="Y302" i="30"/>
  <c r="Y290" i="30"/>
  <c r="Y78" i="30"/>
  <c r="Y303" i="30"/>
  <c r="Y291" i="30"/>
  <c r="Y79" i="30"/>
  <c r="AB261" i="30"/>
  <c r="AC135" i="30"/>
  <c r="AB235" i="30"/>
  <c r="AC164" i="30"/>
  <c r="AB167" i="30"/>
  <c r="AB238" i="30" s="1"/>
  <c r="Y47" i="30"/>
  <c r="BA9" i="30"/>
  <c r="AB185" i="30"/>
  <c r="AB325" i="30" s="1"/>
  <c r="AA188" i="30"/>
  <c r="AA328" i="30" s="1"/>
  <c r="AC331" i="30"/>
  <c r="AC233" i="30"/>
  <c r="AD191" i="30"/>
  <c r="AB269" i="30"/>
  <c r="AC207" i="30"/>
  <c r="AB210" i="30"/>
  <c r="AB272" i="30" s="1"/>
  <c r="AB271" i="30"/>
  <c r="AC209" i="30"/>
  <c r="Z288" i="30"/>
  <c r="Z88" i="30"/>
  <c r="Z87" i="30"/>
  <c r="Z85" i="30"/>
  <c r="Z84" i="30"/>
  <c r="Z24" i="30"/>
  <c r="Z46" i="30" s="1"/>
  <c r="Z23" i="30"/>
  <c r="Z45" i="30" s="1"/>
  <c r="BB8" i="30"/>
  <c r="Z22" i="30"/>
  <c r="Z34" i="30" s="1"/>
  <c r="AB263" i="30"/>
  <c r="AC137" i="30"/>
  <c r="Y245" i="30"/>
  <c r="Y241" i="30"/>
  <c r="Y214" i="30"/>
  <c r="AA226" i="30"/>
  <c r="AA347" i="30"/>
  <c r="AB143" i="30"/>
  <c r="AA146" i="30"/>
  <c r="AA152" i="30" s="1"/>
  <c r="BC26" i="30" s="1"/>
  <c r="AB147" i="30"/>
  <c r="AA150" i="30"/>
  <c r="AA339" i="30"/>
  <c r="AA265" i="30"/>
  <c r="AA253" i="30"/>
  <c r="AB118" i="30"/>
  <c r="AA121" i="30"/>
  <c r="AA203" i="30"/>
  <c r="AA293" i="30" s="1"/>
  <c r="AA309" i="30"/>
  <c r="AB237" i="30"/>
  <c r="AC166" i="30"/>
  <c r="AA341" i="30"/>
  <c r="AA267" i="30"/>
  <c r="AA255" i="30"/>
  <c r="AB120" i="30"/>
  <c r="AA311" i="30"/>
  <c r="AA315" i="30" s="1"/>
  <c r="AA337" i="30" s="1"/>
  <c r="AA205" i="30"/>
  <c r="AB326" i="30"/>
  <c r="AB224" i="30"/>
  <c r="AC182" i="30"/>
  <c r="AB61" i="30"/>
  <c r="AA69" i="30"/>
  <c r="AA65" i="30"/>
  <c r="X301" i="30"/>
  <c r="X289" i="30"/>
  <c r="X77" i="30"/>
  <c r="AA218" i="30"/>
  <c r="AA275" i="30"/>
  <c r="AC330" i="30"/>
  <c r="AC232" i="30"/>
  <c r="AD190" i="30"/>
  <c r="AB49" i="30"/>
  <c r="AA56" i="30"/>
  <c r="AA52" i="30"/>
  <c r="AA230" i="30"/>
  <c r="AA222" i="30"/>
  <c r="AB60" i="30"/>
  <c r="AA68" i="30"/>
  <c r="AA64" i="30"/>
  <c r="AB168" i="30"/>
  <c r="AA171" i="30"/>
  <c r="AB234" i="30"/>
  <c r="X292" i="30"/>
  <c r="AZ15" i="30" s="1"/>
  <c r="X80" i="30"/>
  <c r="AZ22" i="30" s="1"/>
  <c r="AZ29" i="30" s="1"/>
  <c r="AZ13" i="30"/>
  <c r="AB323" i="30"/>
  <c r="AB229" i="30"/>
  <c r="AB221" i="30"/>
  <c r="AC175" i="30"/>
  <c r="Z299" i="30"/>
  <c r="AA27" i="30"/>
  <c r="AC202" i="30"/>
  <c r="AD199" i="30"/>
  <c r="AB215" i="30"/>
  <c r="AC156" i="30"/>
  <c r="AB159" i="30"/>
  <c r="AA257" i="30"/>
  <c r="AB127" i="30"/>
  <c r="AA130" i="30"/>
  <c r="AA260" i="30" s="1"/>
  <c r="AB227" i="30"/>
  <c r="AB219" i="30"/>
  <c r="AC173" i="30"/>
  <c r="AB176" i="30"/>
  <c r="AB318" i="30"/>
  <c r="AB216" i="30"/>
  <c r="AC157" i="30"/>
  <c r="AA348" i="30"/>
  <c r="AB144" i="30"/>
  <c r="AB270" i="30"/>
  <c r="AC208" i="30"/>
  <c r="Z15" i="30"/>
  <c r="AA12" i="30"/>
  <c r="Y247" i="30"/>
  <c r="Y243" i="30"/>
  <c r="AB327" i="30"/>
  <c r="AB225" i="30"/>
  <c r="AC183" i="30"/>
  <c r="AA285" i="30"/>
  <c r="AB8" i="30"/>
  <c r="AA286" i="30"/>
  <c r="AB9" i="30"/>
  <c r="AB160" i="30"/>
  <c r="AB317" i="30" s="1"/>
  <c r="AA163" i="30"/>
  <c r="AA320" i="30" s="1"/>
  <c r="AB223" i="30"/>
  <c r="AB184" i="30"/>
  <c r="AC181" i="30"/>
  <c r="AA349" i="30"/>
  <c r="AB145" i="30"/>
  <c r="Z335" i="30"/>
  <c r="AB322" i="30"/>
  <c r="AB228" i="30"/>
  <c r="AB220" i="30"/>
  <c r="AC174" i="30"/>
  <c r="Z38" i="30"/>
  <c r="AA264" i="30"/>
  <c r="AC17" i="30"/>
  <c r="AB262" i="30"/>
  <c r="AC136" i="30"/>
  <c r="AA258" i="30"/>
  <c r="AA254" i="30"/>
  <c r="AB119" i="30"/>
  <c r="Z297" i="30"/>
  <c r="Z28" i="30"/>
  <c r="AA25" i="30"/>
  <c r="AC231" i="30"/>
  <c r="AC192" i="30"/>
  <c r="AD189" i="30"/>
  <c r="Z295" i="30"/>
  <c r="Z287" i="30"/>
  <c r="Z83" i="30"/>
  <c r="Z40" i="30"/>
  <c r="AA10" i="30"/>
  <c r="AA11" i="30" s="1"/>
  <c r="Z249" i="30"/>
  <c r="Z211" i="30"/>
  <c r="Z277" i="30"/>
  <c r="Z251" i="30"/>
  <c r="Z213" i="30"/>
  <c r="Z279" i="30"/>
  <c r="AD200" i="30"/>
  <c r="AA273" i="30"/>
  <c r="AC16" i="30"/>
  <c r="AB29" i="30"/>
  <c r="AA32" i="30"/>
  <c r="BC10" i="30" s="1"/>
  <c r="AA26" i="30"/>
  <c r="AA274" i="30"/>
  <c r="AB177" i="30"/>
  <c r="AB321" i="30" s="1"/>
  <c r="AA180" i="30"/>
  <c r="AA324" i="30" s="1"/>
  <c r="Y35" i="30"/>
  <c r="Z281" i="30"/>
  <c r="AA259" i="30"/>
  <c r="AB129" i="30"/>
  <c r="AB236" i="30"/>
  <c r="AC165" i="30"/>
  <c r="Z256" i="30"/>
  <c r="Z315" i="30"/>
  <c r="Z337" i="30" s="1"/>
  <c r="Z345" i="30"/>
  <c r="AA317" i="30"/>
  <c r="AB319" i="30"/>
  <c r="AB217" i="30"/>
  <c r="AC158" i="30"/>
  <c r="AD201" i="30"/>
  <c r="AB59" i="30"/>
  <c r="AA67" i="30"/>
  <c r="AA63" i="30"/>
  <c r="AA62" i="30"/>
  <c r="AA73" i="30" s="1"/>
  <c r="Z283" i="30"/>
  <c r="AA204" i="30" l="1"/>
  <c r="AA278" i="30" s="1"/>
  <c r="Z342" i="30"/>
  <c r="BB32" i="30" s="1"/>
  <c r="Z344" i="30"/>
  <c r="Z312" i="30"/>
  <c r="Z316" i="30" s="1"/>
  <c r="Z338" i="30" s="1"/>
  <c r="BB30" i="30" s="1"/>
  <c r="Z268" i="30"/>
  <c r="BB25" i="30" s="1"/>
  <c r="AA266" i="30"/>
  <c r="AA310" i="30"/>
  <c r="AA344" i="30" s="1"/>
  <c r="AA340" i="30"/>
  <c r="Z278" i="30"/>
  <c r="Z212" i="30"/>
  <c r="Z246" i="30" s="1"/>
  <c r="Z206" i="30"/>
  <c r="Z280" i="30" s="1"/>
  <c r="Z250" i="30"/>
  <c r="Z298" i="30"/>
  <c r="Z282" i="30"/>
  <c r="X248" i="30"/>
  <c r="AZ23" i="30" s="1"/>
  <c r="Y242" i="30"/>
  <c r="Y284" i="30"/>
  <c r="BA24" i="30" s="1"/>
  <c r="Y280" i="30"/>
  <c r="Y252" i="30"/>
  <c r="Y300" i="30"/>
  <c r="Y346" i="30"/>
  <c r="BA31" i="30" s="1"/>
  <c r="X244" i="30"/>
  <c r="AC138" i="30"/>
  <c r="AC264" i="30" s="1"/>
  <c r="AB130" i="30"/>
  <c r="AB260" i="30" s="1"/>
  <c r="AB121" i="30"/>
  <c r="AA196" i="30"/>
  <c r="AA332" i="30" s="1"/>
  <c r="AB193" i="30"/>
  <c r="AA329" i="30"/>
  <c r="AA343" i="30" s="1"/>
  <c r="W42" i="30"/>
  <c r="W43" i="30"/>
  <c r="AB273" i="30"/>
  <c r="AA82" i="30"/>
  <c r="AB275" i="30"/>
  <c r="AA66" i="30"/>
  <c r="Y37" i="30"/>
  <c r="BA11" i="30" s="1"/>
  <c r="Z44" i="30"/>
  <c r="Z77" i="30" s="1"/>
  <c r="AA276" i="30"/>
  <c r="AA38" i="30"/>
  <c r="Z35" i="30"/>
  <c r="Z290" i="30"/>
  <c r="Z78" i="30"/>
  <c r="Z303" i="30"/>
  <c r="Z291" i="30"/>
  <c r="Z79" i="30"/>
  <c r="Z47" i="30"/>
  <c r="BB9" i="30"/>
  <c r="AB258" i="30"/>
  <c r="AC128" i="30"/>
  <c r="AC59" i="30"/>
  <c r="AB67" i="30"/>
  <c r="AB63" i="30"/>
  <c r="AB62" i="30"/>
  <c r="AB73" i="30" s="1"/>
  <c r="AC319" i="30"/>
  <c r="AC217" i="30"/>
  <c r="AD158" i="30"/>
  <c r="AC29" i="30"/>
  <c r="AB32" i="30"/>
  <c r="BD10" i="30" s="1"/>
  <c r="AE200" i="30"/>
  <c r="F13" i="36" s="1"/>
  <c r="Z247" i="30"/>
  <c r="Z243" i="30"/>
  <c r="Z245" i="30"/>
  <c r="Z241" i="30"/>
  <c r="Z41" i="30"/>
  <c r="BB12" i="30" s="1"/>
  <c r="AC223" i="30"/>
  <c r="AC184" i="30"/>
  <c r="AD181" i="30"/>
  <c r="AB285" i="30"/>
  <c r="AC8" i="30"/>
  <c r="AB348" i="30"/>
  <c r="AC144" i="30"/>
  <c r="AC49" i="30"/>
  <c r="AB56" i="30"/>
  <c r="AB52" i="30"/>
  <c r="AC61" i="30"/>
  <c r="AB69" i="30"/>
  <c r="AB65" i="30"/>
  <c r="AB341" i="30"/>
  <c r="AB267" i="30"/>
  <c r="AB255" i="30"/>
  <c r="AC120" i="30"/>
  <c r="AB205" i="30"/>
  <c r="AB311" i="30"/>
  <c r="AB315" i="30" s="1"/>
  <c r="AB337" i="30" s="1"/>
  <c r="AC237" i="30"/>
  <c r="AD166" i="30"/>
  <c r="AA342" i="30"/>
  <c r="BC32" i="30" s="1"/>
  <c r="AA268" i="30"/>
  <c r="BC25" i="30" s="1"/>
  <c r="AA256" i="30"/>
  <c r="AA312" i="30"/>
  <c r="AB347" i="30"/>
  <c r="AC143" i="30"/>
  <c r="AB146" i="30"/>
  <c r="AB152" i="30" s="1"/>
  <c r="BD26" i="30" s="1"/>
  <c r="Y248" i="30"/>
  <c r="BA23" i="30" s="1"/>
  <c r="Y244" i="30"/>
  <c r="AA345" i="30"/>
  <c r="AC262" i="30"/>
  <c r="AD136" i="30"/>
  <c r="AC160" i="30"/>
  <c r="AC317" i="30" s="1"/>
  <c r="AB163" i="30"/>
  <c r="AB320" i="30" s="1"/>
  <c r="AC327" i="30"/>
  <c r="AC225" i="30"/>
  <c r="AD183" i="30"/>
  <c r="AB222" i="30"/>
  <c r="AB230" i="30"/>
  <c r="AE199" i="30"/>
  <c r="E13" i="36" s="1"/>
  <c r="AD202" i="30"/>
  <c r="AD330" i="30"/>
  <c r="AD232" i="30"/>
  <c r="AE190" i="30"/>
  <c r="F22" i="36" s="1"/>
  <c r="AB339" i="30"/>
  <c r="AB265" i="30"/>
  <c r="AB253" i="30"/>
  <c r="AC118" i="30"/>
  <c r="AB309" i="30"/>
  <c r="AB313" i="30" s="1"/>
  <c r="AB335" i="30" s="1"/>
  <c r="AB203" i="30"/>
  <c r="AA350" i="30"/>
  <c r="AA352" i="30" s="1"/>
  <c r="BC33" i="30" s="1"/>
  <c r="AC269" i="30"/>
  <c r="AD207" i="30"/>
  <c r="AC210" i="30"/>
  <c r="AC272" i="30" s="1"/>
  <c r="AE201" i="30"/>
  <c r="G13" i="36" s="1"/>
  <c r="AB26" i="30"/>
  <c r="AB39" i="30" s="1"/>
  <c r="AC322" i="30"/>
  <c r="AC228" i="30"/>
  <c r="AC220" i="30"/>
  <c r="AD174" i="30"/>
  <c r="AB226" i="30"/>
  <c r="AB218" i="30"/>
  <c r="AA299" i="30"/>
  <c r="AB27" i="30"/>
  <c r="AC236" i="30"/>
  <c r="AD165" i="30"/>
  <c r="AB259" i="30"/>
  <c r="AC129" i="30"/>
  <c r="AD16" i="30"/>
  <c r="AA295" i="30"/>
  <c r="AA287" i="30"/>
  <c r="AA83" i="30"/>
  <c r="AA40" i="30"/>
  <c r="AB10" i="30"/>
  <c r="AB11" i="30" s="1"/>
  <c r="AD231" i="30"/>
  <c r="AD192" i="30"/>
  <c r="AE189" i="30"/>
  <c r="E22" i="36" s="1"/>
  <c r="E28" i="36" s="1"/>
  <c r="AA297" i="30"/>
  <c r="AB25" i="30"/>
  <c r="AA28" i="30"/>
  <c r="AD17" i="30"/>
  <c r="AB349" i="30"/>
  <c r="AC145" i="30"/>
  <c r="AB286" i="30"/>
  <c r="AC9" i="30"/>
  <c r="AA81" i="30"/>
  <c r="AA15" i="30"/>
  <c r="AB12" i="30"/>
  <c r="AC270" i="30"/>
  <c r="AD208" i="30"/>
  <c r="AC318" i="30"/>
  <c r="AC216" i="30"/>
  <c r="AD157" i="30"/>
  <c r="AC227" i="30"/>
  <c r="AC219" i="30"/>
  <c r="AC176" i="30"/>
  <c r="AD173" i="30"/>
  <c r="AC215" i="30"/>
  <c r="AC159" i="30"/>
  <c r="AD156" i="30"/>
  <c r="AC60" i="30"/>
  <c r="AB68" i="30"/>
  <c r="AB64" i="30"/>
  <c r="AA251" i="30"/>
  <c r="AA213" i="30"/>
  <c r="AA279" i="30"/>
  <c r="AA283" i="30"/>
  <c r="AA313" i="30"/>
  <c r="AA335" i="30" s="1"/>
  <c r="AC147" i="30"/>
  <c r="AB150" i="30"/>
  <c r="Z36" i="30"/>
  <c r="AC271" i="30"/>
  <c r="AD209" i="30"/>
  <c r="AC235" i="30"/>
  <c r="AC167" i="30"/>
  <c r="AC238" i="30" s="1"/>
  <c r="AD164" i="30"/>
  <c r="AC261" i="30"/>
  <c r="AD135" i="30"/>
  <c r="AC177" i="30"/>
  <c r="AC321" i="30" s="1"/>
  <c r="AB180" i="30"/>
  <c r="AB324" i="30" s="1"/>
  <c r="AC234" i="30"/>
  <c r="AB340" i="30"/>
  <c r="AB266" i="30"/>
  <c r="AB254" i="30"/>
  <c r="AC119" i="30"/>
  <c r="AB310" i="30"/>
  <c r="AB204" i="30"/>
  <c r="AA39" i="30"/>
  <c r="AA288" i="30"/>
  <c r="AA88" i="30"/>
  <c r="AA87" i="30"/>
  <c r="AA85" i="30"/>
  <c r="AA84" i="30"/>
  <c r="BC8" i="30"/>
  <c r="AA24" i="30"/>
  <c r="AA36" i="30" s="1"/>
  <c r="AA23" i="30"/>
  <c r="AA45" i="30" s="1"/>
  <c r="AA22" i="30"/>
  <c r="AA44" i="30" s="1"/>
  <c r="AB274" i="30"/>
  <c r="AB257" i="30"/>
  <c r="AC127" i="30"/>
  <c r="AC323" i="30"/>
  <c r="AC229" i="30"/>
  <c r="AC221" i="30"/>
  <c r="AD175" i="30"/>
  <c r="AC168" i="30"/>
  <c r="AB171" i="30"/>
  <c r="AA70" i="30"/>
  <c r="AC326" i="30"/>
  <c r="AC224" i="30"/>
  <c r="AD182" i="30"/>
  <c r="AA249" i="30"/>
  <c r="AA211" i="30"/>
  <c r="AA281" i="30"/>
  <c r="AA277" i="30"/>
  <c r="AC263" i="30"/>
  <c r="AD331" i="30"/>
  <c r="AD233" i="30"/>
  <c r="AE191" i="30"/>
  <c r="G22" i="36" s="1"/>
  <c r="AC185" i="30"/>
  <c r="AB188" i="30"/>
  <c r="AB328" i="30" s="1"/>
  <c r="Y304" i="30"/>
  <c r="Y292" i="30"/>
  <c r="BA15" i="30" s="1"/>
  <c r="Y80" i="30"/>
  <c r="BA22" i="30" s="1"/>
  <c r="BA29" i="30" s="1"/>
  <c r="BA13" i="30"/>
  <c r="F28" i="36" l="1"/>
  <c r="F61" i="36"/>
  <c r="G28" i="36"/>
  <c r="G61" i="36"/>
  <c r="AA298" i="30"/>
  <c r="AA282" i="30"/>
  <c r="AA212" i="30"/>
  <c r="AA302" i="30" s="1"/>
  <c r="AA206" i="30"/>
  <c r="AA300" i="30" s="1"/>
  <c r="AA294" i="30"/>
  <c r="AA250" i="30"/>
  <c r="G36" i="36"/>
  <c r="Z346" i="30"/>
  <c r="BB31" i="30" s="1"/>
  <c r="AA314" i="30"/>
  <c r="AA336" i="30" s="1"/>
  <c r="Z214" i="30"/>
  <c r="Z244" i="30" s="1"/>
  <c r="Z242" i="30"/>
  <c r="Z302" i="30"/>
  <c r="Z284" i="30"/>
  <c r="BB24" i="30" s="1"/>
  <c r="Z252" i="30"/>
  <c r="Z296" i="30"/>
  <c r="Z300" i="30"/>
  <c r="AB276" i="30"/>
  <c r="AC130" i="30"/>
  <c r="AC260" i="30" s="1"/>
  <c r="AD210" i="30"/>
  <c r="AD272" i="30" s="1"/>
  <c r="AD138" i="30"/>
  <c r="AD264" i="30" s="1"/>
  <c r="AB268" i="30"/>
  <c r="BD25" i="30" s="1"/>
  <c r="AB312" i="30"/>
  <c r="AB316" i="30" s="1"/>
  <c r="AB338" i="30" s="1"/>
  <c r="BD30" i="30" s="1"/>
  <c r="AC121" i="30"/>
  <c r="AB256" i="30"/>
  <c r="AB342" i="30"/>
  <c r="BD32" i="30" s="1"/>
  <c r="AC273" i="30"/>
  <c r="AC274" i="30"/>
  <c r="AB196" i="30"/>
  <c r="AB332" i="30" s="1"/>
  <c r="AC193" i="30"/>
  <c r="AB329" i="30"/>
  <c r="AB343" i="30" s="1"/>
  <c r="Z289" i="30"/>
  <c r="Z301" i="30"/>
  <c r="AB81" i="30"/>
  <c r="AB82" i="30"/>
  <c r="AB38" i="30"/>
  <c r="Y42" i="30"/>
  <c r="Y43" i="30"/>
  <c r="AA41" i="30"/>
  <c r="BC12" i="30" s="1"/>
  <c r="Z37" i="30"/>
  <c r="BB11" i="30" s="1"/>
  <c r="AA301" i="30"/>
  <c r="AA289" i="30"/>
  <c r="AA77" i="30"/>
  <c r="AA290" i="30"/>
  <c r="AA78" i="30"/>
  <c r="AB288" i="30"/>
  <c r="AB88" i="30"/>
  <c r="AB87" i="30"/>
  <c r="AB85" i="30"/>
  <c r="AB84" i="30"/>
  <c r="AB24" i="30"/>
  <c r="AB46" i="30" s="1"/>
  <c r="AB23" i="30"/>
  <c r="AB45" i="30" s="1"/>
  <c r="AB22" i="30"/>
  <c r="AB44" i="30" s="1"/>
  <c r="BD8" i="30"/>
  <c r="AD323" i="30"/>
  <c r="AD229" i="30"/>
  <c r="AD221" i="30"/>
  <c r="AE175" i="30"/>
  <c r="G21" i="36" s="1"/>
  <c r="AA35" i="30"/>
  <c r="AD326" i="30"/>
  <c r="AD224" i="30"/>
  <c r="AE182" i="30"/>
  <c r="F20" i="36" s="1"/>
  <c r="AA46" i="30"/>
  <c r="AB250" i="30"/>
  <c r="AB212" i="30"/>
  <c r="AB278" i="30"/>
  <c r="AB282" i="30"/>
  <c r="AC150" i="30"/>
  <c r="AD147" i="30"/>
  <c r="AD215" i="30"/>
  <c r="AE156" i="30"/>
  <c r="E19" i="36" s="1"/>
  <c r="AD159" i="30"/>
  <c r="AD227" i="30"/>
  <c r="AD219" i="30"/>
  <c r="AE173" i="30"/>
  <c r="E21" i="36" s="1"/>
  <c r="AD176" i="30"/>
  <c r="AD270" i="30"/>
  <c r="AE208" i="30"/>
  <c r="AA47" i="30"/>
  <c r="BC9" i="30"/>
  <c r="AD234" i="30"/>
  <c r="AD236" i="30"/>
  <c r="AE165" i="30"/>
  <c r="AE236" i="30" s="1"/>
  <c r="AB299" i="30"/>
  <c r="AC27" i="30"/>
  <c r="AC347" i="30"/>
  <c r="AC146" i="30"/>
  <c r="AC152" i="30" s="1"/>
  <c r="BE26" i="30" s="1"/>
  <c r="AD143" i="30"/>
  <c r="AC69" i="30"/>
  <c r="AC65" i="30"/>
  <c r="AD61" i="30"/>
  <c r="AC348" i="30"/>
  <c r="AD144" i="30"/>
  <c r="AD223" i="30"/>
  <c r="AD184" i="30"/>
  <c r="AE181" i="30"/>
  <c r="E20" i="36" s="1"/>
  <c r="E25" i="36" s="1"/>
  <c r="AC275" i="30"/>
  <c r="AC171" i="30"/>
  <c r="AD168" i="30"/>
  <c r="AA34" i="30"/>
  <c r="AB314" i="30"/>
  <c r="AB336" i="30" s="1"/>
  <c r="AB344" i="30"/>
  <c r="AC180" i="30"/>
  <c r="AC324" i="30" s="1"/>
  <c r="AD177" i="30"/>
  <c r="AD321" i="30" s="1"/>
  <c r="AA247" i="30"/>
  <c r="AA243" i="30"/>
  <c r="AC68" i="30"/>
  <c r="AC64" i="30"/>
  <c r="AD60" i="30"/>
  <c r="AC218" i="30"/>
  <c r="AC230" i="30"/>
  <c r="AC222" i="30"/>
  <c r="AD318" i="30"/>
  <c r="AD216" i="30"/>
  <c r="AE157" i="30"/>
  <c r="F19" i="36" s="1"/>
  <c r="AC286" i="30"/>
  <c r="AD9" i="30"/>
  <c r="AB294" i="30"/>
  <c r="AE17" i="30"/>
  <c r="AB297" i="30"/>
  <c r="AC25" i="30"/>
  <c r="AB28" i="30"/>
  <c r="AE16" i="30"/>
  <c r="AB249" i="30"/>
  <c r="AB211" i="30"/>
  <c r="AB206" i="30"/>
  <c r="AB284" i="30" s="1"/>
  <c r="BD24" i="30" s="1"/>
  <c r="AB277" i="30"/>
  <c r="AD327" i="30"/>
  <c r="AD225" i="30"/>
  <c r="AE183" i="30"/>
  <c r="G20" i="36" s="1"/>
  <c r="AB350" i="30"/>
  <c r="AB352" i="30" s="1"/>
  <c r="BD33" i="30" s="1"/>
  <c r="AB251" i="30"/>
  <c r="AB213" i="30"/>
  <c r="AB279" i="30"/>
  <c r="AC226" i="30"/>
  <c r="AC67" i="30"/>
  <c r="AC63" i="30"/>
  <c r="AC62" i="30"/>
  <c r="AC73" i="30" s="1"/>
  <c r="AD59" i="30"/>
  <c r="Z292" i="30"/>
  <c r="BB15" i="30" s="1"/>
  <c r="Z80" i="30"/>
  <c r="BB22" i="30" s="1"/>
  <c r="BB29" i="30" s="1"/>
  <c r="BB13" i="30"/>
  <c r="AB283" i="30"/>
  <c r="AD263" i="30"/>
  <c r="AC340" i="30"/>
  <c r="AC266" i="30"/>
  <c r="AC254" i="30"/>
  <c r="AD119" i="30"/>
  <c r="AC310" i="30"/>
  <c r="AC314" i="30" s="1"/>
  <c r="AC336" i="30" s="1"/>
  <c r="AC204" i="30"/>
  <c r="AC282" i="30" s="1"/>
  <c r="AD261" i="30"/>
  <c r="AE135" i="30"/>
  <c r="AD271" i="30"/>
  <c r="AE209" i="30"/>
  <c r="AB15" i="30"/>
  <c r="AC12" i="30"/>
  <c r="AC349" i="30"/>
  <c r="AD145" i="30"/>
  <c r="AC259" i="30"/>
  <c r="AD129" i="30"/>
  <c r="AD269" i="30"/>
  <c r="AE207" i="30"/>
  <c r="E15" i="36" s="1"/>
  <c r="E38" i="36" s="1"/>
  <c r="AC163" i="30"/>
  <c r="AC320" i="30" s="1"/>
  <c r="AD160" i="30"/>
  <c r="AA316" i="30"/>
  <c r="AA338" i="30" s="1"/>
  <c r="BC30" i="30" s="1"/>
  <c r="AA346" i="30"/>
  <c r="BC31" i="30" s="1"/>
  <c r="AD237" i="30"/>
  <c r="AE166" i="30"/>
  <c r="AE237" i="30" s="1"/>
  <c r="AC341" i="30"/>
  <c r="AC255" i="30"/>
  <c r="AC267" i="30"/>
  <c r="AD120" i="30"/>
  <c r="AC205" i="30"/>
  <c r="AC311" i="30"/>
  <c r="AC32" i="30"/>
  <c r="BE10" i="30" s="1"/>
  <c r="AD29" i="30"/>
  <c r="AC258" i="30"/>
  <c r="AD128" i="30"/>
  <c r="AB345" i="30"/>
  <c r="AC188" i="30"/>
  <c r="AC328" i="30" s="1"/>
  <c r="AD185" i="30"/>
  <c r="AD325" i="30" s="1"/>
  <c r="AA245" i="30"/>
  <c r="AA241" i="30"/>
  <c r="AC257" i="30"/>
  <c r="AD127" i="30"/>
  <c r="AE331" i="30"/>
  <c r="AE233" i="30"/>
  <c r="AD235" i="30"/>
  <c r="AE164" i="30"/>
  <c r="AD167" i="30"/>
  <c r="AD238" i="30" s="1"/>
  <c r="AE231" i="30"/>
  <c r="AE192" i="30"/>
  <c r="AB295" i="30"/>
  <c r="AB287" i="30"/>
  <c r="AB83" i="30"/>
  <c r="AB40" i="30"/>
  <c r="AC10" i="30"/>
  <c r="AC11" i="30" s="1"/>
  <c r="AD322" i="30"/>
  <c r="AD228" i="30"/>
  <c r="AD220" i="30"/>
  <c r="AE174" i="30"/>
  <c r="F21" i="36" s="1"/>
  <c r="AB298" i="30"/>
  <c r="AC26" i="30"/>
  <c r="AC339" i="30"/>
  <c r="AC253" i="30"/>
  <c r="AC265" i="30"/>
  <c r="AD118" i="30"/>
  <c r="AC203" i="30"/>
  <c r="AC293" i="30" s="1"/>
  <c r="AC309" i="30"/>
  <c r="AC313" i="30" s="1"/>
  <c r="AE330" i="30"/>
  <c r="AE232" i="30"/>
  <c r="AE202" i="30"/>
  <c r="AD262" i="30"/>
  <c r="AE136" i="30"/>
  <c r="F18" i="36" s="1"/>
  <c r="F36" i="36" s="1"/>
  <c r="AB70" i="30"/>
  <c r="AC56" i="30"/>
  <c r="AC52" i="30"/>
  <c r="AD49" i="30"/>
  <c r="AC285" i="30"/>
  <c r="AD8" i="30"/>
  <c r="AB293" i="30"/>
  <c r="AC325" i="30"/>
  <c r="AD319" i="30"/>
  <c r="AD217" i="30"/>
  <c r="AE158" i="30"/>
  <c r="G19" i="36" s="1"/>
  <c r="AB66" i="30"/>
  <c r="AB281" i="30"/>
  <c r="E18" i="36" l="1"/>
  <c r="E36" i="36" s="1"/>
  <c r="AE271" i="30"/>
  <c r="G15" i="36"/>
  <c r="G38" i="36" s="1"/>
  <c r="AE270" i="30"/>
  <c r="F15" i="36"/>
  <c r="F38" i="36" s="1"/>
  <c r="F24" i="36"/>
  <c r="F58" i="36"/>
  <c r="E24" i="36"/>
  <c r="G58" i="36"/>
  <c r="G24" i="36"/>
  <c r="AA296" i="30"/>
  <c r="AA280" i="30"/>
  <c r="AA284" i="30"/>
  <c r="BC24" i="30" s="1"/>
  <c r="AA252" i="30"/>
  <c r="AA246" i="30"/>
  <c r="AA214" i="30"/>
  <c r="AA248" i="30" s="1"/>
  <c r="BC23" i="30" s="1"/>
  <c r="AA242" i="30"/>
  <c r="F60" i="36"/>
  <c r="F27" i="36"/>
  <c r="E27" i="36"/>
  <c r="G60" i="36"/>
  <c r="G27" i="36"/>
  <c r="G23" i="36"/>
  <c r="G26" i="36" s="1"/>
  <c r="G25" i="36"/>
  <c r="G59" i="36"/>
  <c r="F23" i="36"/>
  <c r="F26" i="36" s="1"/>
  <c r="F59" i="36"/>
  <c r="F25" i="36"/>
  <c r="E23" i="36"/>
  <c r="E26" i="36" s="1"/>
  <c r="Z304" i="30"/>
  <c r="Z248" i="30"/>
  <c r="BB23" i="30" s="1"/>
  <c r="AE138" i="30"/>
  <c r="AE264" i="30" s="1"/>
  <c r="AE269" i="30"/>
  <c r="AE210" i="30"/>
  <c r="AE272" i="30" s="1"/>
  <c r="AC312" i="30"/>
  <c r="AC316" i="30" s="1"/>
  <c r="AC338" i="30" s="1"/>
  <c r="BE30" i="30" s="1"/>
  <c r="AD130" i="30"/>
  <c r="AD260" i="30" s="1"/>
  <c r="AB346" i="30"/>
  <c r="BD31" i="30" s="1"/>
  <c r="AD121" i="30"/>
  <c r="AC256" i="30"/>
  <c r="AC268" i="30"/>
  <c r="BE25" i="30" s="1"/>
  <c r="AC342" i="30"/>
  <c r="BE32" i="30" s="1"/>
  <c r="AC196" i="30"/>
  <c r="AC332" i="30" s="1"/>
  <c r="AD193" i="30"/>
  <c r="AC329" i="30"/>
  <c r="AC343" i="30" s="1"/>
  <c r="Z42" i="30"/>
  <c r="AC38" i="30"/>
  <c r="Z43" i="30"/>
  <c r="AA37" i="30"/>
  <c r="AA43" i="30" s="1"/>
  <c r="AC82" i="30"/>
  <c r="AD275" i="30"/>
  <c r="AB41" i="30"/>
  <c r="BD12" i="30" s="1"/>
  <c r="AC66" i="30"/>
  <c r="AC81" i="30"/>
  <c r="AB34" i="30"/>
  <c r="AC335" i="30"/>
  <c r="AB302" i="30"/>
  <c r="AB290" i="30"/>
  <c r="AB78" i="30"/>
  <c r="AB303" i="30"/>
  <c r="AB291" i="30"/>
  <c r="AB79" i="30"/>
  <c r="AB301" i="30"/>
  <c r="AB289" i="30"/>
  <c r="AB77" i="30"/>
  <c r="AC249" i="30"/>
  <c r="AC211" i="30"/>
  <c r="AC206" i="30"/>
  <c r="AC284" i="30" s="1"/>
  <c r="BE24" i="30" s="1"/>
  <c r="AC281" i="30"/>
  <c r="AC277" i="30"/>
  <c r="AE49" i="30"/>
  <c r="AD56" i="30"/>
  <c r="AD52" i="30"/>
  <c r="AE262" i="30"/>
  <c r="AD339" i="30"/>
  <c r="AD265" i="30"/>
  <c r="AD253" i="30"/>
  <c r="AE118" i="30"/>
  <c r="E16" i="36" s="1"/>
  <c r="AD309" i="30"/>
  <c r="AD313" i="30" s="1"/>
  <c r="AD203" i="30"/>
  <c r="AD293" i="30" s="1"/>
  <c r="AC298" i="30"/>
  <c r="AD26" i="30"/>
  <c r="AD39" i="30" s="1"/>
  <c r="AE235" i="30"/>
  <c r="AE167" i="30"/>
  <c r="AE238" i="30" s="1"/>
  <c r="AD257" i="30"/>
  <c r="AE127" i="30"/>
  <c r="E17" i="36" s="1"/>
  <c r="E35" i="36" s="1"/>
  <c r="AD258" i="30"/>
  <c r="AE128" i="30"/>
  <c r="AC315" i="30"/>
  <c r="AC337" i="30" s="1"/>
  <c r="AC345" i="30"/>
  <c r="AE160" i="30"/>
  <c r="AD163" i="30"/>
  <c r="AD320" i="30" s="1"/>
  <c r="AD340" i="30"/>
  <c r="AD266" i="30"/>
  <c r="AD254" i="30"/>
  <c r="AE119" i="30"/>
  <c r="F16" i="36" s="1"/>
  <c r="AD204" i="30"/>
  <c r="AD294" i="30" s="1"/>
  <c r="AD310" i="30"/>
  <c r="AE59" i="30"/>
  <c r="AD67" i="30"/>
  <c r="AD63" i="30"/>
  <c r="AD62" i="30"/>
  <c r="AD73" i="30" s="1"/>
  <c r="AE327" i="30"/>
  <c r="AE225" i="30"/>
  <c r="AB252" i="30"/>
  <c r="AB280" i="30"/>
  <c r="AD286" i="30"/>
  <c r="AE9" i="30"/>
  <c r="F8" i="36" s="1"/>
  <c r="AC350" i="30"/>
  <c r="AC352" i="30" s="1"/>
  <c r="BE33" i="30" s="1"/>
  <c r="AA292" i="30"/>
  <c r="BC15" i="30" s="1"/>
  <c r="AA80" i="30"/>
  <c r="BC22" i="30" s="1"/>
  <c r="BC29" i="30" s="1"/>
  <c r="BC13" i="30"/>
  <c r="AD230" i="30"/>
  <c r="AD222" i="30"/>
  <c r="AD317" i="30"/>
  <c r="AE326" i="30"/>
  <c r="AE224" i="30"/>
  <c r="AE323" i="30"/>
  <c r="AE229" i="30"/>
  <c r="AE221" i="30"/>
  <c r="AB35" i="30"/>
  <c r="AB296" i="30"/>
  <c r="AE185" i="30"/>
  <c r="AD188" i="30"/>
  <c r="AD328" i="30" s="1"/>
  <c r="AC251" i="30"/>
  <c r="AC213" i="30"/>
  <c r="AC283" i="30"/>
  <c r="AC279" i="30"/>
  <c r="AD259" i="30"/>
  <c r="AE129" i="30"/>
  <c r="AC15" i="30"/>
  <c r="AD12" i="30"/>
  <c r="AE261" i="30"/>
  <c r="AE263" i="30"/>
  <c r="AB247" i="30"/>
  <c r="AB243" i="30"/>
  <c r="AB245" i="30"/>
  <c r="AB241" i="30"/>
  <c r="AB214" i="30"/>
  <c r="AC39" i="30"/>
  <c r="AE318" i="30"/>
  <c r="AE216" i="30"/>
  <c r="AE60" i="30"/>
  <c r="AD68" i="30"/>
  <c r="AD64" i="30"/>
  <c r="AE223" i="30"/>
  <c r="AE184" i="30"/>
  <c r="AD348" i="30"/>
  <c r="AE144" i="30"/>
  <c r="AE348" i="30" s="1"/>
  <c r="AC70" i="30"/>
  <c r="AC299" i="30"/>
  <c r="AD27" i="30"/>
  <c r="AE227" i="30"/>
  <c r="AE219" i="30"/>
  <c r="AE176" i="30"/>
  <c r="AD218" i="30"/>
  <c r="AE147" i="30"/>
  <c r="AE150" i="30" s="1"/>
  <c r="AD150" i="30"/>
  <c r="AB246" i="30"/>
  <c r="AB242" i="30"/>
  <c r="AB36" i="30"/>
  <c r="AC344" i="30"/>
  <c r="AC288" i="30"/>
  <c r="AC88" i="30"/>
  <c r="AC87" i="30"/>
  <c r="AC85" i="30"/>
  <c r="AC84" i="30"/>
  <c r="AC24" i="30"/>
  <c r="AC46" i="30" s="1"/>
  <c r="AC23" i="30"/>
  <c r="AC45" i="30" s="1"/>
  <c r="AC22" i="30"/>
  <c r="AC44" i="30" s="1"/>
  <c r="BE8" i="30"/>
  <c r="AE322" i="30"/>
  <c r="AE228" i="30"/>
  <c r="AE220" i="30"/>
  <c r="AC295" i="30"/>
  <c r="AC287" i="30"/>
  <c r="AC83" i="30"/>
  <c r="AC40" i="30"/>
  <c r="AD10" i="30"/>
  <c r="AD11" i="30" s="1"/>
  <c r="AE29" i="30"/>
  <c r="AE32" i="30" s="1"/>
  <c r="BG10" i="30" s="1"/>
  <c r="AD32" i="30"/>
  <c r="BF10" i="30" s="1"/>
  <c r="AD341" i="30"/>
  <c r="AD267" i="30"/>
  <c r="AD255" i="30"/>
  <c r="AE120" i="30"/>
  <c r="G16" i="36" s="1"/>
  <c r="AD311" i="30"/>
  <c r="AD205" i="30"/>
  <c r="AC250" i="30"/>
  <c r="AC212" i="30"/>
  <c r="AC278" i="30"/>
  <c r="AB300" i="30"/>
  <c r="AB47" i="30"/>
  <c r="BD9" i="30"/>
  <c r="AD274" i="30"/>
  <c r="AE177" i="30"/>
  <c r="AD180" i="30"/>
  <c r="AD324" i="30" s="1"/>
  <c r="AD226" i="30"/>
  <c r="AD347" i="30"/>
  <c r="AE143" i="30"/>
  <c r="AD146" i="30"/>
  <c r="AD152" i="30" s="1"/>
  <c r="BF26" i="30" s="1"/>
  <c r="AE215" i="30"/>
  <c r="AE159" i="30"/>
  <c r="AE319" i="30"/>
  <c r="AE217" i="30"/>
  <c r="AD285" i="30"/>
  <c r="AE8" i="30"/>
  <c r="E8" i="36" s="1"/>
  <c r="AE234" i="30"/>
  <c r="AD349" i="30"/>
  <c r="AE145" i="30"/>
  <c r="AE349" i="30" s="1"/>
  <c r="AC297" i="30"/>
  <c r="AC28" i="30"/>
  <c r="AD25" i="30"/>
  <c r="AC294" i="30"/>
  <c r="AC276" i="30"/>
  <c r="AE168" i="30"/>
  <c r="AE171" i="30" s="1"/>
  <c r="AD171" i="30"/>
  <c r="AE61" i="30"/>
  <c r="AD69" i="30"/>
  <c r="AD65" i="30"/>
  <c r="AD273" i="30"/>
  <c r="AA303" i="30"/>
  <c r="AA291" i="30"/>
  <c r="AA79" i="30"/>
  <c r="E39" i="36" l="1"/>
  <c r="AE163" i="30"/>
  <c r="E54" i="36"/>
  <c r="E58" i="36" s="1"/>
  <c r="AE180" i="30"/>
  <c r="E56" i="36"/>
  <c r="E60" i="36" s="1"/>
  <c r="F39" i="36"/>
  <c r="G39" i="36"/>
  <c r="AA244" i="30"/>
  <c r="AA304" i="30"/>
  <c r="AE188" i="30"/>
  <c r="AE328" i="30" s="1"/>
  <c r="E55" i="36"/>
  <c r="E59" i="36" s="1"/>
  <c r="AE258" i="30"/>
  <c r="F17" i="36"/>
  <c r="F35" i="36" s="1"/>
  <c r="AE259" i="30"/>
  <c r="G17" i="36"/>
  <c r="G35" i="36" s="1"/>
  <c r="G34" i="36"/>
  <c r="E37" i="36"/>
  <c r="E34" i="36"/>
  <c r="E65" i="36"/>
  <c r="F34" i="36"/>
  <c r="E42" i="36"/>
  <c r="F42" i="36"/>
  <c r="AE325" i="30"/>
  <c r="AD276" i="30"/>
  <c r="AE317" i="30"/>
  <c r="BC11" i="30"/>
  <c r="AC346" i="30"/>
  <c r="BE31" i="30" s="1"/>
  <c r="AD268" i="30"/>
  <c r="BF25" i="30" s="1"/>
  <c r="AE257" i="30"/>
  <c r="AE130" i="30"/>
  <c r="AE260" i="30" s="1"/>
  <c r="AE121" i="30"/>
  <c r="AD312" i="30"/>
  <c r="AD316" i="30" s="1"/>
  <c r="AD338" i="30" s="1"/>
  <c r="BF30" i="30" s="1"/>
  <c r="AD342" i="30"/>
  <c r="BF32" i="30" s="1"/>
  <c r="AD256" i="30"/>
  <c r="AC296" i="30"/>
  <c r="AE273" i="30"/>
  <c r="AE193" i="30"/>
  <c r="E57" i="36" s="1"/>
  <c r="E61" i="36" s="1"/>
  <c r="AD196" i="30"/>
  <c r="AD332" i="30" s="1"/>
  <c r="AD329" i="30"/>
  <c r="AD343" i="30" s="1"/>
  <c r="AA42" i="30"/>
  <c r="AD70" i="30"/>
  <c r="AD81" i="30"/>
  <c r="AB37" i="30"/>
  <c r="AB42" i="30" s="1"/>
  <c r="AD82" i="30"/>
  <c r="AC34" i="30"/>
  <c r="AC36" i="30"/>
  <c r="AE275" i="30"/>
  <c r="AC41" i="30"/>
  <c r="BE12" i="30" s="1"/>
  <c r="AC301" i="30"/>
  <c r="AC289" i="30"/>
  <c r="AC77" i="30"/>
  <c r="AC302" i="30"/>
  <c r="AC290" i="30"/>
  <c r="AC78" i="30"/>
  <c r="AC303" i="30"/>
  <c r="AC291" i="30"/>
  <c r="AC79" i="30"/>
  <c r="AE69" i="30"/>
  <c r="AE65" i="30"/>
  <c r="AD288" i="30"/>
  <c r="AD88" i="30"/>
  <c r="AD87" i="30"/>
  <c r="AD85" i="30"/>
  <c r="AD84" i="30"/>
  <c r="AD24" i="30"/>
  <c r="AD46" i="30" s="1"/>
  <c r="AD23" i="30"/>
  <c r="AD45" i="30" s="1"/>
  <c r="AD22" i="30"/>
  <c r="AD44" i="30" s="1"/>
  <c r="BF8" i="30"/>
  <c r="AE320" i="30"/>
  <c r="AE218" i="30"/>
  <c r="AE347" i="30"/>
  <c r="AE350" i="30" s="1"/>
  <c r="AE352" i="30" s="1"/>
  <c r="BG33" i="30" s="1"/>
  <c r="AE146" i="30"/>
  <c r="AE152" i="30" s="1"/>
  <c r="BG26" i="30" s="1"/>
  <c r="AC35" i="30"/>
  <c r="AE321" i="30"/>
  <c r="AE274" i="30"/>
  <c r="AC247" i="30"/>
  <c r="AC243" i="30"/>
  <c r="AD314" i="30"/>
  <c r="AD336" i="30" s="1"/>
  <c r="AD344" i="30"/>
  <c r="AD335" i="30"/>
  <c r="AC252" i="30"/>
  <c r="AC280" i="30"/>
  <c r="AD297" i="30"/>
  <c r="AD28" i="30"/>
  <c r="AE25" i="30"/>
  <c r="E9" i="36" s="1"/>
  <c r="AE285" i="30"/>
  <c r="AD350" i="30"/>
  <c r="AD352" i="30" s="1"/>
  <c r="BF33" i="30" s="1"/>
  <c r="AD251" i="30"/>
  <c r="AD213" i="30"/>
  <c r="AD279" i="30"/>
  <c r="AE324" i="30"/>
  <c r="AE230" i="30"/>
  <c r="AE222" i="30"/>
  <c r="AD299" i="30"/>
  <c r="AE27" i="30"/>
  <c r="G9" i="36" s="1"/>
  <c r="AB248" i="30"/>
  <c r="BD23" i="30" s="1"/>
  <c r="AB244" i="30"/>
  <c r="AD66" i="30"/>
  <c r="AD250" i="30"/>
  <c r="AD212" i="30"/>
  <c r="AD278" i="30"/>
  <c r="AD282" i="30"/>
  <c r="AD298" i="30"/>
  <c r="AE26" i="30"/>
  <c r="AE339" i="30"/>
  <c r="AE265" i="30"/>
  <c r="AE253" i="30"/>
  <c r="AE309" i="30"/>
  <c r="AE203" i="30"/>
  <c r="AC245" i="30"/>
  <c r="AC241" i="30"/>
  <c r="AC214" i="30"/>
  <c r="AC300" i="30"/>
  <c r="AC47" i="30"/>
  <c r="BE9" i="30"/>
  <c r="AD38" i="30"/>
  <c r="AD315" i="30"/>
  <c r="AD337" i="30" s="1"/>
  <c r="AD345" i="30"/>
  <c r="AE226" i="30"/>
  <c r="AD15" i="30"/>
  <c r="AE12" i="30"/>
  <c r="AE15" i="30" s="1"/>
  <c r="AE340" i="30"/>
  <c r="AE266" i="30"/>
  <c r="AE254" i="30"/>
  <c r="AE204" i="30"/>
  <c r="AE310" i="30"/>
  <c r="AB304" i="30"/>
  <c r="AB292" i="30"/>
  <c r="BD15" i="30" s="1"/>
  <c r="AB80" i="30"/>
  <c r="BD22" i="30" s="1"/>
  <c r="BD29" i="30" s="1"/>
  <c r="BD13" i="30"/>
  <c r="AC246" i="30"/>
  <c r="AC242" i="30"/>
  <c r="AE341" i="30"/>
  <c r="AE267" i="30"/>
  <c r="AE255" i="30"/>
  <c r="AE205" i="30"/>
  <c r="G14" i="36" s="1"/>
  <c r="AE311" i="30"/>
  <c r="G50" i="36" s="1"/>
  <c r="G66" i="36" s="1"/>
  <c r="AD295" i="30"/>
  <c r="AD287" i="30"/>
  <c r="AD83" i="30"/>
  <c r="AD40" i="30"/>
  <c r="AE10" i="30"/>
  <c r="G8" i="36" s="1"/>
  <c r="AE68" i="30"/>
  <c r="AE64" i="30"/>
  <c r="AE286" i="30"/>
  <c r="AE67" i="30"/>
  <c r="AE63" i="30"/>
  <c r="AE62" i="30"/>
  <c r="AE73" i="30" s="1"/>
  <c r="AD249" i="30"/>
  <c r="AD211" i="30"/>
  <c r="AD206" i="30"/>
  <c r="AD277" i="30"/>
  <c r="AD281" i="30"/>
  <c r="AE56" i="30"/>
  <c r="AE52" i="30"/>
  <c r="AD283" i="30"/>
  <c r="F37" i="36" l="1"/>
  <c r="F65" i="36"/>
  <c r="G65" i="36"/>
  <c r="G37" i="36"/>
  <c r="G40" i="36"/>
  <c r="G33" i="36"/>
  <c r="G41" i="36"/>
  <c r="AE293" i="30"/>
  <c r="E14" i="36"/>
  <c r="AE313" i="30"/>
  <c r="E49" i="36" s="1"/>
  <c r="E64" i="36" s="1"/>
  <c r="E50" i="36"/>
  <c r="E66" i="36" s="1"/>
  <c r="AE314" i="30"/>
  <c r="F50" i="36"/>
  <c r="F66" i="36" s="1"/>
  <c r="AE294" i="30"/>
  <c r="F14" i="36"/>
  <c r="E43" i="36"/>
  <c r="AE39" i="30"/>
  <c r="F9" i="36"/>
  <c r="G45" i="36"/>
  <c r="G43" i="36"/>
  <c r="G42" i="36"/>
  <c r="G44" i="36"/>
  <c r="AD346" i="30"/>
  <c r="BF31" i="30" s="1"/>
  <c r="AE256" i="30"/>
  <c r="AE312" i="30"/>
  <c r="AE316" i="30" s="1"/>
  <c r="AE338" i="30" s="1"/>
  <c r="BG30" i="30" s="1"/>
  <c r="AE342" i="30"/>
  <c r="BG32" i="30" s="1"/>
  <c r="AE268" i="30"/>
  <c r="BG25" i="30" s="1"/>
  <c r="AE196" i="30"/>
  <c r="AE332" i="30" s="1"/>
  <c r="AE329" i="30"/>
  <c r="AE343" i="30" s="1"/>
  <c r="BD11" i="30"/>
  <c r="AB43" i="30"/>
  <c r="AE82" i="30"/>
  <c r="AC37" i="30"/>
  <c r="AC43" i="30" s="1"/>
  <c r="AD34" i="30"/>
  <c r="AE66" i="30"/>
  <c r="AD302" i="30"/>
  <c r="AD290" i="30"/>
  <c r="AD78" i="30"/>
  <c r="AD301" i="30"/>
  <c r="AD289" i="30"/>
  <c r="AD77" i="30"/>
  <c r="AD303" i="30"/>
  <c r="AD291" i="30"/>
  <c r="AD79" i="30"/>
  <c r="AD252" i="30"/>
  <c r="AD280" i="30"/>
  <c r="AE299" i="30"/>
  <c r="AD35" i="30"/>
  <c r="AD296" i="30"/>
  <c r="AE281" i="30"/>
  <c r="AD245" i="30"/>
  <c r="AD241" i="30"/>
  <c r="AD214" i="30"/>
  <c r="AE295" i="30"/>
  <c r="AE287" i="30"/>
  <c r="AE83" i="30"/>
  <c r="AE40" i="30"/>
  <c r="AC304" i="30"/>
  <c r="AC292" i="30"/>
  <c r="BE15" i="30" s="1"/>
  <c r="AC80" i="30"/>
  <c r="BE22" i="30" s="1"/>
  <c r="BE29" i="30" s="1"/>
  <c r="BE13" i="30"/>
  <c r="AE11" i="30"/>
  <c r="AE276" i="30"/>
  <c r="AD36" i="30"/>
  <c r="AE315" i="30"/>
  <c r="AE345" i="30"/>
  <c r="AD284" i="30"/>
  <c r="BF24" i="30" s="1"/>
  <c r="AE249" i="30"/>
  <c r="AE211" i="30"/>
  <c r="E12" i="36" s="1"/>
  <c r="E46" i="36" s="1"/>
  <c r="AE206" i="30"/>
  <c r="AE277" i="30"/>
  <c r="AD247" i="30"/>
  <c r="AD243" i="30"/>
  <c r="AE38" i="30"/>
  <c r="AE297" i="30"/>
  <c r="AE28" i="30"/>
  <c r="AE70" i="30"/>
  <c r="AE251" i="30"/>
  <c r="AE213" i="30"/>
  <c r="G12" i="36" s="1"/>
  <c r="AE279" i="30"/>
  <c r="AE283" i="30"/>
  <c r="AE250" i="30"/>
  <c r="AE212" i="30"/>
  <c r="F12" i="36" s="1"/>
  <c r="AE278" i="30"/>
  <c r="AD41" i="30"/>
  <c r="BF12" i="30" s="1"/>
  <c r="AC248" i="30"/>
  <c r="BE23" i="30" s="1"/>
  <c r="AC244" i="30"/>
  <c r="AE298" i="30"/>
  <c r="AD246" i="30"/>
  <c r="AD242" i="30"/>
  <c r="AE81" i="30"/>
  <c r="AD300" i="30"/>
  <c r="AD47" i="30"/>
  <c r="BF9" i="30"/>
  <c r="AE344" i="30"/>
  <c r="AE282" i="30"/>
  <c r="E45" i="36" l="1"/>
  <c r="E40" i="36"/>
  <c r="AE335" i="30"/>
  <c r="AE336" i="30"/>
  <c r="F49" i="36"/>
  <c r="F64" i="36" s="1"/>
  <c r="F31" i="36"/>
  <c r="F32" i="36"/>
  <c r="G31" i="36"/>
  <c r="G32" i="36"/>
  <c r="G46" i="36"/>
  <c r="F40" i="36"/>
  <c r="F33" i="36"/>
  <c r="F41" i="36"/>
  <c r="F44" i="36"/>
  <c r="E31" i="36"/>
  <c r="E32" i="36"/>
  <c r="AE337" i="30"/>
  <c r="G49" i="36"/>
  <c r="G64" i="36" s="1"/>
  <c r="E33" i="36"/>
  <c r="E41" i="36"/>
  <c r="E44" i="36"/>
  <c r="F45" i="36"/>
  <c r="F43" i="36"/>
  <c r="F46" i="36"/>
  <c r="AE346" i="30"/>
  <c r="BG31" i="30" s="1"/>
  <c r="BE11" i="30"/>
  <c r="AC42" i="30"/>
  <c r="AE41" i="30"/>
  <c r="BG12" i="30" s="1"/>
  <c r="AD37" i="30"/>
  <c r="BF11" i="30" s="1"/>
  <c r="AE252" i="30"/>
  <c r="AE280" i="30"/>
  <c r="AE284" i="30"/>
  <c r="BG24" i="30" s="1"/>
  <c r="AD304" i="30"/>
  <c r="AD292" i="30"/>
  <c r="BF15" i="30" s="1"/>
  <c r="AD80" i="30"/>
  <c r="BF22" i="30" s="1"/>
  <c r="BF29" i="30" s="1"/>
  <c r="BF13" i="30"/>
  <c r="AE245" i="30"/>
  <c r="AE241" i="30"/>
  <c r="AE214" i="30"/>
  <c r="AE296" i="30"/>
  <c r="AE288" i="30"/>
  <c r="AE88" i="30"/>
  <c r="AE87" i="30"/>
  <c r="AE85" i="30"/>
  <c r="AE84" i="30"/>
  <c r="AE24" i="30"/>
  <c r="AE46" i="30" s="1"/>
  <c r="AE23" i="30"/>
  <c r="AE45" i="30" s="1"/>
  <c r="AE22" i="30"/>
  <c r="AE44" i="30" s="1"/>
  <c r="BG8" i="30"/>
  <c r="AE300" i="30"/>
  <c r="AE47" i="30"/>
  <c r="BG9" i="30"/>
  <c r="AD248" i="30"/>
  <c r="BF23" i="30" s="1"/>
  <c r="AD244" i="30"/>
  <c r="AE246" i="30"/>
  <c r="AE242" i="30"/>
  <c r="AE247" i="30"/>
  <c r="AE243" i="30"/>
  <c r="AD42" i="30" l="1"/>
  <c r="AD43" i="30"/>
  <c r="AE35" i="30"/>
  <c r="AE301" i="30"/>
  <c r="AE289" i="30"/>
  <c r="AE77" i="30"/>
  <c r="AE302" i="30"/>
  <c r="AE290" i="30"/>
  <c r="AE78" i="30"/>
  <c r="AE303" i="30"/>
  <c r="AE291" i="30"/>
  <c r="AE79" i="30"/>
  <c r="AE34" i="30"/>
  <c r="AE304" i="30"/>
  <c r="AE292" i="30"/>
  <c r="BG15" i="30" s="1"/>
  <c r="AE80" i="30"/>
  <c r="BG22" i="30" s="1"/>
  <c r="BG29" i="30" s="1"/>
  <c r="BG13" i="30"/>
  <c r="AE36" i="30"/>
  <c r="AE248" i="30"/>
  <c r="BG23" i="30" s="1"/>
  <c r="AE244" i="30"/>
  <c r="AE37" i="30" l="1"/>
  <c r="BG11" i="30" l="1"/>
  <c r="AE42" i="30"/>
  <c r="AE43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Dwi Mayasari</author>
    <author>Pepaya</author>
  </authors>
  <commentList>
    <comment ref="C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UAT (Unit Auxilary Transformer)
reaktor 1,2 dan ps 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pemakaian untuk injek standby trafo dan Indoeka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98" authorId="1" shapeId="0" xr:uid="{00000000-0006-0000-0000-000003000000}">
      <text>
        <r>
          <rPr>
            <b/>
            <sz val="9"/>
            <color indexed="81"/>
            <rFont val="Tahoma"/>
            <charset val="1"/>
          </rPr>
          <t>RESET Setelah Serious Inspection</t>
        </r>
      </text>
    </comment>
    <comment ref="O99" authorId="1" shapeId="0" xr:uid="{00000000-0006-0000-0000-000004000000}">
      <text>
        <r>
          <rPr>
            <b/>
            <sz val="9"/>
            <color indexed="81"/>
            <rFont val="Tahoma"/>
            <charset val="1"/>
          </rPr>
          <t>RESET Setelah Serious Inspection</t>
        </r>
      </text>
    </comment>
    <comment ref="I100" authorId="1" shapeId="0" xr:uid="{00000000-0006-0000-0000-000005000000}">
      <text>
        <r>
          <rPr>
            <b/>
            <sz val="9"/>
            <color indexed="81"/>
            <rFont val="Tahoma"/>
            <charset val="1"/>
          </rPr>
          <t xml:space="preserve">Start Serious inspection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00" authorId="1" shapeId="0" xr:uid="{00000000-0006-0000-0000-000006000000}">
      <text>
        <r>
          <rPr>
            <b/>
            <sz val="9"/>
            <color indexed="81"/>
            <rFont val="Tahoma"/>
            <charset val="1"/>
          </rPr>
          <t>Tanggal 01 s.d 16 April 2019 Shutdown lanjut kegiatan Serious Inspection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18" authorId="1" shapeId="0" xr:uid="{00000000-0006-0000-0000-000007000000}">
      <text>
        <r>
          <rPr>
            <b/>
            <sz val="9"/>
            <color indexed="81"/>
            <rFont val="Tahoma"/>
            <charset val="1"/>
          </rPr>
          <t>untuk Cleaning Condenser sebelum SI CFK#2 (mengambil Schedule Outage CFK#2)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19" authorId="1" shapeId="0" xr:uid="{00000000-0006-0000-0000-000008000000}">
      <text>
        <r>
          <rPr>
            <b/>
            <sz val="9"/>
            <color indexed="81"/>
            <rFont val="Tahoma"/>
            <charset val="1"/>
          </rPr>
          <t>Mengambil Schedule Outage CFK#1 untuk Inspeksi Rotor Generator oleh JJ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20" authorId="1" shapeId="0" xr:uid="{00000000-0006-0000-0000-000009000000}">
      <text>
        <r>
          <rPr>
            <b/>
            <sz val="9"/>
            <color indexed="81"/>
            <rFont val="Tahoma"/>
            <charset val="1"/>
          </rPr>
          <t>27 Maret pukul 01:48 WITA CFK #3 shutdown untuk kegiatan Serious Inspection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20" authorId="1" shapeId="0" xr:uid="{00000000-0006-0000-0000-00000A000000}">
      <text>
        <r>
          <rPr>
            <b/>
            <sz val="9"/>
            <color indexed="81"/>
            <rFont val="Tahoma"/>
            <charset val="1"/>
          </rPr>
          <t>Tanggal 01 s.d 16 April 2019 Shutdown lanjut kegiatan Serious Inspection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27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BO#2 shutdown Turbin Cleaning Condenser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7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BO#2 shutdown Turbin Cleaning Condenser TG#1</t>
        </r>
        <r>
          <rPr>
            <sz val="9"/>
            <color indexed="81"/>
            <rFont val="Tahoma"/>
            <family val="2"/>
          </rPr>
          <t xml:space="preserve">
dan penambalan CCWP</t>
        </r>
      </text>
    </comment>
    <comment ref="L127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BO#2 shutdown Turbin Cleaning Condenser TG#1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28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BO#2 shutdown Turbin Cleaning Condenser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8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BO#1 shutdown Turbin Cleaning Condenser TG#2</t>
        </r>
        <r>
          <rPr>
            <sz val="9"/>
            <color indexed="81"/>
            <rFont val="Tahoma"/>
            <family val="2"/>
          </rPr>
          <t xml:space="preserve">
dan penambalan CCWP</t>
        </r>
      </text>
    </comment>
    <comment ref="L128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>BO#1 shutdown Turbin Cleaning Condenser TG#2</t>
        </r>
      </text>
    </comment>
    <comment ref="H129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Cleaning condenser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9" authorId="1" shapeId="0" xr:uid="{00000000-0006-0000-0000-000012000000}">
      <text>
        <r>
          <rPr>
            <sz val="9"/>
            <color indexed="81"/>
            <rFont val="Tahoma"/>
            <family val="2"/>
          </rPr>
          <t xml:space="preserve">Lanjut kegiatan cleaning Condenser
</t>
        </r>
      </text>
    </comment>
    <comment ref="J129" authorId="1" shapeId="0" xr:uid="{00000000-0006-0000-0000-000013000000}">
      <text>
        <r>
          <rPr>
            <b/>
            <sz val="9"/>
            <color indexed="81"/>
            <rFont val="Tahoma"/>
            <charset val="1"/>
          </rPr>
          <t>kegiatan SI Molor, karena masalah  Valve Governor, beban tidak bisa maksimal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35" authorId="1" shapeId="0" xr:uid="{00000000-0006-0000-0000-000014000000}">
      <text>
        <r>
          <rPr>
            <sz val="9"/>
            <color indexed="81"/>
            <rFont val="Tahoma"/>
            <family val="2"/>
          </rPr>
          <t xml:space="preserve">Emergency Stop Kebocoran Pipa Superheater
</t>
        </r>
      </text>
    </comment>
    <comment ref="J135" authorId="1" shapeId="0" xr:uid="{00000000-0006-0000-0000-000015000000}">
      <text>
        <r>
          <rPr>
            <b/>
            <sz val="9"/>
            <color indexed="81"/>
            <rFont val="Tahoma"/>
            <charset val="1"/>
          </rPr>
          <t>stop karena Stock BB Habis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35" authorId="1" shapeId="0" xr:uid="{00000000-0006-0000-0000-000016000000}">
      <text>
        <r>
          <rPr>
            <b/>
            <sz val="9"/>
            <color indexed="81"/>
            <rFont val="Tahoma"/>
            <charset val="1"/>
          </rPr>
          <t>lanjut stop karena Stock BB Habis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35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>Tanggal 08 Juli Pukul 01:54 WITA shutdown Emergency karena kebocoran Flange packing MOV 107 Feed Water Line</t>
        </r>
      </text>
    </comment>
    <comment ref="G136" authorId="1" shapeId="0" xr:uid="{00000000-0006-0000-0000-000018000000}">
      <text>
        <r>
          <rPr>
            <sz val="9"/>
            <color indexed="81"/>
            <rFont val="Tahoma"/>
            <family val="2"/>
          </rPr>
          <t xml:space="preserve">Emergency Stop Kebocoran Pipa Superheater
</t>
        </r>
      </text>
    </comment>
    <comment ref="J136" authorId="1" shapeId="0" xr:uid="{00000000-0006-0000-0000-000019000000}">
      <text>
        <r>
          <rPr>
            <b/>
            <sz val="9"/>
            <color indexed="81"/>
            <rFont val="Tahoma"/>
            <charset val="1"/>
          </rPr>
          <t>stop karena Stock BB Habis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36" authorId="1" shapeId="0" xr:uid="{00000000-0006-0000-0000-00001A000000}">
      <text>
        <r>
          <rPr>
            <b/>
            <sz val="9"/>
            <color indexed="81"/>
            <rFont val="Tahoma"/>
            <family val="2"/>
          </rPr>
          <t>Tanggal 08 Juli Pukul 01:54 WITA shutdown Emergency karena kebocoran Flange packing MOV 107 Feed Water Line</t>
        </r>
      </text>
    </comment>
    <comment ref="J137" authorId="1" shapeId="0" xr:uid="{00000000-0006-0000-0000-00001B000000}">
      <text>
        <r>
          <rPr>
            <b/>
            <sz val="9"/>
            <color indexed="81"/>
            <rFont val="Tahoma"/>
            <charset val="1"/>
          </rPr>
          <t>Boiler MFT, level steam drum HH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37" authorId="1" shapeId="0" xr:uid="{00000000-0006-0000-0000-00001C000000}">
      <text>
        <r>
          <rPr>
            <b/>
            <sz val="9"/>
            <color indexed="81"/>
            <rFont val="Tahoma"/>
            <charset val="1"/>
          </rPr>
          <t>TG#3 Trip karena Boiler MFT, indikasi pressure furnace HHH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37" authorId="1" shapeId="0" xr:uid="{00000000-0006-0000-0000-00001D000000}">
      <text>
        <r>
          <rPr>
            <b/>
            <sz val="9"/>
            <color indexed="81"/>
            <rFont val="Tahoma"/>
            <charset val="1"/>
          </rPr>
          <t>BO dan TG tiga kali Trip, tidak diketahui penyebabnya</t>
        </r>
      </text>
    </comment>
    <comment ref="P137" authorId="1" shapeId="0" xr:uid="{00000000-0006-0000-0000-00001E000000}">
      <text>
        <r>
          <rPr>
            <b/>
            <sz val="9"/>
            <color indexed="81"/>
            <rFont val="Tahoma"/>
            <family val="2"/>
          </rPr>
          <t>Turbin TRIP karena sensor vibrasi error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9" authorId="1" shapeId="0" xr:uid="{00000000-0006-0000-0000-00001F000000}">
      <text>
        <r>
          <rPr>
            <b/>
            <sz val="9"/>
            <color indexed="81"/>
            <rFont val="Tahoma"/>
            <family val="2"/>
          </rPr>
          <t>Fuse 3 RD Generator CFK #1  Putus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9" authorId="1" shapeId="0" xr:uid="{00000000-0006-0000-0000-000020000000}">
      <text>
        <r>
          <rPr>
            <b/>
            <sz val="9"/>
            <color indexed="81"/>
            <rFont val="Tahoma"/>
            <family val="2"/>
          </rPr>
          <t>Tanggal 11 April 2019 Turbin CFK#1 Trip Pukul 15:45 WITA karena gangguan jaringan</t>
        </r>
      </text>
    </comment>
    <comment ref="N139" authorId="1" shapeId="0" xr:uid="{00000000-0006-0000-0000-000021000000}">
      <text>
        <r>
          <rPr>
            <b/>
            <sz val="9"/>
            <color indexed="81"/>
            <rFont val="Tahoma"/>
            <family val="2"/>
          </rPr>
          <t>Tanggal 25 Agustus Pukul 13:42 WITA Jaringan Mahakam Blackout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0" authorId="1" shapeId="0" xr:uid="{00000000-0006-0000-0000-000022000000}">
      <text>
        <r>
          <rPr>
            <b/>
            <sz val="9"/>
            <color indexed="81"/>
            <rFont val="Tahoma"/>
            <family val="2"/>
          </rPr>
          <t>TG#2 di Tripkan Push Bottom Control Load Lengket / Rusak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0" authorId="1" shapeId="0" xr:uid="{00000000-0006-0000-0000-000023000000}">
      <text>
        <r>
          <rPr>
            <b/>
            <sz val="9"/>
            <color indexed="81"/>
            <rFont val="Tahoma"/>
            <family val="2"/>
          </rPr>
          <t>Tanggal 11 April 2019 Turbin CFK#2 Trip Pukul 15:45 WITA karena gangguan jaringan</t>
        </r>
      </text>
    </comment>
    <comment ref="N140" authorId="1" shapeId="0" xr:uid="{00000000-0006-0000-0000-000024000000}">
      <text>
        <r>
          <rPr>
            <b/>
            <sz val="9"/>
            <color indexed="81"/>
            <rFont val="Tahoma"/>
            <family val="2"/>
          </rPr>
          <t>Tanggal 25 Agustus Pukul 13:42 WITA Jaringan Mahakam Blackout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41" authorId="1" shapeId="0" xr:uid="{00000000-0006-0000-0000-000025000000}">
      <text>
        <r>
          <rPr>
            <b/>
            <sz val="9"/>
            <color indexed="81"/>
            <rFont val="Tahoma"/>
            <family val="2"/>
          </rPr>
          <t>Turbin Trip Indikasi Modul sensor over speed No. 1 Error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41" authorId="1" shapeId="0" xr:uid="{00000000-0006-0000-0000-000026000000}">
      <text>
        <r>
          <rPr>
            <b/>
            <sz val="9"/>
            <color indexed="81"/>
            <rFont val="Tahoma"/>
            <family val="2"/>
          </rPr>
          <t>Tanggal 25 Agustus Pukul 13:42 WITA Jaringan Mahakam Blackout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3" authorId="1" shapeId="0" xr:uid="{00000000-0006-0000-0000-000027000000}">
      <text>
        <r>
          <rPr>
            <b/>
            <sz val="9"/>
            <color indexed="81"/>
            <rFont val="Tahoma"/>
            <family val="2"/>
          </rPr>
          <t>Balancing dan ganti impeler FM #1B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3" authorId="1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Perbaikan Fan Mill / Ganti Impeller #1B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73" authorId="1" shapeId="0" xr:uid="{00000000-0006-0000-0000-000029000000}">
      <text>
        <r>
          <rPr>
            <b/>
            <sz val="9"/>
            <color indexed="81"/>
            <rFont val="Tahoma"/>
            <family val="2"/>
          </rPr>
          <t>Perbaikan Fan Mill / Ganti Impeller #1C sinkron steam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74" authorId="1" shapeId="0" xr:uid="{00000000-0006-0000-0000-00002A000000}">
      <text>
        <r>
          <rPr>
            <b/>
            <sz val="9"/>
            <color indexed="81"/>
            <rFont val="Tahoma"/>
            <family val="2"/>
          </rPr>
          <t>Perbaikan Fan Mill / Ganti Impeller #1C sinkron steam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74" authorId="1" shapeId="0" xr:uid="{00000000-0006-0000-0000-00002B000000}">
      <text>
        <r>
          <rPr>
            <b/>
            <sz val="9"/>
            <color indexed="81"/>
            <rFont val="Tahoma"/>
            <charset val="1"/>
          </rPr>
          <t>Penggantian Impeller 2A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1" authorId="1" shapeId="0" xr:uid="{00000000-0006-0000-0000-00002C000000}">
      <text>
        <r>
          <rPr>
            <b/>
            <sz val="9"/>
            <color indexed="81"/>
            <rFont val="Tahoma"/>
            <charset val="1"/>
          </rPr>
          <t>Tanggal 08 Mei 2019 Boiler CFK#1 MFT Pukul 05:54 WITA kondisi sinkron steam sehingga kedua unit mengalami penurunan beban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1" authorId="1" shapeId="0" xr:uid="{00000000-0006-0000-0000-00002D000000}">
      <text>
        <r>
          <rPr>
            <b/>
            <sz val="9"/>
            <color indexed="81"/>
            <rFont val="Tahoma"/>
            <charset val="1"/>
          </rPr>
          <t>Tanggal 14 s.d 19 Juni 2019 beban tidak dapat maksimal karena Vacuum Condenser Low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81" authorId="1" shapeId="0" xr:uid="{00000000-0006-0000-0000-00002E000000}">
      <text>
        <r>
          <rPr>
            <b/>
            <sz val="9"/>
            <color indexed="81"/>
            <rFont val="Tahoma"/>
            <charset val="1"/>
          </rPr>
          <t>beban tidak dapat maksimal karena kualitas BB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81" authorId="1" shapeId="0" xr:uid="{00000000-0006-0000-0000-00002F000000}">
      <text>
        <r>
          <rPr>
            <b/>
            <sz val="9"/>
            <color indexed="81"/>
            <rFont val="Tahoma"/>
            <charset val="1"/>
          </rPr>
          <t>Penurunan beban karena ketersediaan batubara menipis Tanggal 15 s.d 18 dan low vacuum condenser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2" authorId="1" shapeId="0" xr:uid="{00000000-0006-0000-0000-000030000000}">
      <text>
        <r>
          <rPr>
            <b/>
            <sz val="9"/>
            <color indexed="81"/>
            <rFont val="Tahoma"/>
            <charset val="1"/>
          </rPr>
          <t>Tanggal 14 s.d 19 Juni 2019 beban tidak dapat maksimal karena Vacuum Condenser Low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82" authorId="1" shapeId="0" xr:uid="{00000000-0006-0000-0000-000031000000}">
      <text>
        <r>
          <rPr>
            <b/>
            <sz val="9"/>
            <color indexed="81"/>
            <rFont val="Tahoma"/>
            <charset val="1"/>
          </rPr>
          <t>beban tidak dapat maksimal karena kualitas BB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82" authorId="1" shapeId="0" xr:uid="{00000000-0006-0000-0000-000032000000}">
      <text>
        <r>
          <rPr>
            <b/>
            <sz val="9"/>
            <color indexed="81"/>
            <rFont val="Tahoma"/>
            <charset val="1"/>
          </rPr>
          <t>Penurunan beban karena ketersediaan batubara menipis Tanggal 15 s.d 18 dan low vacuum condenser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3" authorId="1" shapeId="0" xr:uid="{00000000-0006-0000-0000-000033000000}">
      <text>
        <r>
          <rPr>
            <b/>
            <sz val="9"/>
            <color indexed="81"/>
            <rFont val="Tahoma"/>
            <charset val="1"/>
          </rPr>
          <t>Tanggal 12 dan 14 Mei kondisi vacuum condenser drop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5" authorId="1" shapeId="0" xr:uid="{00000000-0006-0000-0000-000034000000}">
      <text>
        <r>
          <rPr>
            <b/>
            <sz val="9"/>
            <color indexed="81"/>
            <rFont val="Tahoma"/>
            <family val="2"/>
          </rPr>
          <t>Penurunan beban oleh PLN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6" authorId="1" shapeId="0" xr:uid="{00000000-0006-0000-0000-000035000000}">
      <text>
        <r>
          <rPr>
            <b/>
            <sz val="9"/>
            <color indexed="81"/>
            <rFont val="Tahoma"/>
            <family val="2"/>
          </rPr>
          <t>Penurunan beban oleh PLN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7" authorId="1" shapeId="0" xr:uid="{00000000-0006-0000-0000-000036000000}">
      <text>
        <r>
          <rPr>
            <b/>
            <sz val="9"/>
            <color indexed="81"/>
            <rFont val="Tahoma"/>
            <family val="2"/>
          </rPr>
          <t>Penurunan beban oleh PLN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Pepaya</author>
  </authors>
  <commentList>
    <comment ref="E9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link ke ekspor pembangkit bukan ke produksi neto karena seharusnya tidak perlu di kurangi dengan import 
</t>
        </r>
      </text>
    </comment>
    <comment ref="F9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link ke ekspor pembangkit bukan ke produksi neto karena seharusnya tidak perlu di kurangi dengan import 
</t>
        </r>
      </text>
    </comment>
    <comment ref="G9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link ke ekspor pembangkit bukan ke produksi neto karena seharusnya tidak perlu di kurangi dengan import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Pepaya</author>
  </authors>
  <commentList>
    <comment ref="E9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link ke ekspor pembangkit bukan ke produksi neto karena seharusnya tidak perlu di kurangi dengan import 
</t>
        </r>
      </text>
    </comment>
    <comment ref="F9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link ke ekspor pembangkit bukan ke produksi neto karena seharusnya tidak perlu di kurangi dengan import 
</t>
        </r>
      </text>
    </comment>
    <comment ref="G9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link ke ekspor pembangkit bukan ke produksi neto karena seharusnya tidak perlu di kurangi dengan import 
</t>
        </r>
      </text>
    </comment>
  </commentList>
</comments>
</file>

<file path=xl/sharedStrings.xml><?xml version="1.0" encoding="utf-8"?>
<sst xmlns="http://schemas.openxmlformats.org/spreadsheetml/2006/main" count="1387" uniqueCount="388">
  <si>
    <t>NO</t>
  </si>
  <si>
    <t>URAIAN</t>
  </si>
  <si>
    <t>BULAN</t>
  </si>
  <si>
    <t>I</t>
  </si>
  <si>
    <t>PRODUKSI ENERGI &amp;</t>
  </si>
  <si>
    <t>PEMAKAIAN BAHAN BAKAR</t>
  </si>
  <si>
    <t>Produksi Bruto</t>
  </si>
  <si>
    <t>MWh</t>
  </si>
  <si>
    <t>PS GI</t>
  </si>
  <si>
    <t>Susut Trafo</t>
  </si>
  <si>
    <t>%</t>
  </si>
  <si>
    <t>Produksi Netto</t>
  </si>
  <si>
    <t>Pemakaian Bahan Bakar</t>
  </si>
  <si>
    <t>kL</t>
  </si>
  <si>
    <t>SFC</t>
  </si>
  <si>
    <t>II</t>
  </si>
  <si>
    <t>DATA LAIN-LAIN</t>
  </si>
  <si>
    <t>MW</t>
  </si>
  <si>
    <t>jam</t>
  </si>
  <si>
    <t>kali</t>
  </si>
  <si>
    <t>III</t>
  </si>
  <si>
    <t>KAPASITAS UNIT</t>
  </si>
  <si>
    <t>Kapasitas Terpasang</t>
  </si>
  <si>
    <t>IV</t>
  </si>
  <si>
    <t xml:space="preserve">OUTAGE </t>
  </si>
  <si>
    <t>Planned Outage</t>
  </si>
  <si>
    <t>POH OMC</t>
  </si>
  <si>
    <t>Unplanned Outage</t>
  </si>
  <si>
    <t>MOH OMC</t>
  </si>
  <si>
    <t>FOH OMC</t>
  </si>
  <si>
    <t>Jumlah Unit Pembangkit</t>
  </si>
  <si>
    <t>unit</t>
  </si>
  <si>
    <t>kali/unit</t>
  </si>
  <si>
    <t>V</t>
  </si>
  <si>
    <t>DERATING</t>
  </si>
  <si>
    <t>Planned Derating</t>
  </si>
  <si>
    <t>PD OMC</t>
  </si>
  <si>
    <t>PDHRS OMC</t>
  </si>
  <si>
    <t>Unplanned Derating</t>
  </si>
  <si>
    <t>MD OMC</t>
  </si>
  <si>
    <t>FD OMC</t>
  </si>
  <si>
    <t>FDHRS OMC</t>
  </si>
  <si>
    <t>VI</t>
  </si>
  <si>
    <t>DURASI</t>
  </si>
  <si>
    <t>Service Hours</t>
  </si>
  <si>
    <t>Service Hours Block</t>
  </si>
  <si>
    <t>VII</t>
  </si>
  <si>
    <t>INDIKATOR KINERJA PEMBANGKIT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</si>
  <si>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</si>
  <si>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</si>
  <si>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</si>
  <si>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</si>
  <si>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</si>
  <si>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</si>
  <si>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</si>
  <si>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</si>
  <si>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</si>
  <si>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</si>
  <si>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</si>
  <si>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</si>
  <si>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sd Jan</t>
  </si>
  <si>
    <t>sd Feb</t>
  </si>
  <si>
    <t>sd Mar</t>
  </si>
  <si>
    <t>sd Apr</t>
  </si>
  <si>
    <t>sd Mei</t>
  </si>
  <si>
    <t>sd Jun</t>
  </si>
  <si>
    <t>sd Jul</t>
  </si>
  <si>
    <t>sd Aug</t>
  </si>
  <si>
    <t>sd Sep</t>
  </si>
  <si>
    <t>sd Oct</t>
  </si>
  <si>
    <t>sd Nov</t>
  </si>
  <si>
    <t>sd Dec</t>
  </si>
  <si>
    <t>Kinerja Operasi Murni Tanpa OMC</t>
  </si>
  <si>
    <t>SST 1</t>
  </si>
  <si>
    <t>Pemakaian</t>
  </si>
  <si>
    <t>Pemakaian Sendiri (PS)</t>
  </si>
  <si>
    <t xml:space="preserve"> - Nilai Kalor Batubara</t>
  </si>
  <si>
    <t>- Jumlah Kalori BB</t>
  </si>
  <si>
    <t xml:space="preserve">B. BBM </t>
  </si>
  <si>
    <t>BBM Volume</t>
  </si>
  <si>
    <t>BBM Volume HSD</t>
  </si>
  <si>
    <t>BBM Volume Biosolar</t>
  </si>
  <si>
    <t>- Jumlah Kalori BBM</t>
  </si>
  <si>
    <t>- Aux Boiler</t>
  </si>
  <si>
    <t>- Alat Berat</t>
  </si>
  <si>
    <t>- Lain - lain</t>
  </si>
  <si>
    <t xml:space="preserve">Gross Plant Heat Rate </t>
  </si>
  <si>
    <t>Kg/kWh</t>
  </si>
  <si>
    <t>Liter/kWh</t>
  </si>
  <si>
    <t>Jumlah kejadian FO1 OMC (KINERJA OMC)</t>
  </si>
  <si>
    <t>A. Batubara</t>
  </si>
  <si>
    <t>Batubara</t>
  </si>
  <si>
    <t>BBM Persen HSD</t>
  </si>
  <si>
    <t>BBM Persen Biosolar</t>
  </si>
  <si>
    <t>Nilai Kalor BBM (HSD)</t>
  </si>
  <si>
    <t>Nilai Kalor BBM (Biosolar)</t>
  </si>
  <si>
    <t>Jumlah Unit Pembangkit (KINERJA OMC)</t>
  </si>
  <si>
    <t>SST 2</t>
  </si>
  <si>
    <t>MWh Kirim</t>
  </si>
  <si>
    <t>MWh Terima</t>
  </si>
  <si>
    <t>Pemakian Sendiri</t>
  </si>
  <si>
    <t>DMN</t>
  </si>
  <si>
    <t>NCF</t>
  </si>
  <si>
    <t>Mei</t>
  </si>
  <si>
    <t>Okt</t>
  </si>
  <si>
    <t>Nop</t>
  </si>
  <si>
    <t>Des</t>
  </si>
  <si>
    <t>NPHR</t>
  </si>
  <si>
    <t>EAF</t>
  </si>
  <si>
    <t>EFOR</t>
  </si>
  <si>
    <t>SOF</t>
  </si>
  <si>
    <t>SdOF</t>
  </si>
  <si>
    <t>PLTU EMBALUT</t>
  </si>
  <si>
    <t>Unit 1</t>
  </si>
  <si>
    <t>Unit 2</t>
  </si>
  <si>
    <t>Unit 3</t>
  </si>
  <si>
    <t>Total Produksi Bruto</t>
  </si>
  <si>
    <t>Total UAT</t>
  </si>
  <si>
    <t>Ekspor (kWh dari Pembangkit)</t>
  </si>
  <si>
    <t>s.d. Jan</t>
  </si>
  <si>
    <t>s.d. Feb</t>
  </si>
  <si>
    <t>s.d. Mar</t>
  </si>
  <si>
    <t>s.d. Apr</t>
  </si>
  <si>
    <t>s.d. Mei</t>
  </si>
  <si>
    <t>s.d. Jun</t>
  </si>
  <si>
    <t>s.d. Jul</t>
  </si>
  <si>
    <t>s.d. Sep</t>
  </si>
  <si>
    <t>s.d. Nov</t>
  </si>
  <si>
    <t>SST 3</t>
  </si>
  <si>
    <t>Ags</t>
  </si>
  <si>
    <t>s.d. Ags</t>
  </si>
  <si>
    <t>s.d. Okt</t>
  </si>
  <si>
    <t>s.d. Des</t>
  </si>
  <si>
    <t>Ekspor</t>
  </si>
  <si>
    <t>Impor</t>
  </si>
  <si>
    <t>Impor (kWh ke Pembangkit)</t>
  </si>
  <si>
    <t>PS (Presentase)</t>
  </si>
  <si>
    <t>PS + SUSUT (Presentase)</t>
  </si>
  <si>
    <t>Produksi Neto</t>
  </si>
  <si>
    <t>kkal/kg</t>
  </si>
  <si>
    <t>kkal/1000</t>
  </si>
  <si>
    <t>kkal/Lt</t>
  </si>
  <si>
    <t>kkal/kWh</t>
  </si>
  <si>
    <t>Efisiensi Thermal</t>
  </si>
  <si>
    <t>- SFC (batubara)</t>
  </si>
  <si>
    <t>- SFC (BBM)</t>
  </si>
  <si>
    <r>
      <t xml:space="preserve">Beban Puncak </t>
    </r>
    <r>
      <rPr>
        <i/>
        <sz val="10"/>
        <rFont val="Calibri"/>
        <family val="2"/>
        <scheme val="minor"/>
      </rPr>
      <t>(Gross)</t>
    </r>
  </si>
  <si>
    <t>Jumlah Jam sejak Operasi</t>
  </si>
  <si>
    <r>
      <t xml:space="preserve">Jumlah Jam setelah </t>
    </r>
    <r>
      <rPr>
        <i/>
        <sz val="10"/>
        <rFont val="Calibri"/>
        <family val="2"/>
        <scheme val="minor"/>
      </rPr>
      <t>Inspection</t>
    </r>
    <r>
      <rPr>
        <sz val="10"/>
        <rFont val="Calibri"/>
        <family val="2"/>
        <scheme val="minor"/>
      </rPr>
      <t xml:space="preserve"> Terakhir</t>
    </r>
  </si>
  <si>
    <r>
      <t xml:space="preserve">Jumlah </t>
    </r>
    <r>
      <rPr>
        <i/>
        <sz val="10"/>
        <rFont val="Calibri"/>
        <family val="2"/>
        <scheme val="minor"/>
      </rPr>
      <t>start up</t>
    </r>
  </si>
  <si>
    <t>Daya Mampu Neto (DMN)</t>
  </si>
  <si>
    <r>
      <rPr>
        <i/>
        <sz val="10"/>
        <rFont val="Calibri"/>
        <family val="2"/>
        <scheme val="minor"/>
      </rPr>
      <t>Planned Outage Hours</t>
    </r>
    <r>
      <rPr>
        <sz val="10"/>
        <rFont val="Calibri"/>
        <family val="2"/>
        <scheme val="minor"/>
      </rPr>
      <t xml:space="preserve"> (POH)</t>
    </r>
  </si>
  <si>
    <r>
      <t>P</t>
    </r>
    <r>
      <rPr>
        <i/>
        <sz val="10"/>
        <rFont val="Calibri"/>
        <family val="2"/>
        <scheme val="minor"/>
      </rPr>
      <t>lanned Outage Hours</t>
    </r>
    <r>
      <rPr>
        <sz val="10"/>
        <rFont val="Calibri"/>
        <family val="2"/>
        <scheme val="minor"/>
      </rPr>
      <t xml:space="preserve"> (POH)</t>
    </r>
  </si>
  <si>
    <r>
      <rPr>
        <i/>
        <sz val="10"/>
        <rFont val="Calibri"/>
        <family val="2"/>
        <scheme val="minor"/>
      </rPr>
      <t>Maintenance Outage Hours</t>
    </r>
    <r>
      <rPr>
        <sz val="10"/>
        <rFont val="Calibri"/>
        <family val="2"/>
        <scheme val="minor"/>
      </rPr>
      <t xml:space="preserve"> (MOH)</t>
    </r>
  </si>
  <si>
    <r>
      <rPr>
        <i/>
        <sz val="10"/>
        <rFont val="Calibri"/>
        <family val="2"/>
        <scheme val="minor"/>
      </rPr>
      <t>Forced Outage Hours</t>
    </r>
    <r>
      <rPr>
        <sz val="10"/>
        <rFont val="Calibri"/>
        <family val="2"/>
        <scheme val="minor"/>
      </rPr>
      <t xml:space="preserve"> (FOH)</t>
    </r>
  </si>
  <si>
    <r>
      <rPr>
        <b/>
        <i/>
        <sz val="10"/>
        <rFont val="Calibri"/>
        <family val="2"/>
        <scheme val="minor"/>
      </rPr>
      <t>Sudden Outage Factor</t>
    </r>
    <r>
      <rPr>
        <b/>
        <sz val="10"/>
        <rFont val="Calibri"/>
        <family val="2"/>
        <scheme val="minor"/>
      </rPr>
      <t xml:space="preserve"> (SdOF)</t>
    </r>
  </si>
  <si>
    <r>
      <rPr>
        <i/>
        <sz val="10"/>
        <rFont val="Calibri"/>
        <family val="2"/>
        <scheme val="minor"/>
      </rPr>
      <t>Maintenance Derating</t>
    </r>
    <r>
      <rPr>
        <sz val="10"/>
        <rFont val="Calibri"/>
        <family val="2"/>
        <scheme val="minor"/>
      </rPr>
      <t xml:space="preserve"> (MD)</t>
    </r>
  </si>
  <si>
    <r>
      <t xml:space="preserve">Total </t>
    </r>
    <r>
      <rPr>
        <i/>
        <sz val="10"/>
        <rFont val="Calibri"/>
        <family val="2"/>
        <scheme val="minor"/>
      </rPr>
      <t>Planned Derating</t>
    </r>
    <r>
      <rPr>
        <sz val="10"/>
        <rFont val="Calibri"/>
        <family val="2"/>
        <scheme val="minor"/>
      </rPr>
      <t xml:space="preserve"> (PD)</t>
    </r>
  </si>
  <si>
    <r>
      <rPr>
        <i/>
        <sz val="10"/>
        <rFont val="Calibri"/>
        <family val="2"/>
        <scheme val="minor"/>
      </rPr>
      <t>Planned Derating</t>
    </r>
    <r>
      <rPr>
        <sz val="10"/>
        <rFont val="Calibri"/>
        <family val="2"/>
        <scheme val="minor"/>
      </rPr>
      <t xml:space="preserve"> (PD)</t>
    </r>
  </si>
  <si>
    <r>
      <rPr>
        <i/>
        <sz val="10"/>
        <rFont val="Calibri"/>
        <family val="2"/>
        <scheme val="minor"/>
      </rPr>
      <t>Planned Derating during Reserve Shutdow</t>
    </r>
    <r>
      <rPr>
        <sz val="10"/>
        <rFont val="Calibri"/>
        <family val="2"/>
        <scheme val="minor"/>
      </rPr>
      <t>n (PDHRS)</t>
    </r>
  </si>
  <si>
    <r>
      <t xml:space="preserve">Total </t>
    </r>
    <r>
      <rPr>
        <i/>
        <sz val="10"/>
        <rFont val="Calibri"/>
        <family val="2"/>
        <scheme val="minor"/>
      </rPr>
      <t>Planned Derating during Reserve Shutdown</t>
    </r>
    <r>
      <rPr>
        <sz val="10"/>
        <rFont val="Calibri"/>
        <family val="2"/>
        <scheme val="minor"/>
      </rPr>
      <t xml:space="preserve"> (PDHRS)</t>
    </r>
  </si>
  <si>
    <t>Total PDHRS OMC</t>
  </si>
  <si>
    <t>Total PD OMC</t>
  </si>
  <si>
    <t>Total MD OMC</t>
  </si>
  <si>
    <r>
      <rPr>
        <i/>
        <sz val="10"/>
        <rFont val="Calibri"/>
        <family val="2"/>
        <scheme val="minor"/>
      </rPr>
      <t>Forced Derating</t>
    </r>
    <r>
      <rPr>
        <sz val="10"/>
        <rFont val="Calibri"/>
        <family val="2"/>
        <scheme val="minor"/>
      </rPr>
      <t xml:space="preserve"> (FD)</t>
    </r>
  </si>
  <si>
    <t>Total FD OMC</t>
  </si>
  <si>
    <r>
      <rPr>
        <i/>
        <sz val="10"/>
        <rFont val="Calibri"/>
        <family val="2"/>
        <scheme val="minor"/>
      </rPr>
      <t>Forced Derating during Reserve Shutdown</t>
    </r>
    <r>
      <rPr>
        <sz val="10"/>
        <rFont val="Calibri"/>
        <family val="2"/>
        <scheme val="minor"/>
      </rPr>
      <t xml:space="preserve"> (FDHRS)</t>
    </r>
  </si>
  <si>
    <r>
      <t xml:space="preserve">Total </t>
    </r>
    <r>
      <rPr>
        <i/>
        <sz val="10"/>
        <rFont val="Calibri"/>
        <family val="2"/>
        <scheme val="minor"/>
      </rPr>
      <t>Forced Derating during Reserve Shutdown</t>
    </r>
    <r>
      <rPr>
        <sz val="10"/>
        <rFont val="Calibri"/>
        <family val="2"/>
        <scheme val="minor"/>
      </rPr>
      <t xml:space="preserve"> (FDHRS)</t>
    </r>
  </si>
  <si>
    <t>Total FDHRS OMC</t>
  </si>
  <si>
    <r>
      <rPr>
        <i/>
        <sz val="10"/>
        <rFont val="Calibri"/>
        <family val="2"/>
        <scheme val="minor"/>
      </rPr>
      <t>Period Hours</t>
    </r>
    <r>
      <rPr>
        <sz val="10"/>
        <rFont val="Calibri"/>
        <family val="2"/>
        <scheme val="minor"/>
      </rPr>
      <t xml:space="preserve"> (PH)</t>
    </r>
  </si>
  <si>
    <r>
      <rPr>
        <i/>
        <sz val="10"/>
        <rFont val="Calibri"/>
        <family val="2"/>
        <scheme val="minor"/>
      </rPr>
      <t>Reserve Shutdown Hours</t>
    </r>
    <r>
      <rPr>
        <sz val="10"/>
        <rFont val="Calibri"/>
        <family val="2"/>
        <charset val="1"/>
        <scheme val="minor"/>
      </rPr>
      <t xml:space="preserve"> (RSH)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</si>
  <si>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Period Hours</t>
    </r>
    <r>
      <rPr>
        <sz val="10"/>
        <rFont val="Calibri"/>
        <family val="2"/>
        <charset val="1"/>
        <scheme val="minor"/>
      </rPr>
      <t xml:space="preserve"> (PH)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</si>
  <si>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Reserve Shutdown Hour</t>
    </r>
    <r>
      <rPr>
        <sz val="10"/>
        <rFont val="Calibri"/>
        <family val="2"/>
        <scheme val="minor"/>
      </rPr>
      <t>s (RSH)</t>
    </r>
  </si>
  <si>
    <r>
      <rPr>
        <i/>
        <sz val="10"/>
        <rFont val="Calibri"/>
        <family val="2"/>
        <scheme val="minor"/>
      </rPr>
      <t>Available Hours</t>
    </r>
    <r>
      <rPr>
        <sz val="10"/>
        <rFont val="Calibri"/>
        <family val="2"/>
        <scheme val="minor"/>
      </rPr>
      <t xml:space="preserve"> (AH)</t>
    </r>
  </si>
  <si>
    <r>
      <rPr>
        <i/>
        <sz val="10"/>
        <rFont val="Calibri"/>
        <family val="2"/>
        <scheme val="minor"/>
      </rPr>
      <t>Available Hours</t>
    </r>
    <r>
      <rPr>
        <sz val="10"/>
        <rFont val="Calibri"/>
        <family val="2"/>
        <charset val="1"/>
        <scheme val="minor"/>
      </rPr>
      <t xml:space="preserve"> (AH)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</si>
  <si>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Eq. Planned Derating Hours</t>
    </r>
    <r>
      <rPr>
        <sz val="10"/>
        <rFont val="Calibri"/>
        <family val="2"/>
        <scheme val="minor"/>
      </rPr>
      <t xml:space="preserve"> (EPDH)</t>
    </r>
  </si>
  <si>
    <r>
      <rPr>
        <i/>
        <sz val="10"/>
        <rFont val="Calibri"/>
        <family val="2"/>
        <scheme val="minor"/>
      </rPr>
      <t>Eq. Planned Derating Hours</t>
    </r>
    <r>
      <rPr>
        <sz val="10"/>
        <rFont val="Calibri"/>
        <family val="2"/>
        <charset val="1"/>
        <scheme val="minor"/>
      </rPr>
      <t xml:space="preserve"> (EPDH)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</si>
  <si>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Eq. Maintenance Derating Hour</t>
    </r>
    <r>
      <rPr>
        <sz val="10"/>
        <rFont val="Calibri"/>
        <family val="2"/>
        <scheme val="minor"/>
      </rPr>
      <t>s (EMDH)</t>
    </r>
  </si>
  <si>
    <r>
      <rPr>
        <i/>
        <sz val="10"/>
        <rFont val="Calibri"/>
        <family val="2"/>
        <scheme val="minor"/>
      </rPr>
      <t>Eq. Maintenance Derating Hours</t>
    </r>
    <r>
      <rPr>
        <sz val="10"/>
        <rFont val="Calibri"/>
        <family val="2"/>
        <charset val="1"/>
        <scheme val="minor"/>
      </rPr>
      <t xml:space="preserve"> (EMDH)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</si>
  <si>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Eq. Forced Derating Hours</t>
    </r>
    <r>
      <rPr>
        <sz val="10"/>
        <rFont val="Calibri"/>
        <family val="2"/>
        <charset val="1"/>
        <scheme val="minor"/>
      </rPr>
      <t xml:space="preserve"> (EFDH)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</si>
  <si>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Eq. Forced Derating Hours</t>
    </r>
    <r>
      <rPr>
        <sz val="10"/>
        <rFont val="Calibri"/>
        <family val="2"/>
        <scheme val="minor"/>
      </rPr>
      <t xml:space="preserve"> (EFDH)</t>
    </r>
  </si>
  <si>
    <r>
      <rPr>
        <i/>
        <sz val="10"/>
        <rFont val="Calibri"/>
        <family val="2"/>
        <scheme val="minor"/>
      </rPr>
      <t>Eq. Unplanned Derating Hours</t>
    </r>
    <r>
      <rPr>
        <sz val="10"/>
        <rFont val="Calibri"/>
        <family val="2"/>
        <scheme val="minor"/>
      </rPr>
      <t xml:space="preserve"> (EUDH)</t>
    </r>
  </si>
  <si>
    <r>
      <rPr>
        <i/>
        <sz val="10"/>
        <rFont val="Calibri"/>
        <family val="2"/>
        <scheme val="minor"/>
      </rPr>
      <t>Eq. Unplanned Derating Hours</t>
    </r>
    <r>
      <rPr>
        <sz val="10"/>
        <rFont val="Calibri"/>
        <family val="2"/>
        <charset val="1"/>
        <scheme val="minor"/>
      </rPr>
      <t xml:space="preserve"> (EUDH)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</si>
  <si>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Eq. Forced Derating Hours during Reserve Shutdown</t>
    </r>
    <r>
      <rPr>
        <sz val="10"/>
        <rFont val="Calibri"/>
        <family val="2"/>
        <scheme val="minor"/>
      </rPr>
      <t xml:space="preserve"> (EFDHRS)</t>
    </r>
  </si>
  <si>
    <r>
      <rPr>
        <i/>
        <sz val="10"/>
        <rFont val="Calibri"/>
        <family val="2"/>
        <scheme val="minor"/>
      </rPr>
      <t>Eq. Forced Derating Hours during Reserve Shutdown</t>
    </r>
    <r>
      <rPr>
        <sz val="10"/>
        <rFont val="Calibri"/>
        <family val="2"/>
        <charset val="1"/>
        <scheme val="minor"/>
      </rPr>
      <t xml:space="preserve"> (EFDHRS)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</si>
  <si>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Eq. Planned Derating Hours during Reserve Shutdown</t>
    </r>
    <r>
      <rPr>
        <sz val="10"/>
        <rFont val="Calibri"/>
        <family val="2"/>
        <scheme val="minor"/>
      </rPr>
      <t xml:space="preserve"> (EPDHRS)</t>
    </r>
  </si>
  <si>
    <r>
      <rPr>
        <i/>
        <sz val="10"/>
        <rFont val="Calibri"/>
        <family val="2"/>
        <scheme val="minor"/>
      </rPr>
      <t>Eq. Planned Derating Hours during Reserve Shutdown</t>
    </r>
    <r>
      <rPr>
        <sz val="10"/>
        <rFont val="Calibri"/>
        <family val="2"/>
        <charset val="1"/>
        <scheme val="minor"/>
      </rPr>
      <t xml:space="preserve"> (EPDHRS)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</si>
  <si>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Available Factor</t>
    </r>
    <r>
      <rPr>
        <sz val="10"/>
        <rFont val="Calibri"/>
        <family val="2"/>
        <scheme val="minor"/>
      </rPr>
      <t xml:space="preserve"> (AF)</t>
    </r>
  </si>
  <si>
    <r>
      <rPr>
        <i/>
        <sz val="10"/>
        <rFont val="Calibri"/>
        <family val="2"/>
        <scheme val="minor"/>
      </rPr>
      <t>Available Factor</t>
    </r>
    <r>
      <rPr>
        <sz val="10"/>
        <rFont val="Calibri"/>
        <family val="2"/>
        <scheme val="minor"/>
      </rPr>
      <t xml:space="preserve"> (AF)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</si>
  <si>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Eq. Available Factor</t>
    </r>
    <r>
      <rPr>
        <sz val="10"/>
        <rFont val="Calibri"/>
        <family val="2"/>
        <scheme val="minor"/>
      </rPr>
      <t xml:space="preserve"> (EAF)</t>
    </r>
  </si>
  <si>
    <r>
      <rPr>
        <b/>
        <i/>
        <sz val="10"/>
        <rFont val="Calibri"/>
        <family val="2"/>
        <scheme val="minor"/>
      </rPr>
      <t>Eq. Available Factor</t>
    </r>
    <r>
      <rPr>
        <b/>
        <sz val="10"/>
        <rFont val="Calibri"/>
        <family val="2"/>
        <scheme val="minor"/>
      </rPr>
      <t xml:space="preserve"> (EAF) </t>
    </r>
    <r>
      <rPr>
        <b/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</si>
  <si>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Service Factor</t>
    </r>
    <r>
      <rPr>
        <sz val="10"/>
        <rFont val="Calibri"/>
        <family val="2"/>
        <scheme val="minor"/>
      </rPr>
      <t xml:space="preserve"> (SF)</t>
    </r>
  </si>
  <si>
    <r>
      <rPr>
        <i/>
        <sz val="10"/>
        <rFont val="Calibri"/>
        <family val="2"/>
        <scheme val="minor"/>
      </rPr>
      <t>Service Factor</t>
    </r>
    <r>
      <rPr>
        <sz val="10"/>
        <rFont val="Calibri"/>
        <family val="2"/>
        <scheme val="minor"/>
      </rPr>
      <t xml:space="preserve"> (SF)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</si>
  <si>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Planned Outage Factor</t>
    </r>
    <r>
      <rPr>
        <sz val="10"/>
        <rFont val="Calibri"/>
        <family val="2"/>
        <scheme val="minor"/>
      </rPr>
      <t xml:space="preserve"> (POF)</t>
    </r>
  </si>
  <si>
    <r>
      <rPr>
        <i/>
        <sz val="10"/>
        <rFont val="Calibri"/>
        <family val="2"/>
        <scheme val="minor"/>
      </rPr>
      <t>Planned Outage Factor</t>
    </r>
    <r>
      <rPr>
        <sz val="10"/>
        <rFont val="Calibri"/>
        <family val="2"/>
        <scheme val="minor"/>
      </rPr>
      <t xml:space="preserve"> (POF)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</si>
  <si>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Maintenance Outage Factor</t>
    </r>
    <r>
      <rPr>
        <sz val="10"/>
        <rFont val="Calibri"/>
        <family val="2"/>
        <scheme val="minor"/>
      </rPr>
      <t xml:space="preserve"> (MOF)</t>
    </r>
  </si>
  <si>
    <r>
      <rPr>
        <i/>
        <sz val="10"/>
        <rFont val="Calibri"/>
        <family val="2"/>
        <scheme val="minor"/>
      </rPr>
      <t>Maintenance Outage Factor</t>
    </r>
    <r>
      <rPr>
        <sz val="10"/>
        <rFont val="Calibri"/>
        <family val="2"/>
        <scheme val="minor"/>
      </rPr>
      <t xml:space="preserve"> (MOF)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</si>
  <si>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Forced Outage Factor</t>
    </r>
    <r>
      <rPr>
        <sz val="10"/>
        <rFont val="Calibri"/>
        <family val="2"/>
        <scheme val="minor"/>
      </rPr>
      <t xml:space="preserve"> (FOF)</t>
    </r>
  </si>
  <si>
    <r>
      <rPr>
        <i/>
        <sz val="10"/>
        <rFont val="Calibri"/>
        <family val="2"/>
        <scheme val="minor"/>
      </rPr>
      <t>Forced Outage Factor</t>
    </r>
    <r>
      <rPr>
        <sz val="10"/>
        <rFont val="Calibri"/>
        <family val="2"/>
        <scheme val="minor"/>
      </rPr>
      <t xml:space="preserve"> (FOF)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</si>
  <si>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Scheduled Outage Factor</t>
    </r>
    <r>
      <rPr>
        <sz val="10"/>
        <rFont val="Calibri"/>
        <family val="2"/>
        <scheme val="minor"/>
      </rPr>
      <t xml:space="preserve"> (SOF)</t>
    </r>
  </si>
  <si>
    <r>
      <rPr>
        <b/>
        <i/>
        <sz val="10"/>
        <rFont val="Calibri"/>
        <family val="2"/>
        <scheme val="minor"/>
      </rPr>
      <t>Scheduled Outage Factor</t>
    </r>
    <r>
      <rPr>
        <b/>
        <sz val="10"/>
        <rFont val="Calibri"/>
        <family val="2"/>
        <scheme val="minor"/>
      </rPr>
      <t xml:space="preserve"> (SOF) </t>
    </r>
    <r>
      <rPr>
        <b/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</si>
  <si>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Reserve Shutdown Factor</t>
    </r>
    <r>
      <rPr>
        <sz val="10"/>
        <rFont val="Calibri"/>
        <family val="2"/>
        <scheme val="minor"/>
      </rPr>
      <t xml:space="preserve"> (RSF)</t>
    </r>
  </si>
  <si>
    <r>
      <rPr>
        <i/>
        <sz val="10"/>
        <rFont val="Calibri"/>
        <family val="2"/>
        <scheme val="minor"/>
      </rPr>
      <t xml:space="preserve">Reserve Shutdown Factor </t>
    </r>
    <r>
      <rPr>
        <sz val="10"/>
        <rFont val="Calibri"/>
        <family val="2"/>
        <scheme val="minor"/>
      </rPr>
      <t xml:space="preserve">(RSF)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</si>
  <si>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Unit Derating Factor</t>
    </r>
    <r>
      <rPr>
        <sz val="10"/>
        <rFont val="Calibri"/>
        <family val="2"/>
        <scheme val="minor"/>
      </rPr>
      <t xml:space="preserve"> (UDF)</t>
    </r>
  </si>
  <si>
    <r>
      <rPr>
        <i/>
        <sz val="10"/>
        <rFont val="Calibri"/>
        <family val="2"/>
        <scheme val="minor"/>
      </rPr>
      <t>Unit Derating Factor</t>
    </r>
    <r>
      <rPr>
        <sz val="10"/>
        <rFont val="Calibri"/>
        <family val="2"/>
        <scheme val="minor"/>
      </rPr>
      <t xml:space="preserve"> (UDF)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</si>
  <si>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Forced Outage Rate</t>
    </r>
    <r>
      <rPr>
        <sz val="10"/>
        <rFont val="Calibri"/>
        <family val="2"/>
        <scheme val="minor"/>
      </rPr>
      <t xml:space="preserve"> (FOR)</t>
    </r>
  </si>
  <si>
    <r>
      <rPr>
        <i/>
        <sz val="10"/>
        <rFont val="Calibri"/>
        <family val="2"/>
        <scheme val="minor"/>
      </rPr>
      <t>Forced Outage Rate</t>
    </r>
    <r>
      <rPr>
        <sz val="10"/>
        <rFont val="Calibri"/>
        <family val="2"/>
        <scheme val="minor"/>
      </rPr>
      <t xml:space="preserve"> (FOR)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</si>
  <si>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Eq. Forced Outage Rate</t>
    </r>
    <r>
      <rPr>
        <sz val="10"/>
        <rFont val="Calibri"/>
        <family val="2"/>
        <scheme val="minor"/>
      </rPr>
      <t xml:space="preserve"> (EFOR)</t>
    </r>
  </si>
  <si>
    <r>
      <rPr>
        <b/>
        <i/>
        <sz val="10"/>
        <rFont val="Calibri"/>
        <family val="2"/>
        <scheme val="minor"/>
      </rPr>
      <t>Eq. Forced Outage Rate</t>
    </r>
    <r>
      <rPr>
        <b/>
        <sz val="10"/>
        <rFont val="Calibri"/>
        <family val="2"/>
        <scheme val="minor"/>
      </rPr>
      <t xml:space="preserve"> (EFOR) </t>
    </r>
    <r>
      <rPr>
        <b/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</si>
  <si>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Gross Capacity Factor</t>
    </r>
    <r>
      <rPr>
        <sz val="10"/>
        <rFont val="Calibri"/>
        <family val="2"/>
        <scheme val="minor"/>
      </rPr>
      <t xml:space="preserve"> (GCF)</t>
    </r>
  </si>
  <si>
    <r>
      <rPr>
        <i/>
        <sz val="10"/>
        <rFont val="Calibri"/>
        <family val="2"/>
        <scheme val="minor"/>
      </rPr>
      <t>Gross Capacity Factor</t>
    </r>
    <r>
      <rPr>
        <sz val="10"/>
        <rFont val="Calibri"/>
        <family val="2"/>
        <scheme val="minor"/>
      </rPr>
      <t xml:space="preserve"> (GCF)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</si>
  <si>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Nett Capacity Factor</t>
    </r>
    <r>
      <rPr>
        <sz val="10"/>
        <rFont val="Calibri"/>
        <family val="2"/>
        <scheme val="minor"/>
      </rPr>
      <t xml:space="preserve"> (NCF)</t>
    </r>
  </si>
  <si>
    <r>
      <rPr>
        <b/>
        <i/>
        <sz val="10"/>
        <rFont val="Calibri"/>
        <family val="2"/>
        <scheme val="minor"/>
      </rPr>
      <t>Nett Capacity Factor</t>
    </r>
    <r>
      <rPr>
        <b/>
        <sz val="10"/>
        <rFont val="Calibri"/>
        <family val="2"/>
        <scheme val="minor"/>
      </rPr>
      <t xml:space="preserve"> (NCF) </t>
    </r>
    <r>
      <rPr>
        <b/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</si>
  <si>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Gross Output Factor</t>
    </r>
    <r>
      <rPr>
        <sz val="10"/>
        <rFont val="Calibri"/>
        <family val="2"/>
        <scheme val="minor"/>
      </rPr>
      <t xml:space="preserve"> (GOF)</t>
    </r>
  </si>
  <si>
    <r>
      <t xml:space="preserve">Gross Output Factor (GOF)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</si>
  <si>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Nett Output Factor</t>
    </r>
    <r>
      <rPr>
        <sz val="10"/>
        <rFont val="Calibri"/>
        <family val="2"/>
        <scheme val="minor"/>
      </rPr>
      <t xml:space="preserve"> (NOF)</t>
    </r>
  </si>
  <si>
    <r>
      <rPr>
        <i/>
        <sz val="10"/>
        <rFont val="Calibri"/>
        <family val="2"/>
        <scheme val="minor"/>
      </rPr>
      <t>Nett Output Factor</t>
    </r>
    <r>
      <rPr>
        <sz val="10"/>
        <rFont val="Calibri"/>
        <family val="2"/>
        <scheme val="minor"/>
      </rPr>
      <t xml:space="preserve"> (NOF)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</si>
  <si>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Plant Factor</t>
    </r>
    <r>
      <rPr>
        <sz val="10"/>
        <rFont val="Calibri"/>
        <family val="2"/>
        <scheme val="minor"/>
      </rPr>
      <t xml:space="preserve"> (PF)</t>
    </r>
  </si>
  <si>
    <r>
      <rPr>
        <i/>
        <sz val="10"/>
        <rFont val="Calibri"/>
        <family val="2"/>
        <scheme val="minor"/>
      </rPr>
      <t>Plant Factor</t>
    </r>
    <r>
      <rPr>
        <sz val="10"/>
        <rFont val="Calibri"/>
        <family val="2"/>
        <scheme val="minor"/>
      </rPr>
      <t xml:space="preserve"> (PF)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</si>
  <si>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Service Hours</t>
    </r>
    <r>
      <rPr>
        <sz val="10"/>
        <rFont val="Calibri"/>
        <family val="2"/>
        <scheme val="minor"/>
      </rPr>
      <t xml:space="preserve"> (KINERJA OMC)</t>
    </r>
  </si>
  <si>
    <r>
      <rPr>
        <i/>
        <sz val="10"/>
        <rFont val="Calibri"/>
        <family val="2"/>
        <scheme val="minor"/>
      </rPr>
      <t>Service Hours</t>
    </r>
    <r>
      <rPr>
        <sz val="10"/>
        <rFont val="Calibri"/>
        <family val="2"/>
        <scheme val="minor"/>
      </rPr>
      <t xml:space="preserve"> (KINERJA OMC)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</si>
  <si>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Available Hours</t>
    </r>
    <r>
      <rPr>
        <sz val="10"/>
        <rFont val="Calibri"/>
        <family val="2"/>
        <scheme val="minor"/>
      </rPr>
      <t xml:space="preserve"> (AH) (KINERJA OMC)</t>
    </r>
  </si>
  <si>
    <r>
      <rPr>
        <i/>
        <sz val="10"/>
        <rFont val="Calibri"/>
        <family val="2"/>
        <scheme val="minor"/>
      </rPr>
      <t>Available Hours</t>
    </r>
    <r>
      <rPr>
        <sz val="10"/>
        <rFont val="Calibri"/>
        <family val="2"/>
        <scheme val="minor"/>
      </rPr>
      <t xml:space="preserve"> (AH) (KINERJA OMC)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</si>
  <si>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Eq. Planned Derating Hours</t>
    </r>
    <r>
      <rPr>
        <sz val="10"/>
        <rFont val="Calibri"/>
        <family val="2"/>
        <scheme val="minor"/>
      </rPr>
      <t xml:space="preserve"> (EPDH) (KINERJA OMC)</t>
    </r>
  </si>
  <si>
    <r>
      <rPr>
        <i/>
        <sz val="10"/>
        <rFont val="Calibri"/>
        <family val="2"/>
        <scheme val="minor"/>
      </rPr>
      <t>Eq. Planned Derating Hours</t>
    </r>
    <r>
      <rPr>
        <sz val="10"/>
        <rFont val="Calibri"/>
        <family val="2"/>
        <scheme val="minor"/>
      </rPr>
      <t xml:space="preserve"> (EPDH) (KINERJA OMC)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</si>
  <si>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Eq. Maintenance Derating Hour</t>
    </r>
    <r>
      <rPr>
        <sz val="10"/>
        <rFont val="Calibri"/>
        <family val="2"/>
        <scheme val="minor"/>
      </rPr>
      <t>s (EMDH) (KINERJA OMC)</t>
    </r>
  </si>
  <si>
    <r>
      <rPr>
        <i/>
        <sz val="10"/>
        <rFont val="Calibri"/>
        <family val="2"/>
        <scheme val="minor"/>
      </rPr>
      <t>Eq. Maintenance Derating Hours</t>
    </r>
    <r>
      <rPr>
        <sz val="10"/>
        <rFont val="Calibri"/>
        <family val="2"/>
        <scheme val="minor"/>
      </rPr>
      <t xml:space="preserve"> (EMDH) (KINERJA OMC)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</si>
  <si>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Eq. Forced Derating Hours</t>
    </r>
    <r>
      <rPr>
        <sz val="10"/>
        <rFont val="Calibri"/>
        <family val="2"/>
        <scheme val="minor"/>
      </rPr>
      <t xml:space="preserve"> (EFDH) (KINERJA OMC)</t>
    </r>
  </si>
  <si>
    <r>
      <rPr>
        <i/>
        <sz val="10"/>
        <rFont val="Calibri"/>
        <family val="2"/>
        <scheme val="minor"/>
      </rPr>
      <t>Eq. Forced Derating Hours</t>
    </r>
    <r>
      <rPr>
        <sz val="10"/>
        <rFont val="Calibri"/>
        <family val="2"/>
        <scheme val="minor"/>
      </rPr>
      <t xml:space="preserve"> (EFDH) (KINERJA OMC)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</si>
  <si>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Eq. Forced Derating Hours during Reserve Shutdown</t>
    </r>
    <r>
      <rPr>
        <sz val="10"/>
        <rFont val="Calibri"/>
        <family val="2"/>
        <scheme val="minor"/>
      </rPr>
      <t xml:space="preserve"> (EFDHRS) (KINERJA OMC)</t>
    </r>
  </si>
  <si>
    <r>
      <rPr>
        <i/>
        <sz val="10"/>
        <rFont val="Calibri"/>
        <family val="2"/>
        <scheme val="minor"/>
      </rPr>
      <t>Eq. Forced Derating Hours during Reserve Shutdown</t>
    </r>
    <r>
      <rPr>
        <sz val="10"/>
        <rFont val="Calibri"/>
        <family val="2"/>
        <scheme val="minor"/>
      </rPr>
      <t xml:space="preserve"> (EFDHRS) (KINERJA OMC)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</si>
  <si>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Eq. Available Factor</t>
    </r>
    <r>
      <rPr>
        <sz val="10"/>
        <rFont val="Calibri"/>
        <family val="2"/>
        <scheme val="minor"/>
      </rPr>
      <t xml:space="preserve"> (EAF) (KINERJA OMC)</t>
    </r>
  </si>
  <si>
    <r>
      <rPr>
        <i/>
        <sz val="10"/>
        <rFont val="Calibri"/>
        <family val="2"/>
        <scheme val="minor"/>
      </rPr>
      <t>Eq. Available Factor</t>
    </r>
    <r>
      <rPr>
        <sz val="10"/>
        <rFont val="Calibri"/>
        <family val="2"/>
        <scheme val="minor"/>
      </rPr>
      <t xml:space="preserve"> (EAF) (KINERJA OMC)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</si>
  <si>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Scheduled Outage Factor</t>
    </r>
    <r>
      <rPr>
        <sz val="10"/>
        <rFont val="Calibri"/>
        <family val="2"/>
        <scheme val="minor"/>
      </rPr>
      <t xml:space="preserve"> (SOF) (KINERJA OMC)</t>
    </r>
  </si>
  <si>
    <r>
      <rPr>
        <i/>
        <sz val="10"/>
        <rFont val="Calibri"/>
        <family val="2"/>
        <scheme val="minor"/>
      </rPr>
      <t>Scheduled Outage Factor</t>
    </r>
    <r>
      <rPr>
        <sz val="10"/>
        <rFont val="Calibri"/>
        <family val="2"/>
        <scheme val="minor"/>
      </rPr>
      <t xml:space="preserve"> (SOF) (KINERJA OMC)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</si>
  <si>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Eq. Forced Outage Rate</t>
    </r>
    <r>
      <rPr>
        <sz val="10"/>
        <rFont val="Calibri"/>
        <family val="2"/>
        <scheme val="minor"/>
      </rPr>
      <t xml:space="preserve"> (EFOR) (KINERJA OMC)</t>
    </r>
  </si>
  <si>
    <r>
      <rPr>
        <i/>
        <sz val="10"/>
        <rFont val="Calibri"/>
        <family val="2"/>
        <scheme val="minor"/>
      </rPr>
      <t>Eq. Forced Outage Rate</t>
    </r>
    <r>
      <rPr>
        <sz val="10"/>
        <rFont val="Calibri"/>
        <family val="2"/>
        <scheme val="minor"/>
      </rPr>
      <t xml:space="preserve"> (EFOR) (KINERJA OMC) </t>
    </r>
    <r>
      <rPr>
        <i/>
        <sz val="10"/>
        <rFont val="Calibri"/>
        <family val="2"/>
        <scheme val="minor"/>
      </rPr>
      <t>Block</t>
    </r>
  </si>
  <si>
    <r>
      <t xml:space="preserve">Jumlah kejadian FO1 OMC (KINERJA OMC) </t>
    </r>
    <r>
      <rPr>
        <i/>
        <sz val="10"/>
        <rFont val="Calibri"/>
        <family val="2"/>
        <scheme val="minor"/>
      </rPr>
      <t>Block</t>
    </r>
  </si>
  <si>
    <r>
      <rPr>
        <i/>
        <sz val="10"/>
        <rFont val="Calibri"/>
        <family val="2"/>
        <scheme val="minor"/>
      </rPr>
      <t>Sudden Outage Factor</t>
    </r>
    <r>
      <rPr>
        <sz val="10"/>
        <rFont val="Calibri"/>
        <family val="2"/>
        <scheme val="minor"/>
      </rPr>
      <t xml:space="preserve"> (SdOF) (KINERJA OMC)</t>
    </r>
  </si>
  <si>
    <t>Data</t>
  </si>
  <si>
    <t>Net Capacity Factor</t>
  </si>
  <si>
    <t>Equivalent Availability Factor</t>
  </si>
  <si>
    <t>Equivalent Forced Outage Rate</t>
  </si>
  <si>
    <t>MTon</t>
  </si>
  <si>
    <t>UAT (Unit Auxilary Transformer)</t>
  </si>
  <si>
    <t>SST (Station Service Transformer)</t>
  </si>
  <si>
    <t xml:space="preserve">Net Plant Heat Rate </t>
  </si>
  <si>
    <t xml:space="preserve">Tara kalor (neto) / Net Plant Heat Rate </t>
  </si>
  <si>
    <t>AH</t>
  </si>
  <si>
    <t>PH</t>
  </si>
  <si>
    <t>EFDH</t>
  </si>
  <si>
    <t>EMDH</t>
  </si>
  <si>
    <t>EPDH</t>
  </si>
  <si>
    <t>SH</t>
  </si>
  <si>
    <t>POH</t>
  </si>
  <si>
    <t>MOH</t>
  </si>
  <si>
    <t>RSH</t>
  </si>
  <si>
    <t>EUDH</t>
  </si>
  <si>
    <t>FOH</t>
  </si>
  <si>
    <t>Planned Outage Hours</t>
  </si>
  <si>
    <t>Maintenance Outage Hours</t>
  </si>
  <si>
    <t>Available Hours</t>
  </si>
  <si>
    <t>Period Hours</t>
  </si>
  <si>
    <t>Equivalent Planned Derated Hours</t>
  </si>
  <si>
    <t xml:space="preserve">Equivalent Forced Derated Hours </t>
  </si>
  <si>
    <t>Reserve Shutdown Hours</t>
  </si>
  <si>
    <t>Equivalent Unplanned Derated Hours</t>
  </si>
  <si>
    <t>Forced Outage Hours</t>
  </si>
  <si>
    <t>Equivalent maintenance derated hours</t>
  </si>
  <si>
    <t xml:space="preserve">Availability factor                     </t>
  </si>
  <si>
    <t xml:space="preserve">Equivalent Availability Factor    </t>
  </si>
  <si>
    <t xml:space="preserve">Service Factor                           </t>
  </si>
  <si>
    <t xml:space="preserve">Planned Outage Factor           </t>
  </si>
  <si>
    <t xml:space="preserve">Maintenance Outage Factor    </t>
  </si>
  <si>
    <t xml:space="preserve">Reserve Shutdown Factor       </t>
  </si>
  <si>
    <t xml:space="preserve">Unit Derating Factor               </t>
  </si>
  <si>
    <t xml:space="preserve">Scheduled Outage Factor      </t>
  </si>
  <si>
    <t xml:space="preserve">Forced Outage Factor  </t>
  </si>
  <si>
    <t xml:space="preserve">Forced Outage Rate </t>
  </si>
  <si>
    <t>AF</t>
  </si>
  <si>
    <t>SF</t>
  </si>
  <si>
    <t>POF</t>
  </si>
  <si>
    <t>MOF</t>
  </si>
  <si>
    <t>RSF</t>
  </si>
  <si>
    <t>UDF</t>
  </si>
  <si>
    <t>FOF</t>
  </si>
  <si>
    <t>FOR</t>
  </si>
  <si>
    <t xml:space="preserve">Net Capacity Factor  </t>
  </si>
  <si>
    <t xml:space="preserve">Plant Factor  </t>
  </si>
  <si>
    <t xml:space="preserve">Net Output Factor   </t>
  </si>
  <si>
    <t>NOF</t>
  </si>
  <si>
    <t>PF</t>
  </si>
  <si>
    <t xml:space="preserve">Gross Capacity Factor  </t>
  </si>
  <si>
    <t>GCF</t>
  </si>
  <si>
    <t xml:space="preserve">Gross Output Factor   </t>
  </si>
  <si>
    <t>Gross Actual Generation</t>
  </si>
  <si>
    <t>GAAG</t>
  </si>
  <si>
    <t>Nett Actual Generation</t>
  </si>
  <si>
    <t>NAAG</t>
  </si>
  <si>
    <t>GOF</t>
  </si>
  <si>
    <t>Gross Maximum Capacity</t>
  </si>
  <si>
    <t>Net Maximum Capacity</t>
  </si>
  <si>
    <t>GMC</t>
  </si>
  <si>
    <t>NMC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</si>
  <si>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</si>
  <si>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</si>
  <si>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</si>
  <si>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</si>
  <si>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</si>
  <si>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</si>
  <si>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</si>
  <si>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</si>
  <si>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</si>
  <si>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</si>
  <si>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NOPEMEBR</t>
  </si>
  <si>
    <t>DESEMBER</t>
  </si>
  <si>
    <t>JANGAN DI HAPUSSS..!!!</t>
  </si>
  <si>
    <t>PERIODE BULAN</t>
  </si>
  <si>
    <t>:</t>
  </si>
  <si>
    <t xml:space="preserve">RESUME OF REPORT IEEE STANDARD DEFINITIONS FOR USE IN </t>
  </si>
  <si>
    <t>REPORTING ELECTRIC GENERATING UNIT RELIABILITY, AVAILABILITY, AND PRODUKTIVITY</t>
  </si>
  <si>
    <t>CFK #1</t>
  </si>
  <si>
    <t>CFK #2</t>
  </si>
  <si>
    <t>CFK #3</t>
  </si>
  <si>
    <t>CALCULATIONS FOR PERFORMANCE INDEXES</t>
  </si>
  <si>
    <t>UNIT</t>
  </si>
  <si>
    <t>HOURS</t>
  </si>
  <si>
    <t xml:space="preserve">Planned Derated </t>
  </si>
  <si>
    <t>PD</t>
  </si>
  <si>
    <t>Forced Derated</t>
  </si>
  <si>
    <t>FD</t>
  </si>
  <si>
    <t>Maintenance Derated</t>
  </si>
  <si>
    <t>MD</t>
  </si>
  <si>
    <t>Unplanned Derated</t>
  </si>
  <si>
    <t>UD</t>
  </si>
  <si>
    <t>Reserve Shutdown Forced Derated</t>
  </si>
  <si>
    <t>RSFD</t>
  </si>
  <si>
    <t>Equivalent Reserve Shutdown Forced Derated Hours</t>
  </si>
  <si>
    <t>ERSFDH</t>
  </si>
  <si>
    <t xml:space="preserve">DATA </t>
  </si>
  <si>
    <t>Available Hours (OMC)</t>
  </si>
  <si>
    <t>Service Hours (OMC)</t>
  </si>
  <si>
    <t>Planned Outage Hours (OMC)</t>
  </si>
  <si>
    <t>Maintenance Outage Hours (OMC)</t>
  </si>
  <si>
    <t>Forced Outage Hours (OMC)</t>
  </si>
  <si>
    <t>Planned Derated  (OMC)</t>
  </si>
  <si>
    <t>Forced Derated (OMC)</t>
  </si>
  <si>
    <t>Maintenance Derated (OMC)</t>
  </si>
  <si>
    <t>Reserve Shutdown Forced Derated (OMC)</t>
  </si>
  <si>
    <t>Equivalent Planned Derated Hours (OMC)</t>
  </si>
  <si>
    <t>Equivalent Forced Derated Hours  (OMC)</t>
  </si>
  <si>
    <t>Equivalent maintenance derated hours (OMC)</t>
  </si>
  <si>
    <t>Equivalent Reserve Shutdown Forced Derated Hours (OMC)</t>
  </si>
  <si>
    <t>XAH</t>
  </si>
  <si>
    <t>XSH</t>
  </si>
  <si>
    <t>XPOH</t>
  </si>
  <si>
    <t>XMOH</t>
  </si>
  <si>
    <t>XFOH</t>
  </si>
  <si>
    <t>XPD</t>
  </si>
  <si>
    <t>XFD</t>
  </si>
  <si>
    <t>XMD</t>
  </si>
  <si>
    <t>XRSFD</t>
  </si>
  <si>
    <t>XEPDH</t>
  </si>
  <si>
    <t>XEFDH</t>
  </si>
  <si>
    <t>XEMDH</t>
  </si>
  <si>
    <t>XERSFDH</t>
  </si>
  <si>
    <t>DATA OUTSIDE MANAGEMENT CONTROL (OMC) UNIT CALCULATIONS</t>
  </si>
  <si>
    <t>Equivalent Availability Factor (OMC)</t>
  </si>
  <si>
    <t>Scheduled Outage Factor (OMC)</t>
  </si>
  <si>
    <t>Equivalent Forced Outage Rate (OMC)</t>
  </si>
  <si>
    <t>XEAF</t>
  </si>
  <si>
    <t>XSOF</t>
  </si>
  <si>
    <t>XEFOR</t>
  </si>
  <si>
    <t>PERFORMANCE INDEXES 
OUTSIDE MANAGEMENT CONTROL UNIT CALCULATIONS</t>
  </si>
  <si>
    <t>DATA KINERJA OPERASI TAHUN 2017</t>
  </si>
  <si>
    <t>PLTU EMBALUT PT. CAHAYA FAJAR KALTIM</t>
  </si>
  <si>
    <t>PENCAPAIAN SAMPAI DENGAN BULAN</t>
  </si>
  <si>
    <t>Jumlah kejadian FOH</t>
  </si>
  <si>
    <t>Jumlah Gangguan Luar FOH</t>
  </si>
  <si>
    <t>Jumlah FOH OMC</t>
  </si>
  <si>
    <t>REALISASI OPERASI-PRODUKSI TAHUN 2019</t>
  </si>
  <si>
    <t>Gross Maximum Capacity (Daya Terpasang)</t>
  </si>
  <si>
    <t>Net Maximum Capacity (Daya mampu)</t>
  </si>
  <si>
    <t>Service Hours (Waktu Beroperasi)</t>
  </si>
  <si>
    <t>Planned Outage Hours (Jumlah Jam Unit Tidak operasi karena ada inspeksi atau pemeliharaan)</t>
  </si>
  <si>
    <t>Reserve Shutdown Hours (Jumlah Jam unit Tidak Operasi karena Ekonomi)</t>
  </si>
  <si>
    <t>Maintenance Outage Hours (Jumlah jam unit tidak operasi akibat pemeliharaan)</t>
  </si>
  <si>
    <t>Forced Outage Hours (Jumlah Jam unit tidak dapat beroperasi akibat gangguan)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</si>
</sst>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&quot;Rp&quot;#,##0_);\(&quot;Rp&quot;#,##0\)"/>
    <numFmt numFmtId="167" formatCode="&quot;Rp&quot;#,##0_);[Red]\(&quot;Rp&quot;#,##0\)"/>
    <numFmt numFmtId="168" formatCode="_(* #,##0.000_);_(* \(#,##0.000\);_(* &quot;-&quot;??_);_(@_)"/>
    <numFmt numFmtId="169" formatCode="_(* #,##0.00_);_(* \(#,##0.00\);_(* &quot;-&quot;_);_(@_)"/>
    <numFmt numFmtId="170" formatCode="_(* #,##0.000_);_(* \(#,##0.000\);_(* &quot;-&quot;_);_(@_)"/>
    <numFmt numFmtId="171" formatCode="_(* #,##0.0000_);_(* \(#,##0.0000\);_(* &quot;-&quot;_);_(@_)"/>
    <numFmt numFmtId="172" formatCode="_(* #,##0.00000_);_(* \(#,##0.00000\);_(* &quot;-&quot;_);_(@_)"/>
    <numFmt numFmtId="173" formatCode="_(* #,##0_);_(* \(#,##0\);_(* &quot;-&quot;??_);_(@_)"/>
    <numFmt numFmtId="174" formatCode="#."/>
    <numFmt numFmtId="175" formatCode="_-&quot;Rp&quot;* #,##0.00_-;\-&quot;Rp&quot;* #,##0.00_-;_-&quot;Rp&quot;* &quot;-&quot;??_-;_-@_-"/>
    <numFmt numFmtId="176" formatCode="#,##0.0000_);\(#,##0.0000\)"/>
    <numFmt numFmtId="177" formatCode="_ &quot;\&quot;* #,##0.00_ ;_ &quot;\&quot;* &quot;\&quot;&quot;\&quot;&quot;\&quot;&quot;\&quot;&quot;\&quot;&quot;\&quot;\-#,##0.00_ ;_ &quot;\&quot;* &quot;-&quot;??_ ;_ @_ "/>
    <numFmt numFmtId="178" formatCode="\$#,##0\ ;\(\$#,##0\)"/>
    <numFmt numFmtId="179" formatCode="m\o\n\th\ d\,\ yyyy"/>
    <numFmt numFmtId="180" formatCode="#.00"/>
    <numFmt numFmtId="181" formatCode="General_)"/>
    <numFmt numFmtId="182" formatCode="000000"/>
    <numFmt numFmtId="183" formatCode="&quot;€&quot;#,##0;[Red]\-&quot;€&quot;#,##0"/>
    <numFmt numFmtId="184" formatCode="[$-421]dd\ mmmm\ yyyy;@"/>
    <numFmt numFmtId="185" formatCode="&quot;Rp.&quot;\ #,##0.00_);\(&quot;Rp.&quot;\ #,##0.00\)"/>
    <numFmt numFmtId="186" formatCode="&quot;\&quot;#,##0;[Red]&quot;\&quot;&quot;\&quot;\-#,##0"/>
    <numFmt numFmtId="187" formatCode="&quot;\&quot;#,##0.00;[Red]&quot;\&quot;&quot;\&quot;&quot;\&quot;&quot;\&quot;&quot;\&quot;&quot;\&quot;\-#,##0.00"/>
    <numFmt numFmtId="188" formatCode="&quot;\&quot;#,##0.00;[Red]&quot;\&quot;\-#,##0.00"/>
    <numFmt numFmtId="189" formatCode="&quot;\&quot;#,##0;[Red]&quot;\&quot;\-#,##0"/>
    <numFmt numFmtId="190" formatCode="[$-409]d\-mmm\-yy;@"/>
    <numFmt numFmtId="191" formatCode="mmmm\-yy"/>
    <numFmt numFmtId="192" formatCode="&quot;Rp&quot;#,##0;[Red]\-&quot;Rp&quot;#,##0"/>
    <numFmt numFmtId="193" formatCode="mmm\.yy"/>
    <numFmt numFmtId="194" formatCode="d\.m\.yy\ h:mm"/>
    <numFmt numFmtId="195" formatCode="0&quot;  &quot;"/>
    <numFmt numFmtId="196" formatCode="&quot;Rp&quot;#,##0;\-&quot;Rp&quot;#,##0"/>
    <numFmt numFmtId="197" formatCode="\(0%\)"/>
    <numFmt numFmtId="198" formatCode="0.0_);\(0.0\)"/>
    <numFmt numFmtId="199" formatCode="#,##0.0_);\(#,##0.0\)"/>
    <numFmt numFmtId="200" formatCode="0.00_)"/>
    <numFmt numFmtId="201" formatCode="0_)"/>
    <numFmt numFmtId="202" formatCode="0.0000"/>
    <numFmt numFmtId="203" formatCode="0.0"/>
    <numFmt numFmtId="204" formatCode="#,##0.0"/>
    <numFmt numFmtId="205" formatCode="0.00&quot;  &quot;"/>
    <numFmt numFmtId="206" formatCode="_-&quot;Rp&quot;\ * #,##0_-;\-&quot;Rp&quot;\ * #,##0_-;_-&quot;Rp&quot;\ * &quot;-&quot;_-;_-@_-"/>
    <numFmt numFmtId="207" formatCode="&quot;｣ &quot;#,##0.00_);[Red]\(&quot;｣ &quot;#,##0.00\)"/>
    <numFmt numFmtId="208" formatCode="#,##0.00_)&quot; kWh &quot;"/>
  </numFmts>
  <fonts count="1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Calibri"/>
      <family val="2"/>
      <charset val="1"/>
      <scheme val="minor"/>
    </font>
    <font>
      <sz val="10"/>
      <name val="Arial"/>
      <family val="2"/>
    </font>
    <font>
      <sz val="10"/>
      <color rgb="FFFF0000"/>
      <name val="Calibri"/>
      <family val="2"/>
      <charset val="1"/>
      <scheme val="minor"/>
    </font>
    <font>
      <b/>
      <sz val="16"/>
      <name val="Cambria"/>
      <family val="1"/>
      <scheme val="major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charset val="1"/>
    </font>
    <font>
      <sz val="10"/>
      <name val="Calibri"/>
      <family val="2"/>
    </font>
    <font>
      <b/>
      <sz val="10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sz val="8"/>
      <name val="Arial"/>
      <family val="2"/>
    </font>
    <font>
      <sz val="10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"/>
      <color indexed="8"/>
      <name val="Courier"/>
      <family val="3"/>
    </font>
    <font>
      <sz val="1"/>
      <color indexed="16"/>
      <name val="Courier"/>
      <family val="3"/>
    </font>
    <font>
      <sz val="12"/>
      <name val="¹ÙÅÁÃ¼"/>
      <charset val="129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theme="1"/>
      <name val="Franklin Gothic Book"/>
      <family val="2"/>
      <charset val="1"/>
    </font>
    <font>
      <sz val="11"/>
      <color indexed="9"/>
      <name val="Calibri"/>
      <family val="2"/>
      <charset val="1"/>
    </font>
    <font>
      <sz val="11"/>
      <color indexed="9"/>
      <name val="Calibri"/>
      <family val="2"/>
    </font>
    <font>
      <sz val="12"/>
      <name val="Times New Roman"/>
      <family val="1"/>
    </font>
    <font>
      <sz val="12"/>
      <name val="¹UAAA¼"/>
      <family val="3"/>
      <charset val="255"/>
    </font>
    <font>
      <sz val="11"/>
      <color indexed="20"/>
      <name val="Calibri"/>
      <family val="2"/>
      <charset val="1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"/>
    </font>
    <font>
      <b/>
      <sz val="11"/>
      <color indexed="9"/>
      <name val="Calibri"/>
      <family val="2"/>
    </font>
    <font>
      <sz val="12"/>
      <name val="Helv"/>
    </font>
    <font>
      <sz val="10"/>
      <name val="MS Serif"/>
      <family val="1"/>
    </font>
    <font>
      <b/>
      <sz val="11"/>
      <color indexed="8"/>
      <name val="Calibri"/>
      <family val="2"/>
      <charset val="1"/>
    </font>
    <font>
      <sz val="10"/>
      <color indexed="16"/>
      <name val="MS Serif"/>
      <family val="1"/>
    </font>
    <font>
      <i/>
      <sz val="11"/>
      <color indexed="23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1"/>
    </font>
    <font>
      <sz val="11"/>
      <color indexed="17"/>
      <name val="Calibri"/>
      <family val="2"/>
    </font>
    <font>
      <sz val="10"/>
      <name val="Tms Rmn"/>
    </font>
    <font>
      <b/>
      <sz val="12"/>
      <name val="Arial"/>
      <family val="2"/>
    </font>
    <font>
      <b/>
      <sz val="15"/>
      <color indexed="56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62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3"/>
      <color indexed="62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1"/>
      <color indexed="56"/>
      <name val="Calibri"/>
      <family val="2"/>
    </font>
    <font>
      <b/>
      <sz val="11"/>
      <color indexed="62"/>
      <name val="Calibri"/>
      <family val="2"/>
      <charset val="1"/>
    </font>
    <font>
      <b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1"/>
    </font>
    <font>
      <sz val="11"/>
      <color indexed="62"/>
      <name val="Calibri"/>
      <family val="2"/>
    </font>
    <font>
      <sz val="11"/>
      <color indexed="52"/>
      <name val="Calibri"/>
      <family val="2"/>
      <charset val="1"/>
    </font>
    <font>
      <sz val="11"/>
      <color indexed="52"/>
      <name val="Calibri"/>
      <family val="2"/>
    </font>
    <font>
      <sz val="10"/>
      <color indexed="8"/>
      <name val="MS Sans Serif"/>
      <family val="2"/>
    </font>
    <font>
      <sz val="11"/>
      <color indexed="60"/>
      <name val="Calibri"/>
      <family val="2"/>
      <charset val="1"/>
    </font>
    <font>
      <sz val="11"/>
      <color indexed="60"/>
      <name val="Calibri"/>
      <family val="2"/>
    </font>
    <font>
      <sz val="11"/>
      <color rgb="FF9C6500"/>
      <name val="Franklin Gothic Book"/>
      <family val="2"/>
      <charset val="1"/>
    </font>
    <font>
      <sz val="7"/>
      <name val="Small Fonts"/>
      <family val="2"/>
    </font>
    <font>
      <sz val="12"/>
      <name val="Courier"/>
      <family val="3"/>
    </font>
    <font>
      <b/>
      <sz val="11"/>
      <color indexed="63"/>
      <name val="Calibri"/>
      <family val="2"/>
      <charset val="1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8"/>
      <color indexed="56"/>
      <name val="Cambria"/>
      <family val="2"/>
      <charset val="1"/>
    </font>
    <font>
      <sz val="10"/>
      <name val="Helv"/>
      <family val="2"/>
    </font>
    <font>
      <b/>
      <sz val="8"/>
      <color indexed="8"/>
      <name val="Helv"/>
    </font>
    <font>
      <b/>
      <sz val="18"/>
      <color indexed="56"/>
      <name val="Cambria"/>
      <family val="2"/>
    </font>
    <font>
      <b/>
      <sz val="18"/>
      <color indexed="62"/>
      <name val="Cambria"/>
      <family val="2"/>
      <charset val="1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1"/>
    </font>
    <font>
      <sz val="11"/>
      <color indexed="10"/>
      <name val="Calibri"/>
      <family val="2"/>
    </font>
    <font>
      <sz val="14"/>
      <name val="뼻뮝"/>
      <family val="3"/>
      <charset val="255"/>
    </font>
    <font>
      <sz val="12"/>
      <name val="뼻뮝"/>
      <family val="1"/>
      <charset val="255"/>
    </font>
    <font>
      <sz val="12"/>
      <name val="바탕체"/>
      <family val="1"/>
      <charset val="255"/>
    </font>
    <font>
      <sz val="10"/>
      <name val="굴림체"/>
      <family val="3"/>
      <charset val="255"/>
    </font>
    <font>
      <b/>
      <sz val="9"/>
      <name val="Arial"/>
      <family val="2"/>
    </font>
    <font>
      <sz val="8"/>
      <name val="Times New Roman"/>
      <family val="1"/>
    </font>
    <font>
      <sz val="10"/>
      <name val="Times"/>
      <family val="1"/>
    </font>
    <font>
      <sz val="7"/>
      <name val="Times New Roman"/>
      <family val="1"/>
    </font>
    <font>
      <sz val="10"/>
      <name val="Courier"/>
      <family val="3"/>
    </font>
    <font>
      <sz val="13"/>
      <name val="Times New Roman"/>
      <family val="1"/>
    </font>
    <font>
      <sz val="10"/>
      <color indexed="8"/>
      <name val="Arial"/>
      <family val="2"/>
    </font>
    <font>
      <b/>
      <sz val="12"/>
      <name val="Helv"/>
      <family val="2"/>
    </font>
    <font>
      <sz val="12"/>
      <color indexed="9"/>
      <name val="Helv"/>
    </font>
    <font>
      <sz val="10"/>
      <name val="Geneva"/>
    </font>
    <font>
      <sz val="11"/>
      <name val="ＭＳ Ｐゴシック"/>
      <charset val="128"/>
    </font>
    <font>
      <sz val="10"/>
      <name val="Book Antiqua"/>
      <family val="1"/>
    </font>
    <font>
      <sz val="10"/>
      <name val="MS Sans Serif"/>
      <family val="2"/>
    </font>
    <font>
      <b/>
      <sz val="10"/>
      <name val="Courier New"/>
      <family val="3"/>
    </font>
    <font>
      <b/>
      <i/>
      <sz val="8"/>
      <name val="Arial"/>
      <family val="2"/>
    </font>
    <font>
      <sz val="12"/>
      <name val="Univers (WN)"/>
      <family val="2"/>
    </font>
    <font>
      <sz val="10"/>
      <name val="Times New Roman"/>
      <family val="1"/>
    </font>
    <font>
      <b/>
      <sz val="12"/>
      <name val="MS Sans Serif"/>
      <family val="2"/>
    </font>
    <font>
      <sz val="12"/>
      <name val="MS Sans Serif"/>
      <family val="2"/>
    </font>
    <font>
      <sz val="12"/>
      <name val="Helv"/>
      <family val="2"/>
    </font>
    <font>
      <i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30"/>
      </patternFill>
    </fill>
    <fill>
      <patternFill patternType="solid">
        <fgColor indexed="62"/>
        <bgColor indexed="62"/>
      </patternFill>
    </fill>
    <fill>
      <patternFill patternType="solid">
        <fgColor indexed="62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10"/>
        <bgColor indexed="10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57"/>
        <bgColor indexed="57"/>
      </patternFill>
    </fill>
    <fill>
      <patternFill patternType="solid">
        <fgColor indexed="57"/>
      </patternFill>
    </fill>
    <fill>
      <patternFill patternType="solid">
        <fgColor indexed="46"/>
        <bgColor indexed="46"/>
      </patternFill>
    </fill>
    <fill>
      <patternFill patternType="solid">
        <fgColor indexed="36"/>
        <bgColor indexed="36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5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gray125">
        <fgColor indexed="8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33D14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7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6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4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4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9" fontId="26" fillId="0" borderId="0" applyFont="0" applyFill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8" fillId="17" borderId="0" applyNumberFormat="0" applyBorder="0" applyAlignment="0" applyProtection="0"/>
    <xf numFmtId="0" fontId="29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7" fillId="1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0" fillId="16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0" fillId="28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0" fillId="46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164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175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0" borderId="0"/>
    <xf numFmtId="0" fontId="26" fillId="0" borderId="0"/>
    <xf numFmtId="0" fontId="33" fillId="0" borderId="0"/>
    <xf numFmtId="177" fontId="3" fillId="0" borderId="0" applyFill="0" applyBorder="0" applyAlignment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7" fillId="22" borderId="45" applyNumberFormat="0" applyAlignment="0" applyProtection="0"/>
    <xf numFmtId="0" fontId="37" fillId="22" borderId="45" applyNumberFormat="0" applyAlignment="0" applyProtection="0"/>
    <xf numFmtId="0" fontId="36" fillId="1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9" fillId="56" borderId="46" applyNumberFormat="0" applyAlignment="0" applyProtection="0"/>
    <xf numFmtId="0" fontId="39" fillId="56" borderId="46" applyNumberFormat="0" applyAlignment="0" applyProtection="0"/>
    <xf numFmtId="0" fontId="38" fillId="56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40" fillId="0" borderId="0"/>
    <xf numFmtId="0" fontId="40" fillId="0" borderId="0"/>
    <xf numFmtId="0" fontId="40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41" fillId="0" borderId="0" applyNumberFormat="0" applyAlignment="0">
      <alignment horizontal="left"/>
    </xf>
    <xf numFmtId="0" fontId="40" fillId="0" borderId="0"/>
    <xf numFmtId="0" fontId="40" fillId="0" borderId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24" fillId="0" borderId="0">
      <protection locked="0"/>
    </xf>
    <xf numFmtId="179" fontId="24" fillId="0" borderId="0">
      <protection locked="0"/>
    </xf>
    <xf numFmtId="0" fontId="42" fillId="57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3" fillId="0" borderId="0" applyNumberFormat="0" applyAlignment="0">
      <alignment horizontal="left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80" fontId="24" fillId="0" borderId="0">
      <protection locked="0"/>
    </xf>
    <xf numFmtId="180" fontId="24" fillId="0" borderId="0">
      <protection locked="0"/>
    </xf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17" borderId="0" applyNumberFormat="0" applyBorder="0" applyAlignment="0" applyProtection="0"/>
    <xf numFmtId="0" fontId="47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38" fontId="21" fillId="60" borderId="0" applyNumberFormat="0" applyBorder="0" applyAlignment="0" applyProtection="0"/>
    <xf numFmtId="181" fontId="48" fillId="0" borderId="0">
      <alignment horizontal="right"/>
    </xf>
    <xf numFmtId="0" fontId="49" fillId="0" borderId="44" applyNumberFormat="0" applyAlignment="0" applyProtection="0">
      <alignment horizontal="left" vertical="center"/>
    </xf>
    <xf numFmtId="0" fontId="49" fillId="0" borderId="20">
      <alignment horizontal="left" vertical="center"/>
    </xf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1" fillId="0" borderId="47" applyNumberFormat="0" applyFill="0" applyAlignment="0" applyProtection="0"/>
    <xf numFmtId="0" fontId="51" fillId="0" borderId="47" applyNumberFormat="0" applyFill="0" applyAlignment="0" applyProtection="0"/>
    <xf numFmtId="0" fontId="52" fillId="0" borderId="48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3" fillId="0" borderId="49" applyNumberFormat="0" applyFill="0" applyAlignment="0" applyProtection="0"/>
    <xf numFmtId="0" fontId="53" fillId="0" borderId="49" applyNumberFormat="0" applyFill="0" applyAlignment="0" applyProtection="0"/>
    <xf numFmtId="0" fontId="53" fillId="0" borderId="49" applyNumberFormat="0" applyFill="0" applyAlignment="0" applyProtection="0"/>
    <xf numFmtId="0" fontId="53" fillId="0" borderId="49" applyNumberFormat="0" applyFill="0" applyAlignment="0" applyProtection="0"/>
    <xf numFmtId="0" fontId="53" fillId="0" borderId="49" applyNumberFormat="0" applyFill="0" applyAlignment="0" applyProtection="0"/>
    <xf numFmtId="0" fontId="53" fillId="0" borderId="49" applyNumberFormat="0" applyFill="0" applyAlignment="0" applyProtection="0"/>
    <xf numFmtId="0" fontId="53" fillId="0" borderId="49" applyNumberFormat="0" applyFill="0" applyAlignment="0" applyProtection="0"/>
    <xf numFmtId="0" fontId="53" fillId="0" borderId="49" applyNumberFormat="0" applyFill="0" applyAlignment="0" applyProtection="0"/>
    <xf numFmtId="0" fontId="53" fillId="0" borderId="49" applyNumberFormat="0" applyFill="0" applyAlignment="0" applyProtection="0"/>
    <xf numFmtId="0" fontId="53" fillId="0" borderId="49" applyNumberFormat="0" applyFill="0" applyAlignment="0" applyProtection="0"/>
    <xf numFmtId="0" fontId="54" fillId="0" borderId="49" applyNumberFormat="0" applyFill="0" applyAlignment="0" applyProtection="0"/>
    <xf numFmtId="0" fontId="54" fillId="0" borderId="49" applyNumberFormat="0" applyFill="0" applyAlignment="0" applyProtection="0"/>
    <xf numFmtId="0" fontId="55" fillId="0" borderId="49" applyNumberFormat="0" applyFill="0" applyAlignment="0" applyProtection="0"/>
    <xf numFmtId="0" fontId="53" fillId="0" borderId="49" applyNumberFormat="0" applyFill="0" applyAlignment="0" applyProtection="0"/>
    <xf numFmtId="0" fontId="53" fillId="0" borderId="49" applyNumberFormat="0" applyFill="0" applyAlignment="0" applyProtection="0"/>
    <xf numFmtId="0" fontId="53" fillId="0" borderId="49" applyNumberFormat="0" applyFill="0" applyAlignment="0" applyProtection="0"/>
    <xf numFmtId="0" fontId="53" fillId="0" borderId="49" applyNumberFormat="0" applyFill="0" applyAlignment="0" applyProtection="0"/>
    <xf numFmtId="0" fontId="53" fillId="0" borderId="49" applyNumberFormat="0" applyFill="0" applyAlignment="0" applyProtection="0"/>
    <xf numFmtId="0" fontId="53" fillId="0" borderId="49" applyNumberFormat="0" applyFill="0" applyAlignment="0" applyProtection="0"/>
    <xf numFmtId="0" fontId="56" fillId="0" borderId="50" applyNumberFormat="0" applyFill="0" applyAlignment="0" applyProtection="0"/>
    <xf numFmtId="0" fontId="56" fillId="0" borderId="50" applyNumberFormat="0" applyFill="0" applyAlignment="0" applyProtection="0"/>
    <xf numFmtId="0" fontId="56" fillId="0" borderId="50" applyNumberFormat="0" applyFill="0" applyAlignment="0" applyProtection="0"/>
    <xf numFmtId="0" fontId="56" fillId="0" borderId="50" applyNumberFormat="0" applyFill="0" applyAlignment="0" applyProtection="0"/>
    <xf numFmtId="0" fontId="56" fillId="0" borderId="50" applyNumberFormat="0" applyFill="0" applyAlignment="0" applyProtection="0"/>
    <xf numFmtId="0" fontId="56" fillId="0" borderId="50" applyNumberFormat="0" applyFill="0" applyAlignment="0" applyProtection="0"/>
    <xf numFmtId="0" fontId="56" fillId="0" borderId="50" applyNumberFormat="0" applyFill="0" applyAlignment="0" applyProtection="0"/>
    <xf numFmtId="0" fontId="56" fillId="0" borderId="50" applyNumberFormat="0" applyFill="0" applyAlignment="0" applyProtection="0"/>
    <xf numFmtId="0" fontId="56" fillId="0" borderId="50" applyNumberFormat="0" applyFill="0" applyAlignment="0" applyProtection="0"/>
    <xf numFmtId="0" fontId="56" fillId="0" borderId="50" applyNumberFormat="0" applyFill="0" applyAlignment="0" applyProtection="0"/>
    <xf numFmtId="0" fontId="57" fillId="0" borderId="50" applyNumberFormat="0" applyFill="0" applyAlignment="0" applyProtection="0"/>
    <xf numFmtId="0" fontId="57" fillId="0" borderId="50" applyNumberFormat="0" applyFill="0" applyAlignment="0" applyProtection="0"/>
    <xf numFmtId="0" fontId="58" fillId="0" borderId="51" applyNumberFormat="0" applyFill="0" applyAlignment="0" applyProtection="0"/>
    <xf numFmtId="0" fontId="56" fillId="0" borderId="50" applyNumberFormat="0" applyFill="0" applyAlignment="0" applyProtection="0"/>
    <xf numFmtId="0" fontId="56" fillId="0" borderId="50" applyNumberFormat="0" applyFill="0" applyAlignment="0" applyProtection="0"/>
    <xf numFmtId="0" fontId="56" fillId="0" borderId="50" applyNumberFormat="0" applyFill="0" applyAlignment="0" applyProtection="0"/>
    <xf numFmtId="0" fontId="56" fillId="0" borderId="50" applyNumberFormat="0" applyFill="0" applyAlignment="0" applyProtection="0"/>
    <xf numFmtId="0" fontId="56" fillId="0" borderId="50" applyNumberFormat="0" applyFill="0" applyAlignment="0" applyProtection="0"/>
    <xf numFmtId="0" fontId="56" fillId="0" borderId="50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4" fontId="59" fillId="0" borderId="0">
      <protection locked="0"/>
    </xf>
    <xf numFmtId="174" fontId="59" fillId="0" borderId="0">
      <protection locked="0"/>
    </xf>
    <xf numFmtId="174" fontId="59" fillId="0" borderId="0">
      <protection locked="0"/>
    </xf>
    <xf numFmtId="174" fontId="59" fillId="0" borderId="0"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10" fontId="21" fillId="61" borderId="15" applyNumberFormat="0" applyBorder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2" fillId="16" borderId="45" applyNumberFormat="0" applyAlignment="0" applyProtection="0"/>
    <xf numFmtId="0" fontId="62" fillId="16" borderId="45" applyNumberFormat="0" applyAlignment="0" applyProtection="0"/>
    <xf numFmtId="0" fontId="61" fillId="16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3" fillId="0" borderId="52" applyNumberFormat="0" applyFill="0" applyAlignment="0" applyProtection="0"/>
    <xf numFmtId="0" fontId="63" fillId="0" borderId="52" applyNumberFormat="0" applyFill="0" applyAlignment="0" applyProtection="0"/>
    <xf numFmtId="0" fontId="63" fillId="0" borderId="52" applyNumberFormat="0" applyFill="0" applyAlignment="0" applyProtection="0"/>
    <xf numFmtId="0" fontId="63" fillId="0" borderId="52" applyNumberFormat="0" applyFill="0" applyAlignment="0" applyProtection="0"/>
    <xf numFmtId="0" fontId="63" fillId="0" borderId="52" applyNumberFormat="0" applyFill="0" applyAlignment="0" applyProtection="0"/>
    <xf numFmtId="0" fontId="63" fillId="0" borderId="52" applyNumberFormat="0" applyFill="0" applyAlignment="0" applyProtection="0"/>
    <xf numFmtId="0" fontId="63" fillId="0" borderId="52" applyNumberFormat="0" applyFill="0" applyAlignment="0" applyProtection="0"/>
    <xf numFmtId="0" fontId="63" fillId="0" borderId="52" applyNumberFormat="0" applyFill="0" applyAlignment="0" applyProtection="0"/>
    <xf numFmtId="0" fontId="63" fillId="0" borderId="52" applyNumberFormat="0" applyFill="0" applyAlignment="0" applyProtection="0"/>
    <xf numFmtId="0" fontId="63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3" fillId="0" borderId="52" applyNumberFormat="0" applyFill="0" applyAlignment="0" applyProtection="0"/>
    <xf numFmtId="0" fontId="63" fillId="0" borderId="52" applyNumberFormat="0" applyFill="0" applyAlignment="0" applyProtection="0"/>
    <xf numFmtId="0" fontId="63" fillId="0" borderId="52" applyNumberFormat="0" applyFill="0" applyAlignment="0" applyProtection="0"/>
    <xf numFmtId="0" fontId="63" fillId="0" borderId="52" applyNumberFormat="0" applyFill="0" applyAlignment="0" applyProtection="0"/>
    <xf numFmtId="0" fontId="63" fillId="0" borderId="52" applyNumberFormat="0" applyFill="0" applyAlignment="0" applyProtection="0"/>
    <xf numFmtId="0" fontId="63" fillId="0" borderId="52" applyNumberFormat="0" applyFill="0" applyAlignment="0" applyProtection="0"/>
    <xf numFmtId="0" fontId="63" fillId="0" borderId="52" applyNumberFormat="0" applyFill="0" applyAlignment="0" applyProtection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0" fontId="67" fillId="25" borderId="0" applyNumberFormat="0" applyBorder="0" applyAlignment="0" applyProtection="0"/>
    <xf numFmtId="0" fontId="68" fillId="12" borderId="0" applyNumberFormat="0" applyBorder="0" applyAlignment="0" applyProtection="0"/>
    <xf numFmtId="0" fontId="66" fillId="25" borderId="0" applyNumberFormat="0" applyBorder="0" applyAlignment="0" applyProtection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37" fontId="69" fillId="0" borderId="0"/>
    <xf numFmtId="182" fontId="3" fillId="0" borderId="0"/>
    <xf numFmtId="182" fontId="3" fillId="0" borderId="0"/>
    <xf numFmtId="183" fontId="3" fillId="0" borderId="0"/>
    <xf numFmtId="0" fontId="3" fillId="0" borderId="0"/>
    <xf numFmtId="184" fontId="3" fillId="0" borderId="0"/>
    <xf numFmtId="0" fontId="3" fillId="0" borderId="0"/>
    <xf numFmtId="183" fontId="3" fillId="0" borderId="0"/>
    <xf numFmtId="183" fontId="3" fillId="0" borderId="0"/>
    <xf numFmtId="0" fontId="18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70" fillId="0" borderId="0"/>
    <xf numFmtId="0" fontId="3" fillId="0" borderId="0"/>
    <xf numFmtId="0" fontId="1" fillId="0" borderId="0"/>
    <xf numFmtId="0" fontId="1" fillId="0" borderId="0"/>
    <xf numFmtId="0" fontId="3" fillId="0" borderId="0"/>
    <xf numFmtId="184" fontId="1" fillId="0" borderId="0"/>
    <xf numFmtId="0" fontId="18" fillId="0" borderId="0"/>
    <xf numFmtId="184" fontId="1" fillId="0" borderId="0"/>
    <xf numFmtId="184" fontId="1" fillId="0" borderId="0"/>
    <xf numFmtId="0" fontId="3" fillId="0" borderId="0"/>
    <xf numFmtId="184" fontId="1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167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176" fontId="3" fillId="0" borderId="0"/>
    <xf numFmtId="0" fontId="3" fillId="0" borderId="0"/>
    <xf numFmtId="167" fontId="3" fillId="0" borderId="0"/>
    <xf numFmtId="170" fontId="3" fillId="0" borderId="0"/>
    <xf numFmtId="17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1" fillId="0" borderId="0"/>
    <xf numFmtId="184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184" fontId="1" fillId="0" borderId="0"/>
    <xf numFmtId="184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3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183" fontId="3" fillId="0" borderId="0"/>
    <xf numFmtId="183" fontId="3" fillId="0" borderId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18" borderId="53" applyNumberFormat="0" applyFont="0" applyAlignment="0" applyProtection="0"/>
    <xf numFmtId="0" fontId="28" fillId="18" borderId="53" applyNumberFormat="0" applyFont="0" applyAlignment="0" applyProtection="0"/>
    <xf numFmtId="0" fontId="3" fillId="18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2" fillId="22" borderId="54" applyNumberFormat="0" applyAlignment="0" applyProtection="0"/>
    <xf numFmtId="0" fontId="72" fillId="22" borderId="54" applyNumberFormat="0" applyAlignment="0" applyProtection="0"/>
    <xf numFmtId="0" fontId="71" fillId="1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185" fontId="3" fillId="0" borderId="0" applyNumberFormat="0" applyFill="0" applyBorder="0" applyAlignment="0" applyProtection="0">
      <alignment horizontal="left"/>
    </xf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/>
    <xf numFmtId="40" fontId="76" fillId="0" borderId="0" applyBorder="0">
      <alignment horizontal="right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74" fontId="25" fillId="0" borderId="55">
      <protection locked="0"/>
    </xf>
    <xf numFmtId="174" fontId="25" fillId="0" borderId="55">
      <protection locked="0"/>
    </xf>
    <xf numFmtId="174" fontId="25" fillId="0" borderId="55">
      <protection locked="0"/>
    </xf>
    <xf numFmtId="174" fontId="25" fillId="0" borderId="55">
      <protection locked="0"/>
    </xf>
    <xf numFmtId="174" fontId="25" fillId="0" borderId="55">
      <protection locked="0"/>
    </xf>
    <xf numFmtId="174" fontId="25" fillId="0" borderId="55">
      <protection locked="0"/>
    </xf>
    <xf numFmtId="174" fontId="25" fillId="0" borderId="55">
      <protection locked="0"/>
    </xf>
    <xf numFmtId="174" fontId="25" fillId="0" borderId="55">
      <protection locked="0"/>
    </xf>
    <xf numFmtId="0" fontId="79" fillId="0" borderId="56" applyNumberFormat="0" applyFill="0" applyAlignment="0" applyProtection="0"/>
    <xf numFmtId="174" fontId="25" fillId="0" borderId="55">
      <protection locked="0"/>
    </xf>
    <xf numFmtId="174" fontId="25" fillId="0" borderId="55">
      <protection locked="0"/>
    </xf>
    <xf numFmtId="174" fontId="25" fillId="0" borderId="55">
      <protection locked="0"/>
    </xf>
    <xf numFmtId="174" fontId="25" fillId="0" borderId="55">
      <protection locked="0"/>
    </xf>
    <xf numFmtId="174" fontId="25" fillId="0" borderId="55">
      <protection locked="0"/>
    </xf>
    <xf numFmtId="174" fontId="25" fillId="0" borderId="55">
      <protection locked="0"/>
    </xf>
    <xf numFmtId="174" fontId="25" fillId="0" borderId="55">
      <protection locked="0"/>
    </xf>
    <xf numFmtId="174" fontId="25" fillId="0" borderId="55">
      <protection locked="0"/>
    </xf>
    <xf numFmtId="174" fontId="25" fillId="0" borderId="55">
      <protection locked="0"/>
    </xf>
    <xf numFmtId="174" fontId="25" fillId="0" borderId="55">
      <protection locked="0"/>
    </xf>
    <xf numFmtId="174" fontId="25" fillId="0" borderId="55">
      <protection locked="0"/>
    </xf>
    <xf numFmtId="174" fontId="25" fillId="0" borderId="55">
      <protection locked="0"/>
    </xf>
    <xf numFmtId="174" fontId="25" fillId="0" borderId="55">
      <protection locked="0"/>
    </xf>
    <xf numFmtId="174" fontId="24" fillId="0" borderId="55">
      <protection locked="0"/>
    </xf>
    <xf numFmtId="174" fontId="24" fillId="0" borderId="55">
      <protection locked="0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40" fontId="82" fillId="0" borderId="0" applyFont="0" applyFill="0" applyBorder="0" applyAlignment="0" applyProtection="0"/>
    <xf numFmtId="38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83" fillId="0" borderId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84" fillId="0" borderId="0" applyFont="0" applyFill="0" applyBorder="0" applyAlignment="0" applyProtection="0"/>
    <xf numFmtId="189" fontId="84" fillId="0" borderId="0" applyFont="0" applyFill="0" applyBorder="0" applyAlignment="0" applyProtection="0"/>
    <xf numFmtId="0" fontId="85" fillId="0" borderId="0"/>
    <xf numFmtId="190" fontId="87" fillId="0" borderId="0">
      <alignment horizontal="center" wrapText="1"/>
      <protection locked="0"/>
    </xf>
    <xf numFmtId="191" fontId="3" fillId="0" borderId="0" applyFill="0" applyBorder="0" applyAlignment="0"/>
    <xf numFmtId="192" fontId="3" fillId="0" borderId="0" applyFill="0" applyBorder="0" applyAlignment="0"/>
    <xf numFmtId="192" fontId="3" fillId="0" borderId="0" applyFill="0" applyBorder="0" applyAlignment="0"/>
    <xf numFmtId="193" fontId="88" fillId="0" borderId="0" applyFill="0" applyBorder="0" applyAlignment="0"/>
    <xf numFmtId="194" fontId="88" fillId="0" borderId="0" applyFill="0" applyBorder="0" applyAlignment="0"/>
    <xf numFmtId="195" fontId="88" fillId="0" borderId="0" applyFill="0" applyBorder="0" applyAlignment="0"/>
    <xf numFmtId="196" fontId="3" fillId="0" borderId="0" applyFill="0" applyBorder="0" applyAlignment="0"/>
    <xf numFmtId="196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92" fontId="3" fillId="0" borderId="0" applyFill="0" applyBorder="0" applyAlignment="0"/>
    <xf numFmtId="192" fontId="3" fillId="0" borderId="0" applyFill="0" applyBorder="0" applyAlignment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7" fillId="22" borderId="45" applyNumberFormat="0" applyAlignment="0" applyProtection="0"/>
    <xf numFmtId="0" fontId="37" fillId="22" borderId="45" applyNumberFormat="0" applyAlignment="0" applyProtection="0"/>
    <xf numFmtId="0" fontId="36" fillId="1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0" fontId="36" fillId="54" borderId="45" applyNumberFormat="0" applyAlignment="0" applyProtection="0"/>
    <xf numFmtId="197" fontId="89" fillId="1" borderId="0" applyFill="0" applyBorder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9" fillId="56" borderId="46" applyNumberFormat="0" applyAlignment="0" applyProtection="0"/>
    <xf numFmtId="0" fontId="39" fillId="56" borderId="46" applyNumberFormat="0" applyAlignment="0" applyProtection="0"/>
    <xf numFmtId="0" fontId="38" fillId="56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0" fontId="38" fillId="55" borderId="46" applyNumberFormat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0" fontId="90" fillId="0" borderId="0" applyNumberFormat="0" applyAlignment="0"/>
    <xf numFmtId="198" fontId="91" fillId="0" borderId="57"/>
    <xf numFmtId="198" fontId="91" fillId="0" borderId="57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4" fontId="92" fillId="0" borderId="0" applyFill="0" applyBorder="0" applyAlignment="0"/>
    <xf numFmtId="190" fontId="3" fillId="0" borderId="0" applyFont="0" applyFill="0" applyBorder="0" applyAlignment="0" applyProtection="0"/>
    <xf numFmtId="196" fontId="3" fillId="0" borderId="0" applyFill="0" applyBorder="0" applyAlignment="0"/>
    <xf numFmtId="196" fontId="3" fillId="0" borderId="0" applyFill="0" applyBorder="0" applyAlignment="0"/>
    <xf numFmtId="192" fontId="3" fillId="0" borderId="0" applyFill="0" applyBorder="0" applyAlignment="0"/>
    <xf numFmtId="192" fontId="3" fillId="0" borderId="0" applyFill="0" applyBorder="0" applyAlignment="0"/>
    <xf numFmtId="196" fontId="3" fillId="0" borderId="0" applyFill="0" applyBorder="0" applyAlignment="0"/>
    <xf numFmtId="196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92" fontId="3" fillId="0" borderId="0" applyFill="0" applyBorder="0" applyAlignment="0"/>
    <xf numFmtId="192" fontId="3" fillId="0" borderId="0" applyFill="0" applyBorder="0" applyAlignment="0"/>
    <xf numFmtId="0" fontId="40" fillId="0" borderId="0" applyFont="0" applyFill="0" applyBorder="0" applyAlignment="0" applyProtection="0"/>
    <xf numFmtId="38" fontId="21" fillId="60" borderId="0" applyNumberFormat="0" applyBorder="0" applyAlignment="0" applyProtection="0"/>
    <xf numFmtId="0" fontId="93" fillId="64" borderId="59"/>
    <xf numFmtId="190" fontId="49" fillId="0" borderId="58">
      <alignment horizontal="left" vertical="center"/>
    </xf>
    <xf numFmtId="10" fontId="21" fillId="61" borderId="57" applyNumberFormat="0" applyBorder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2" fillId="16" borderId="45" applyNumberFormat="0" applyAlignment="0" applyProtection="0"/>
    <xf numFmtId="0" fontId="62" fillId="16" borderId="45" applyNumberFormat="0" applyAlignment="0" applyProtection="0"/>
    <xf numFmtId="0" fontId="61" fillId="16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0" fontId="61" fillId="49" borderId="45" applyNumberFormat="0" applyAlignment="0" applyProtection="0"/>
    <xf numFmtId="199" fontId="40" fillId="65" borderId="0"/>
    <xf numFmtId="199" fontId="40" fillId="65" borderId="0"/>
    <xf numFmtId="196" fontId="3" fillId="0" borderId="0" applyFill="0" applyBorder="0" applyAlignment="0"/>
    <xf numFmtId="196" fontId="3" fillId="0" borderId="0" applyFill="0" applyBorder="0" applyAlignment="0"/>
    <xf numFmtId="192" fontId="3" fillId="0" borderId="0" applyFill="0" applyBorder="0" applyAlignment="0"/>
    <xf numFmtId="192" fontId="3" fillId="0" borderId="0" applyFill="0" applyBorder="0" applyAlignment="0"/>
    <xf numFmtId="196" fontId="3" fillId="0" borderId="0" applyFill="0" applyBorder="0" applyAlignment="0"/>
    <xf numFmtId="196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92" fontId="3" fillId="0" borderId="0" applyFill="0" applyBorder="0" applyAlignment="0"/>
    <xf numFmtId="192" fontId="3" fillId="0" borderId="0" applyFill="0" applyBorder="0" applyAlignment="0"/>
    <xf numFmtId="199" fontId="94" fillId="66" borderId="0"/>
    <xf numFmtId="199" fontId="94" fillId="66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1" fontId="95" fillId="0" borderId="0" applyFont="0" applyFill="0" applyBorder="0" applyAlignment="0" applyProtection="0"/>
    <xf numFmtId="168" fontId="3" fillId="0" borderId="0" applyFont="0" applyFill="0" applyBorder="0" applyAlignment="0" applyProtection="0"/>
    <xf numFmtId="200" fontId="95" fillId="0" borderId="0" applyFont="0" applyFill="0" applyBorder="0" applyAlignment="0" applyProtection="0"/>
    <xf numFmtId="201" fontId="95" fillId="0" borderId="0" applyFont="0" applyFill="0" applyBorder="0" applyAlignment="0" applyProtection="0"/>
    <xf numFmtId="0" fontId="3" fillId="0" borderId="0"/>
    <xf numFmtId="190" fontId="18" fillId="0" borderId="0"/>
    <xf numFmtId="190" fontId="3" fillId="0" borderId="0"/>
    <xf numFmtId="0" fontId="18" fillId="0" borderId="0"/>
    <xf numFmtId="0" fontId="1" fillId="0" borderId="0"/>
    <xf numFmtId="190" fontId="3" fillId="0" borderId="0"/>
    <xf numFmtId="190" fontId="3" fillId="0" borderId="0"/>
    <xf numFmtId="190" fontId="3" fillId="0" borderId="0"/>
    <xf numFmtId="190" fontId="3" fillId="0" borderId="0"/>
    <xf numFmtId="0" fontId="18" fillId="0" borderId="0"/>
    <xf numFmtId="0" fontId="3" fillId="0" borderId="0"/>
    <xf numFmtId="190" fontId="3" fillId="0" borderId="0"/>
    <xf numFmtId="0" fontId="1" fillId="0" borderId="0"/>
    <xf numFmtId="0" fontId="1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184" fontId="1" fillId="0" borderId="0"/>
    <xf numFmtId="0" fontId="18" fillId="0" borderId="0"/>
    <xf numFmtId="0" fontId="3" fillId="0" borderId="0"/>
    <xf numFmtId="0" fontId="3" fillId="0" borderId="0"/>
    <xf numFmtId="0" fontId="9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3" fontId="3" fillId="0" borderId="0"/>
    <xf numFmtId="0" fontId="18" fillId="0" borderId="0"/>
    <xf numFmtId="184" fontId="3" fillId="0" borderId="0"/>
    <xf numFmtId="167" fontId="3" fillId="0" borderId="0"/>
    <xf numFmtId="184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3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0" fontId="1" fillId="0" borderId="0"/>
    <xf numFmtId="190" fontId="1" fillId="0" borderId="0"/>
    <xf numFmtId="190" fontId="27" fillId="0" borderId="0"/>
    <xf numFmtId="0" fontId="18" fillId="0" borderId="0"/>
    <xf numFmtId="190" fontId="3" fillId="0" borderId="0"/>
    <xf numFmtId="0" fontId="3" fillId="0" borderId="0"/>
    <xf numFmtId="190" fontId="3" fillId="0" borderId="0"/>
    <xf numFmtId="202" fontId="40" fillId="0" borderId="0"/>
    <xf numFmtId="202" fontId="40" fillId="0" borderId="0"/>
    <xf numFmtId="19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90" fontId="3" fillId="0" borderId="0"/>
    <xf numFmtId="190" fontId="3" fillId="0" borderId="0"/>
    <xf numFmtId="181" fontId="40" fillId="0" borderId="0"/>
    <xf numFmtId="181" fontId="40" fillId="0" borderId="0"/>
    <xf numFmtId="19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5" fillId="0" borderId="0" applyNumberFormat="0" applyFont="0" applyFill="0" applyAlignment="0" applyProtection="0"/>
    <xf numFmtId="0" fontId="65" fillId="0" borderId="0" applyNumberFormat="0" applyFont="0" applyFill="0" applyAlignment="0" applyProtection="0"/>
    <xf numFmtId="190" fontId="3" fillId="0" borderId="0"/>
    <xf numFmtId="190" fontId="3" fillId="0" borderId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28" fillId="18" borderId="53" applyNumberFormat="0" applyFont="0" applyAlignment="0" applyProtection="0"/>
    <xf numFmtId="0" fontId="3" fillId="18" borderId="53" applyNumberFormat="0" applyFont="0" applyAlignment="0" applyProtection="0"/>
    <xf numFmtId="0" fontId="3" fillId="18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0" fontId="3" fillId="63" borderId="53" applyNumberFormat="0" applyFont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2" fillId="22" borderId="54" applyNumberFormat="0" applyAlignment="0" applyProtection="0"/>
    <xf numFmtId="0" fontId="72" fillId="22" borderId="54" applyNumberFormat="0" applyAlignment="0" applyProtection="0"/>
    <xf numFmtId="0" fontId="71" fillId="1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0" fontId="71" fillId="54" borderId="54" applyNumberFormat="0" applyAlignment="0" applyProtection="0"/>
    <xf numFmtId="14" fontId="87" fillId="0" borderId="0">
      <alignment horizontal="center" wrapText="1"/>
      <protection locked="0"/>
    </xf>
    <xf numFmtId="195" fontId="88" fillId="0" borderId="0" applyFont="0" applyFill="0" applyBorder="0" applyAlignment="0" applyProtection="0"/>
    <xf numFmtId="192" fontId="8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8" fillId="0" borderId="4" applyNumberFormat="0" applyBorder="0"/>
    <xf numFmtId="203" fontId="99" fillId="0" borderId="0"/>
    <xf numFmtId="196" fontId="3" fillId="0" borderId="0" applyFill="0" applyBorder="0" applyAlignment="0"/>
    <xf numFmtId="196" fontId="3" fillId="0" borderId="0" applyFill="0" applyBorder="0" applyAlignment="0"/>
    <xf numFmtId="192" fontId="3" fillId="0" borderId="0" applyFill="0" applyBorder="0" applyAlignment="0"/>
    <xf numFmtId="192" fontId="3" fillId="0" borderId="0" applyFill="0" applyBorder="0" applyAlignment="0"/>
    <xf numFmtId="196" fontId="3" fillId="0" borderId="0" applyFill="0" applyBorder="0" applyAlignment="0"/>
    <xf numFmtId="196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92" fontId="3" fillId="0" borderId="0" applyFill="0" applyBorder="0" applyAlignment="0"/>
    <xf numFmtId="192" fontId="3" fillId="0" borderId="0" applyFill="0" applyBorder="0" applyAlignment="0"/>
    <xf numFmtId="166" fontId="48" fillId="0" borderId="0"/>
    <xf numFmtId="5" fontId="48" fillId="0" borderId="0"/>
    <xf numFmtId="190" fontId="98" fillId="0" borderId="0" applyNumberFormat="0" applyFont="0" applyFill="0" applyBorder="0" applyAlignment="0" applyProtection="0">
      <alignment horizontal="left"/>
    </xf>
    <xf numFmtId="204" fontId="3" fillId="0" borderId="0" applyNumberFormat="0" applyFill="0" applyBorder="0" applyAlignment="0" applyProtection="0">
      <alignment horizontal="left"/>
    </xf>
    <xf numFmtId="3" fontId="99" fillId="0" borderId="0"/>
    <xf numFmtId="190" fontId="100" fillId="0" borderId="60"/>
    <xf numFmtId="190" fontId="100" fillId="0" borderId="60"/>
    <xf numFmtId="190" fontId="101" fillId="0" borderId="0"/>
    <xf numFmtId="1" fontId="102" fillId="0" borderId="0" applyBorder="0">
      <alignment horizontal="left" vertical="top" wrapText="1"/>
    </xf>
    <xf numFmtId="190" fontId="103" fillId="0" borderId="15">
      <alignment horizontal="center"/>
    </xf>
    <xf numFmtId="190" fontId="103" fillId="0" borderId="15">
      <alignment horizontal="center"/>
    </xf>
    <xf numFmtId="190" fontId="103" fillId="0" borderId="0">
      <alignment horizontal="center" vertical="center"/>
    </xf>
    <xf numFmtId="190" fontId="104" fillId="67" borderId="0" applyNumberFormat="0" applyFill="0">
      <alignment horizontal="left" vertical="center"/>
    </xf>
    <xf numFmtId="190" fontId="86" fillId="0" borderId="61"/>
    <xf numFmtId="40" fontId="76" fillId="0" borderId="0" applyBorder="0">
      <alignment horizontal="right"/>
    </xf>
    <xf numFmtId="49" fontId="3" fillId="60" borderId="0" applyFont="0" applyBorder="0">
      <alignment horizontal="left"/>
    </xf>
    <xf numFmtId="49" fontId="3" fillId="60" borderId="0" applyFont="0" applyBorder="0">
      <alignment horizontal="left"/>
    </xf>
    <xf numFmtId="49" fontId="92" fillId="0" borderId="0" applyFill="0" applyBorder="0" applyAlignment="0"/>
    <xf numFmtId="205" fontId="88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4" fontId="3" fillId="0" borderId="0" applyFont="0" applyFill="0" applyBorder="0" applyAlignment="0" applyProtection="0"/>
    <xf numFmtId="0" fontId="79" fillId="0" borderId="56" applyNumberFormat="0" applyFill="0" applyAlignment="0" applyProtection="0"/>
    <xf numFmtId="4" fontId="75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75" fillId="0" borderId="0" applyFont="0" applyFill="0" applyBorder="0" applyAlignment="0" applyProtection="0"/>
    <xf numFmtId="0" fontId="105" fillId="0" borderId="62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208" fontId="3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208" fontId="3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1">
    <xf numFmtId="0" fontId="0" fillId="0" borderId="0" xfId="0"/>
    <xf numFmtId="0" fontId="2" fillId="0" borderId="0" xfId="1" applyFont="1"/>
    <xf numFmtId="169" fontId="2" fillId="0" borderId="15" xfId="5" applyNumberFormat="1" applyFont="1" applyFill="1" applyBorder="1" applyAlignment="1">
      <alignment vertical="center"/>
    </xf>
    <xf numFmtId="169" fontId="9" fillId="0" borderId="15" xfId="5" applyNumberFormat="1" applyFont="1" applyFill="1" applyBorder="1" applyAlignment="1">
      <alignment vertical="center"/>
    </xf>
    <xf numFmtId="169" fontId="2" fillId="4" borderId="15" xfId="4" applyNumberFormat="1" applyFont="1" applyFill="1" applyBorder="1" applyAlignment="1">
      <alignment vertical="center"/>
    </xf>
    <xf numFmtId="0" fontId="2" fillId="0" borderId="0" xfId="6" applyFont="1"/>
    <xf numFmtId="0" fontId="2" fillId="0" borderId="0" xfId="6" applyFont="1" applyAlignment="1">
      <alignment vertical="center"/>
    </xf>
    <xf numFmtId="169" fontId="15" fillId="0" borderId="15" xfId="5" applyNumberFormat="1" applyFont="1" applyFill="1" applyBorder="1" applyAlignment="1">
      <alignment vertical="center"/>
    </xf>
    <xf numFmtId="169" fontId="16" fillId="0" borderId="15" xfId="5" applyNumberFormat="1" applyFont="1" applyFill="1" applyBorder="1" applyAlignment="1">
      <alignment vertical="center"/>
    </xf>
    <xf numFmtId="169" fontId="9" fillId="2" borderId="15" xfId="5" applyNumberFormat="1" applyFont="1" applyFill="1" applyBorder="1" applyAlignment="1">
      <alignment vertical="center"/>
    </xf>
    <xf numFmtId="41" fontId="2" fillId="0" borderId="18" xfId="5" quotePrefix="1" applyFont="1" applyFill="1" applyBorder="1" applyAlignment="1">
      <alignment horizontal="center" vertical="center"/>
    </xf>
    <xf numFmtId="0" fontId="10" fillId="0" borderId="0" xfId="6" applyFont="1"/>
    <xf numFmtId="0" fontId="7" fillId="0" borderId="28" xfId="6" applyFont="1" applyBorder="1" applyAlignment="1">
      <alignment vertical="top"/>
    </xf>
    <xf numFmtId="0" fontId="8" fillId="0" borderId="20" xfId="6" applyFont="1" applyBorder="1" applyAlignment="1">
      <alignment vertical="top"/>
    </xf>
    <xf numFmtId="0" fontId="7" fillId="0" borderId="14" xfId="6" applyFont="1" applyBorder="1" applyAlignment="1">
      <alignment vertical="top"/>
    </xf>
    <xf numFmtId="41" fontId="2" fillId="0" borderId="17" xfId="5" applyFont="1" applyFill="1" applyBorder="1" applyAlignment="1">
      <alignment horizontal="center" vertical="center"/>
    </xf>
    <xf numFmtId="41" fontId="8" fillId="0" borderId="20" xfId="5" applyFont="1" applyFill="1" applyBorder="1" applyAlignment="1">
      <alignment vertical="center"/>
    </xf>
    <xf numFmtId="41" fontId="9" fillId="0" borderId="15" xfId="5" applyFont="1" applyFill="1" applyBorder="1" applyAlignment="1">
      <alignment vertical="center"/>
    </xf>
    <xf numFmtId="41" fontId="9" fillId="0" borderId="10" xfId="5" applyFont="1" applyFill="1" applyBorder="1" applyAlignment="1">
      <alignment horizontal="center" vertical="center"/>
    </xf>
    <xf numFmtId="41" fontId="9" fillId="0" borderId="20" xfId="5" applyFont="1" applyFill="1" applyBorder="1" applyAlignment="1">
      <alignment vertical="center"/>
    </xf>
    <xf numFmtId="0" fontId="1" fillId="0" borderId="0" xfId="6"/>
    <xf numFmtId="41" fontId="2" fillId="0" borderId="27" xfId="5" quotePrefix="1" applyFont="1" applyFill="1" applyBorder="1" applyAlignment="1">
      <alignment horizontal="center" vertical="center"/>
    </xf>
    <xf numFmtId="169" fontId="2" fillId="0" borderId="15" xfId="5" applyNumberFormat="1" applyFont="1" applyFill="1" applyBorder="1" applyAlignment="1" applyProtection="1">
      <alignment vertical="center"/>
      <protection locked="0"/>
    </xf>
    <xf numFmtId="169" fontId="9" fillId="2" borderId="15" xfId="5" applyNumberFormat="1" applyFont="1" applyFill="1" applyBorder="1" applyAlignment="1" applyProtection="1">
      <alignment vertical="center"/>
      <protection locked="0"/>
    </xf>
    <xf numFmtId="169" fontId="2" fillId="2" borderId="15" xfId="5" applyNumberFormat="1" applyFont="1" applyFill="1" applyBorder="1" applyAlignment="1" applyProtection="1">
      <alignment vertical="center"/>
      <protection locked="0"/>
    </xf>
    <xf numFmtId="170" fontId="7" fillId="2" borderId="15" xfId="5" applyNumberFormat="1" applyFont="1" applyFill="1" applyBorder="1" applyAlignment="1" applyProtection="1">
      <alignment vertical="center"/>
      <protection locked="0"/>
    </xf>
    <xf numFmtId="169" fontId="2" fillId="3" borderId="15" xfId="5" applyNumberFormat="1" applyFont="1" applyFill="1" applyBorder="1" applyAlignment="1" applyProtection="1">
      <alignment vertical="center"/>
      <protection locked="0"/>
    </xf>
    <xf numFmtId="41" fontId="9" fillId="0" borderId="18" xfId="5" quotePrefix="1" applyFont="1" applyFill="1" applyBorder="1" applyAlignment="1">
      <alignment horizontal="center" vertical="center"/>
    </xf>
    <xf numFmtId="169" fontId="17" fillId="2" borderId="15" xfId="5" applyNumberFormat="1" applyFont="1" applyFill="1" applyBorder="1" applyAlignment="1" applyProtection="1">
      <alignment vertical="center"/>
      <protection locked="0"/>
    </xf>
    <xf numFmtId="169" fontId="2" fillId="3" borderId="21" xfId="5" applyNumberFormat="1" applyFont="1" applyFill="1" applyBorder="1" applyAlignment="1" applyProtection="1">
      <alignment vertical="center"/>
      <protection locked="0"/>
    </xf>
    <xf numFmtId="169" fontId="2" fillId="2" borderId="21" xfId="5" applyNumberFormat="1" applyFont="1" applyFill="1" applyBorder="1" applyAlignment="1" applyProtection="1">
      <alignment vertical="center"/>
      <protection locked="0"/>
    </xf>
    <xf numFmtId="171" fontId="2" fillId="2" borderId="10" xfId="5" applyNumberFormat="1" applyFont="1" applyFill="1" applyBorder="1" applyAlignment="1" applyProtection="1">
      <alignment vertical="center"/>
      <protection locked="0"/>
    </xf>
    <xf numFmtId="169" fontId="2" fillId="2" borderId="10" xfId="5" applyNumberFormat="1" applyFont="1" applyFill="1" applyBorder="1" applyAlignment="1" applyProtection="1">
      <alignment vertical="center"/>
      <protection locked="0"/>
    </xf>
    <xf numFmtId="169" fontId="9" fillId="0" borderId="35" xfId="5" applyNumberFormat="1" applyFont="1" applyFill="1" applyBorder="1" applyAlignment="1" applyProtection="1">
      <alignment vertical="center"/>
      <protection locked="0"/>
    </xf>
    <xf numFmtId="41" fontId="2" fillId="2" borderId="10" xfId="5" applyFont="1" applyFill="1" applyBorder="1" applyAlignment="1">
      <alignment horizontal="center" vertical="center"/>
    </xf>
    <xf numFmtId="169" fontId="7" fillId="2" borderId="10" xfId="5" applyNumberFormat="1" applyFont="1" applyFill="1" applyBorder="1" applyAlignment="1" applyProtection="1">
      <alignment vertical="center"/>
      <protection locked="0"/>
    </xf>
    <xf numFmtId="169" fontId="7" fillId="0" borderId="20" xfId="5" applyNumberFormat="1" applyFont="1" applyFill="1" applyBorder="1" applyAlignment="1" applyProtection="1">
      <alignment vertical="top"/>
      <protection locked="0"/>
    </xf>
    <xf numFmtId="169" fontId="2" fillId="7" borderId="15" xfId="5" applyNumberFormat="1" applyFont="1" applyFill="1" applyBorder="1" applyAlignment="1" applyProtection="1">
      <alignment vertical="center"/>
      <protection locked="0"/>
    </xf>
    <xf numFmtId="169" fontId="7" fillId="5" borderId="15" xfId="5" applyNumberFormat="1" applyFont="1" applyFill="1" applyBorder="1" applyAlignment="1" applyProtection="1">
      <alignment vertical="center"/>
      <protection locked="0"/>
    </xf>
    <xf numFmtId="169" fontId="7" fillId="0" borderId="14" xfId="5" applyNumberFormat="1" applyFont="1" applyFill="1" applyBorder="1" applyAlignment="1" applyProtection="1">
      <alignment vertical="top"/>
      <protection locked="0"/>
    </xf>
    <xf numFmtId="169" fontId="12" fillId="2" borderId="10" xfId="5" applyNumberFormat="1" applyFont="1" applyFill="1" applyBorder="1" applyAlignment="1" applyProtection="1">
      <alignment vertical="center"/>
      <protection locked="0"/>
    </xf>
    <xf numFmtId="0" fontId="2" fillId="2" borderId="0" xfId="6" applyFont="1" applyFill="1"/>
    <xf numFmtId="41" fontId="2" fillId="2" borderId="27" xfId="5" applyFont="1" applyFill="1" applyBorder="1" applyAlignment="1">
      <alignment horizontal="center" vertical="center"/>
    </xf>
    <xf numFmtId="169" fontId="9" fillId="2" borderId="10" xfId="5" applyNumberFormat="1" applyFont="1" applyFill="1" applyBorder="1" applyAlignment="1" applyProtection="1">
      <alignment vertical="center"/>
      <protection locked="0"/>
    </xf>
    <xf numFmtId="169" fontId="2" fillId="0" borderId="6" xfId="5" applyNumberFormat="1" applyFont="1" applyFill="1" applyBorder="1" applyAlignment="1" applyProtection="1">
      <alignment vertical="center"/>
      <protection locked="0"/>
    </xf>
    <xf numFmtId="169" fontId="4" fillId="2" borderId="15" xfId="5" applyNumberFormat="1" applyFont="1" applyFill="1" applyBorder="1" applyAlignment="1" applyProtection="1">
      <alignment vertical="center"/>
      <protection locked="0"/>
    </xf>
    <xf numFmtId="169" fontId="10" fillId="2" borderId="15" xfId="5" applyNumberFormat="1" applyFont="1" applyFill="1" applyBorder="1" applyAlignment="1" applyProtection="1">
      <alignment vertical="center"/>
      <protection locked="0"/>
    </xf>
    <xf numFmtId="169" fontId="12" fillId="2" borderId="15" xfId="5" applyNumberFormat="1" applyFont="1" applyFill="1" applyBorder="1" applyAlignment="1" applyProtection="1">
      <alignment vertical="center"/>
      <protection locked="0"/>
    </xf>
    <xf numFmtId="0" fontId="14" fillId="0" borderId="0" xfId="6" applyFont="1"/>
    <xf numFmtId="41" fontId="14" fillId="0" borderId="0" xfId="5" applyFont="1"/>
    <xf numFmtId="169" fontId="9" fillId="5" borderId="15" xfId="5" applyNumberFormat="1" applyFont="1" applyFill="1" applyBorder="1" applyAlignment="1" applyProtection="1">
      <alignment vertical="center"/>
      <protection locked="0"/>
    </xf>
    <xf numFmtId="169" fontId="2" fillId="5" borderId="15" xfId="5" applyNumberFormat="1" applyFont="1" applyFill="1" applyBorder="1" applyAlignment="1" applyProtection="1">
      <alignment vertical="center"/>
      <protection locked="0"/>
    </xf>
    <xf numFmtId="41" fontId="2" fillId="5" borderId="15" xfId="5" applyFont="1" applyFill="1" applyBorder="1" applyAlignment="1" applyProtection="1">
      <alignment vertical="center"/>
      <protection locked="0"/>
    </xf>
    <xf numFmtId="2" fontId="2" fillId="0" borderId="0" xfId="6" applyNumberFormat="1" applyFont="1"/>
    <xf numFmtId="41" fontId="9" fillId="0" borderId="21" xfId="5" applyFont="1" applyFill="1" applyBorder="1" applyAlignment="1">
      <alignment vertical="center"/>
    </xf>
    <xf numFmtId="0" fontId="9" fillId="0" borderId="0" xfId="6" applyFont="1"/>
    <xf numFmtId="169" fontId="9" fillId="2" borderId="21" xfId="5" applyNumberFormat="1" applyFont="1" applyFill="1" applyBorder="1" applyAlignment="1" applyProtection="1">
      <alignment vertical="center"/>
      <protection locked="0"/>
    </xf>
    <xf numFmtId="41" fontId="2" fillId="0" borderId="21" xfId="5" applyFont="1" applyFill="1" applyBorder="1" applyAlignment="1" applyProtection="1">
      <alignment vertical="center"/>
      <protection locked="0"/>
    </xf>
    <xf numFmtId="169" fontId="9" fillId="7" borderId="15" xfId="5" applyNumberFormat="1" applyFont="1" applyFill="1" applyBorder="1" applyAlignment="1" applyProtection="1">
      <alignment vertical="center"/>
      <protection locked="0"/>
    </xf>
    <xf numFmtId="0" fontId="12" fillId="0" borderId="0" xfId="6" applyFont="1"/>
    <xf numFmtId="0" fontId="0" fillId="0" borderId="0" xfId="0" applyAlignment="1">
      <alignment vertical="center"/>
    </xf>
    <xf numFmtId="169" fontId="2" fillId="0" borderId="0" xfId="6" applyNumberFormat="1" applyFont="1"/>
    <xf numFmtId="169" fontId="9" fillId="0" borderId="0" xfId="6" applyNumberFormat="1" applyFont="1"/>
    <xf numFmtId="169" fontId="9" fillId="0" borderId="0" xfId="1" applyNumberFormat="1" applyFont="1"/>
    <xf numFmtId="0" fontId="22" fillId="0" borderId="0" xfId="0" applyFont="1" applyAlignment="1">
      <alignment vertical="center"/>
    </xf>
    <xf numFmtId="169" fontId="2" fillId="0" borderId="0" xfId="1" applyNumberFormat="1" applyFont="1"/>
    <xf numFmtId="168" fontId="2" fillId="0" borderId="0" xfId="6" applyNumberFormat="1" applyFont="1"/>
    <xf numFmtId="169" fontId="9" fillId="4" borderId="15" xfId="4" applyNumberFormat="1" applyFont="1" applyFill="1" applyBorder="1" applyAlignment="1">
      <alignment vertical="center"/>
    </xf>
    <xf numFmtId="41" fontId="7" fillId="0" borderId="18" xfId="5" applyFont="1" applyFill="1" applyBorder="1" applyAlignment="1">
      <alignment horizontal="center" vertical="center"/>
    </xf>
    <xf numFmtId="0" fontId="7" fillId="0" borderId="0" xfId="6" applyFont="1"/>
    <xf numFmtId="169" fontId="2" fillId="0" borderId="57" xfId="5" applyNumberFormat="1" applyFont="1" applyFill="1" applyBorder="1" applyAlignment="1">
      <alignment vertical="center"/>
    </xf>
    <xf numFmtId="169" fontId="9" fillId="0" borderId="57" xfId="5" applyNumberFormat="1" applyFont="1" applyFill="1" applyBorder="1" applyAlignment="1">
      <alignment vertical="center"/>
    </xf>
    <xf numFmtId="169" fontId="2" fillId="7" borderId="57" xfId="5" applyNumberFormat="1" applyFont="1" applyFill="1" applyBorder="1" applyAlignment="1">
      <alignment vertical="center"/>
    </xf>
    <xf numFmtId="0" fontId="13" fillId="68" borderId="57" xfId="0" applyFont="1" applyFill="1" applyBorder="1" applyAlignment="1">
      <alignment horizontal="center"/>
    </xf>
    <xf numFmtId="41" fontId="2" fillId="0" borderId="18" xfId="5" applyFont="1" applyFill="1" applyBorder="1" applyAlignment="1">
      <alignment horizontal="center" vertical="center"/>
    </xf>
    <xf numFmtId="41" fontId="9" fillId="69" borderId="18" xfId="5" applyFont="1" applyFill="1" applyBorder="1" applyAlignment="1">
      <alignment horizontal="center" vertical="center"/>
    </xf>
    <xf numFmtId="41" fontId="9" fillId="69" borderId="15" xfId="5" applyFont="1" applyFill="1" applyBorder="1" applyAlignment="1">
      <alignment horizontal="center" vertical="center"/>
    </xf>
    <xf numFmtId="0" fontId="22" fillId="69" borderId="0" xfId="0" applyFont="1" applyFill="1" applyAlignment="1">
      <alignment vertical="center"/>
    </xf>
    <xf numFmtId="0" fontId="9" fillId="69" borderId="0" xfId="6" applyFont="1" applyFill="1"/>
    <xf numFmtId="0" fontId="2" fillId="69" borderId="0" xfId="6" applyFont="1" applyFill="1"/>
    <xf numFmtId="169" fontId="16" fillId="69" borderId="15" xfId="5" applyNumberFormat="1" applyFont="1" applyFill="1" applyBorder="1" applyAlignment="1">
      <alignment vertical="center"/>
    </xf>
    <xf numFmtId="169" fontId="7" fillId="69" borderId="57" xfId="5" applyNumberFormat="1" applyFont="1" applyFill="1" applyBorder="1" applyAlignment="1">
      <alignment vertical="center"/>
    </xf>
    <xf numFmtId="169" fontId="2" fillId="69" borderId="0" xfId="6" applyNumberFormat="1" applyFont="1" applyFill="1"/>
    <xf numFmtId="41" fontId="2" fillId="69" borderId="18" xfId="5" applyFont="1" applyFill="1" applyBorder="1" applyAlignment="1">
      <alignment horizontal="center" vertical="center"/>
    </xf>
    <xf numFmtId="41" fontId="2" fillId="69" borderId="15" xfId="5" applyFont="1" applyFill="1" applyBorder="1" applyAlignment="1" applyProtection="1">
      <alignment vertical="center"/>
      <protection locked="0"/>
    </xf>
    <xf numFmtId="41" fontId="2" fillId="69" borderId="15" xfId="5" applyFont="1" applyFill="1" applyBorder="1" applyAlignment="1">
      <alignment vertical="center"/>
    </xf>
    <xf numFmtId="41" fontId="9" fillId="69" borderId="15" xfId="5" applyFont="1" applyFill="1" applyBorder="1" applyAlignment="1">
      <alignment horizontal="left" vertical="center" indent="1"/>
    </xf>
    <xf numFmtId="169" fontId="9" fillId="69" borderId="15" xfId="5" applyNumberFormat="1" applyFont="1" applyFill="1" applyBorder="1" applyAlignment="1" applyProtection="1">
      <alignment vertical="center"/>
      <protection locked="0"/>
    </xf>
    <xf numFmtId="0" fontId="12" fillId="0" borderId="0" xfId="0" applyFont="1"/>
    <xf numFmtId="169" fontId="9" fillId="0" borderId="15" xfId="5" applyNumberFormat="1" applyFont="1" applyFill="1" applyBorder="1" applyAlignment="1" applyProtection="1">
      <alignment vertical="center"/>
      <protection locked="0"/>
    </xf>
    <xf numFmtId="41" fontId="9" fillId="0" borderId="34" xfId="5" applyFont="1" applyFill="1" applyBorder="1" applyAlignment="1">
      <alignment horizontal="center" vertical="center"/>
    </xf>
    <xf numFmtId="170" fontId="9" fillId="0" borderId="0" xfId="6" applyNumberFormat="1" applyFont="1"/>
    <xf numFmtId="41" fontId="9" fillId="0" borderId="18" xfId="5" applyFont="1" applyFill="1" applyBorder="1" applyAlignment="1">
      <alignment horizontal="center" vertical="center"/>
    </xf>
    <xf numFmtId="41" fontId="9" fillId="0" borderId="17" xfId="5" applyFont="1" applyFill="1" applyBorder="1" applyAlignment="1">
      <alignment horizontal="center" vertical="center"/>
    </xf>
    <xf numFmtId="41" fontId="9" fillId="0" borderId="15" xfId="5" applyFont="1" applyFill="1" applyBorder="1" applyAlignment="1">
      <alignment horizontal="center" vertical="center"/>
    </xf>
    <xf numFmtId="41" fontId="2" fillId="2" borderId="18" xfId="5" applyFont="1" applyFill="1" applyBorder="1" applyAlignment="1">
      <alignment horizontal="center" vertical="center"/>
    </xf>
    <xf numFmtId="41" fontId="9" fillId="2" borderId="18" xfId="5" applyFont="1" applyFill="1" applyBorder="1" applyAlignment="1">
      <alignment horizontal="center" vertical="center"/>
    </xf>
    <xf numFmtId="41" fontId="9" fillId="0" borderId="27" xfId="5" applyFont="1" applyFill="1" applyBorder="1" applyAlignment="1">
      <alignment horizontal="center" vertical="center"/>
    </xf>
    <xf numFmtId="41" fontId="2" fillId="0" borderId="15" xfId="5" applyFont="1" applyFill="1" applyBorder="1" applyAlignment="1">
      <alignment horizontal="center" vertical="center"/>
    </xf>
    <xf numFmtId="41" fontId="2" fillId="0" borderId="10" xfId="5" applyFont="1" applyFill="1" applyBorder="1" applyAlignment="1">
      <alignment horizontal="center" vertical="center"/>
    </xf>
    <xf numFmtId="41" fontId="9" fillId="0" borderId="15" xfId="5" applyFont="1" applyFill="1" applyBorder="1" applyAlignment="1">
      <alignment horizontal="left" vertical="center"/>
    </xf>
    <xf numFmtId="41" fontId="2" fillId="0" borderId="21" xfId="5" applyFont="1" applyFill="1" applyBorder="1" applyAlignment="1">
      <alignment horizontal="center" vertical="center"/>
    </xf>
    <xf numFmtId="41" fontId="9" fillId="0" borderId="21" xfId="5" applyFont="1" applyFill="1" applyBorder="1" applyAlignment="1">
      <alignment horizontal="center" vertical="center"/>
    </xf>
    <xf numFmtId="43" fontId="9" fillId="2" borderId="15" xfId="5" applyNumberFormat="1" applyFont="1" applyFill="1" applyBorder="1" applyAlignment="1" applyProtection="1">
      <alignment vertical="center"/>
      <protection locked="0"/>
    </xf>
    <xf numFmtId="0" fontId="109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/>
    <xf numFmtId="43" fontId="0" fillId="0" borderId="0" xfId="8" applyFont="1"/>
    <xf numFmtId="0" fontId="0" fillId="0" borderId="0" xfId="0" applyAlignment="1">
      <alignment vertical="center" wrapText="1"/>
    </xf>
    <xf numFmtId="0" fontId="23" fillId="0" borderId="0" xfId="0" applyFont="1" applyAlignment="1">
      <alignment horizontal="center"/>
    </xf>
    <xf numFmtId="43" fontId="0" fillId="0" borderId="0" xfId="8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43" fontId="0" fillId="0" borderId="0" xfId="8" applyFont="1" applyBorder="1" applyAlignment="1">
      <alignment horizontal="center" vertical="center"/>
    </xf>
    <xf numFmtId="43" fontId="0" fillId="0" borderId="0" xfId="8" quotePrefix="1" applyFont="1" applyBorder="1" applyAlignment="1">
      <alignment horizontal="center" vertical="center"/>
    </xf>
    <xf numFmtId="43" fontId="0" fillId="0" borderId="0" xfId="8" applyFont="1" applyFill="1" applyAlignment="1">
      <alignment horizontal="center" vertical="center"/>
    </xf>
    <xf numFmtId="0" fontId="0" fillId="70" borderId="0" xfId="0" applyFill="1"/>
    <xf numFmtId="0" fontId="23" fillId="70" borderId="0" xfId="0" applyFont="1" applyFill="1"/>
    <xf numFmtId="0" fontId="106" fillId="71" borderId="57" xfId="0" applyFont="1" applyFill="1" applyBorder="1" applyAlignment="1" applyProtection="1">
      <alignment horizontal="center" vertical="center"/>
      <protection hidden="1"/>
    </xf>
    <xf numFmtId="43" fontId="111" fillId="71" borderId="57" xfId="8" applyFont="1" applyFill="1" applyBorder="1"/>
    <xf numFmtId="0" fontId="106" fillId="11" borderId="57" xfId="0" applyFont="1" applyFill="1" applyBorder="1" applyAlignment="1" applyProtection="1">
      <alignment horizontal="center" vertical="center"/>
      <protection hidden="1"/>
    </xf>
    <xf numFmtId="43" fontId="0" fillId="11" borderId="57" xfId="8" applyFont="1" applyFill="1" applyBorder="1"/>
    <xf numFmtId="0" fontId="106" fillId="70" borderId="57" xfId="0" applyFont="1" applyFill="1" applyBorder="1" applyAlignment="1" applyProtection="1">
      <alignment horizontal="center" vertical="center"/>
      <protection hidden="1"/>
    </xf>
    <xf numFmtId="43" fontId="0" fillId="70" borderId="57" xfId="8" applyFont="1" applyFill="1" applyBorder="1"/>
    <xf numFmtId="0" fontId="0" fillId="68" borderId="57" xfId="0" applyFill="1" applyBorder="1" applyAlignment="1">
      <alignment horizontal="center" vertical="center"/>
    </xf>
    <xf numFmtId="2" fontId="2" fillId="0" borderId="57" xfId="5" applyNumberFormat="1" applyFont="1" applyFill="1" applyBorder="1" applyAlignment="1">
      <alignment vertical="center"/>
    </xf>
    <xf numFmtId="169" fontId="2" fillId="72" borderId="57" xfId="5" applyNumberFormat="1" applyFont="1" applyFill="1" applyBorder="1" applyAlignment="1">
      <alignment vertical="center"/>
    </xf>
    <xf numFmtId="169" fontId="2" fillId="0" borderId="0" xfId="6" applyNumberFormat="1" applyFont="1" applyAlignment="1">
      <alignment horizontal="center"/>
    </xf>
    <xf numFmtId="0" fontId="2" fillId="0" borderId="0" xfId="6" applyFont="1" applyAlignment="1">
      <alignment horizontal="center"/>
    </xf>
    <xf numFmtId="0" fontId="9" fillId="0" borderId="15" xfId="6" applyFont="1" applyBorder="1" applyAlignment="1">
      <alignment horizontal="center" vertical="center"/>
    </xf>
    <xf numFmtId="41" fontId="9" fillId="0" borderId="15" xfId="5" applyFont="1" applyFill="1" applyBorder="1" applyAlignment="1">
      <alignment horizontal="center" vertical="center" wrapText="1"/>
    </xf>
    <xf numFmtId="41" fontId="9" fillId="2" borderId="15" xfId="5" applyFont="1" applyFill="1" applyBorder="1" applyAlignment="1">
      <alignment horizontal="center" vertical="center"/>
    </xf>
    <xf numFmtId="41" fontId="9" fillId="6" borderId="15" xfId="5" applyFont="1" applyFill="1" applyBorder="1" applyAlignment="1">
      <alignment horizontal="center" vertical="center" wrapText="1"/>
    </xf>
    <xf numFmtId="41" fontId="9" fillId="2" borderId="15" xfId="5" applyFont="1" applyFill="1" applyBorder="1" applyAlignment="1">
      <alignment horizontal="center" vertical="center" wrapText="1"/>
    </xf>
    <xf numFmtId="41" fontId="9" fillId="0" borderId="16" xfId="5" applyFont="1" applyFill="1" applyBorder="1" applyAlignment="1">
      <alignment horizontal="center" vertical="center"/>
    </xf>
    <xf numFmtId="41" fontId="9" fillId="0" borderId="17" xfId="5" applyFont="1" applyFill="1" applyBorder="1" applyAlignment="1">
      <alignment horizontal="center" vertical="center"/>
    </xf>
    <xf numFmtId="0" fontId="9" fillId="0" borderId="17" xfId="6" applyFont="1" applyBorder="1" applyAlignment="1">
      <alignment horizontal="center" vertical="center"/>
    </xf>
    <xf numFmtId="0" fontId="9" fillId="0" borderId="38" xfId="6" applyFont="1" applyBorder="1" applyAlignment="1">
      <alignment horizontal="center" vertical="center"/>
    </xf>
    <xf numFmtId="0" fontId="9" fillId="0" borderId="34" xfId="6" applyFont="1" applyBorder="1" applyAlignment="1">
      <alignment horizontal="center" vertical="center"/>
    </xf>
    <xf numFmtId="41" fontId="9" fillId="0" borderId="16" xfId="5" applyFont="1" applyFill="1" applyBorder="1" applyAlignment="1">
      <alignment horizontal="center" vertical="center" wrapText="1"/>
    </xf>
    <xf numFmtId="41" fontId="9" fillId="0" borderId="17" xfId="5" applyFont="1" applyFill="1" applyBorder="1" applyAlignment="1">
      <alignment horizontal="center" vertical="center" wrapText="1"/>
    </xf>
    <xf numFmtId="169" fontId="7" fillId="0" borderId="26" xfId="5" applyNumberFormat="1" applyFont="1" applyFill="1" applyBorder="1" applyAlignment="1" applyProtection="1">
      <alignment horizontal="center" vertical="center"/>
      <protection locked="0"/>
    </xf>
    <xf numFmtId="0" fontId="8" fillId="0" borderId="30" xfId="6" applyFont="1" applyBorder="1" applyAlignment="1">
      <alignment vertical="center"/>
    </xf>
    <xf numFmtId="0" fontId="8" fillId="0" borderId="31" xfId="6" applyFont="1" applyBorder="1" applyAlignment="1">
      <alignment vertical="center"/>
    </xf>
    <xf numFmtId="0" fontId="8" fillId="0" borderId="32" xfId="6" applyFont="1" applyBorder="1" applyAlignment="1">
      <alignment vertical="center"/>
    </xf>
    <xf numFmtId="0" fontId="7" fillId="0" borderId="25" xfId="6" applyFont="1" applyBorder="1" applyAlignment="1">
      <alignment vertical="center"/>
    </xf>
    <xf numFmtId="0" fontId="7" fillId="0" borderId="26" xfId="6" applyFont="1" applyBorder="1" applyAlignment="1">
      <alignment vertical="center"/>
    </xf>
    <xf numFmtId="0" fontId="2" fillId="0" borderId="4" xfId="6" applyFont="1" applyBorder="1" applyAlignment="1" applyProtection="1">
      <alignment horizontal="center" vertical="center"/>
      <protection locked="0"/>
    </xf>
    <xf numFmtId="0" fontId="2" fillId="0" borderId="0" xfId="6" applyFont="1" applyAlignment="1" applyProtection="1">
      <alignment horizontal="center" vertical="center"/>
      <protection locked="0"/>
    </xf>
    <xf numFmtId="0" fontId="2" fillId="0" borderId="1" xfId="6" applyFont="1" applyBorder="1" applyAlignment="1" applyProtection="1">
      <alignment horizontal="center" vertical="center"/>
      <protection locked="0"/>
    </xf>
    <xf numFmtId="0" fontId="7" fillId="0" borderId="11" xfId="6" applyFont="1" applyBorder="1" applyAlignment="1">
      <alignment horizontal="center" vertical="top"/>
    </xf>
    <xf numFmtId="0" fontId="7" fillId="0" borderId="12" xfId="6" applyFont="1" applyBorder="1" applyAlignment="1">
      <alignment horizontal="center" vertical="top"/>
    </xf>
    <xf numFmtId="169" fontId="7" fillId="0" borderId="31" xfId="5" applyNumberFormat="1" applyFont="1" applyFill="1" applyBorder="1" applyAlignment="1" applyProtection="1">
      <alignment horizontal="center" vertical="center"/>
      <protection locked="0"/>
    </xf>
    <xf numFmtId="0" fontId="9" fillId="0" borderId="10" xfId="6" applyFont="1" applyBorder="1" applyAlignment="1">
      <alignment horizontal="center" vertical="center"/>
    </xf>
    <xf numFmtId="41" fontId="9" fillId="0" borderId="15" xfId="5" applyFont="1" applyFill="1" applyBorder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0" fillId="0" borderId="1" xfId="1" applyFont="1" applyBorder="1" applyAlignment="1">
      <alignment horizontal="left" vertical="center"/>
    </xf>
    <xf numFmtId="41" fontId="7" fillId="2" borderId="15" xfId="5" applyFont="1" applyFill="1" applyBorder="1" applyAlignment="1">
      <alignment horizontal="center" vertical="center"/>
    </xf>
    <xf numFmtId="169" fontId="7" fillId="0" borderId="44" xfId="5" applyNumberFormat="1" applyFont="1" applyFill="1" applyBorder="1" applyAlignment="1" applyProtection="1">
      <alignment horizontal="center" vertical="center"/>
      <protection locked="0"/>
    </xf>
    <xf numFmtId="0" fontId="7" fillId="0" borderId="3" xfId="6" applyFont="1" applyBorder="1" applyAlignment="1">
      <alignment horizontal="center" vertical="top"/>
    </xf>
    <xf numFmtId="0" fontId="7" fillId="0" borderId="4" xfId="6" applyFont="1" applyBorder="1" applyAlignment="1">
      <alignment horizontal="center" vertical="top"/>
    </xf>
    <xf numFmtId="0" fontId="7" fillId="0" borderId="40" xfId="6" applyFont="1" applyBorder="1" applyAlignment="1">
      <alignment horizontal="center" vertical="top"/>
    </xf>
    <xf numFmtId="0" fontId="7" fillId="0" borderId="41" xfId="6" applyFont="1" applyBorder="1" applyAlignment="1">
      <alignment horizontal="center" vertical="top"/>
    </xf>
    <xf numFmtId="0" fontId="7" fillId="0" borderId="42" xfId="6" applyFont="1" applyBorder="1" applyAlignment="1">
      <alignment horizontal="center" vertical="top"/>
    </xf>
    <xf numFmtId="41" fontId="9" fillId="2" borderId="19" xfId="5" applyFont="1" applyFill="1" applyBorder="1" applyAlignment="1">
      <alignment horizontal="center" vertical="center"/>
    </xf>
    <xf numFmtId="41" fontId="2" fillId="2" borderId="20" xfId="5" applyFont="1" applyFill="1" applyBorder="1" applyAlignment="1">
      <alignment horizontal="center" vertical="center"/>
    </xf>
    <xf numFmtId="41" fontId="2" fillId="2" borderId="18" xfId="5" applyFont="1" applyFill="1" applyBorder="1" applyAlignment="1">
      <alignment horizontal="center" vertical="center"/>
    </xf>
    <xf numFmtId="0" fontId="9" fillId="0" borderId="9" xfId="6" applyFont="1" applyBorder="1" applyAlignment="1">
      <alignment horizontal="center" vertical="center"/>
    </xf>
    <xf numFmtId="41" fontId="2" fillId="2" borderId="15" xfId="5" applyFont="1" applyFill="1" applyBorder="1" applyAlignment="1">
      <alignment horizontal="center" vertical="center"/>
    </xf>
    <xf numFmtId="0" fontId="7" fillId="0" borderId="39" xfId="6" applyFont="1" applyBorder="1" applyAlignment="1">
      <alignment horizontal="center" vertical="top"/>
    </xf>
    <xf numFmtId="0" fontId="7" fillId="0" borderId="24" xfId="6" applyFont="1" applyBorder="1" applyAlignment="1">
      <alignment horizontal="center" vertical="top"/>
    </xf>
    <xf numFmtId="0" fontId="9" fillId="0" borderId="21" xfId="6" applyFont="1" applyBorder="1" applyAlignment="1">
      <alignment horizontal="center" vertical="center"/>
    </xf>
    <xf numFmtId="0" fontId="9" fillId="0" borderId="22" xfId="6" applyFont="1" applyBorder="1" applyAlignment="1">
      <alignment horizontal="center" vertical="center"/>
    </xf>
    <xf numFmtId="0" fontId="9" fillId="0" borderId="23" xfId="6" applyFont="1" applyBorder="1" applyAlignment="1">
      <alignment horizontal="center" vertical="center"/>
    </xf>
    <xf numFmtId="41" fontId="9" fillId="0" borderId="19" xfId="5" applyFont="1" applyFill="1" applyBorder="1" applyAlignment="1">
      <alignment horizontal="center" vertical="center"/>
    </xf>
    <xf numFmtId="41" fontId="9" fillId="0" borderId="18" xfId="5" applyFont="1" applyFill="1" applyBorder="1" applyAlignment="1">
      <alignment horizontal="center" vertical="center"/>
    </xf>
    <xf numFmtId="41" fontId="19" fillId="0" borderId="16" xfId="5" applyFont="1" applyFill="1" applyBorder="1" applyAlignment="1">
      <alignment horizontal="center" vertical="center"/>
    </xf>
    <xf numFmtId="41" fontId="19" fillId="0" borderId="17" xfId="5" applyFont="1" applyFill="1" applyBorder="1" applyAlignment="1">
      <alignment horizontal="center" vertical="center"/>
    </xf>
    <xf numFmtId="41" fontId="19" fillId="0" borderId="19" xfId="5" applyFont="1" applyFill="1" applyBorder="1" applyAlignment="1">
      <alignment horizontal="center" vertical="center"/>
    </xf>
    <xf numFmtId="41" fontId="19" fillId="0" borderId="18" xfId="5" applyFont="1" applyFill="1" applyBorder="1" applyAlignment="1">
      <alignment horizontal="center" vertical="center"/>
    </xf>
    <xf numFmtId="41" fontId="19" fillId="2" borderId="19" xfId="5" applyFont="1" applyFill="1" applyBorder="1" applyAlignment="1">
      <alignment horizontal="center" vertical="center"/>
    </xf>
    <xf numFmtId="41" fontId="19" fillId="2" borderId="20" xfId="5" applyFont="1" applyFill="1" applyBorder="1" applyAlignment="1">
      <alignment horizontal="center" vertical="center"/>
    </xf>
    <xf numFmtId="41" fontId="19" fillId="2" borderId="18" xfId="5" applyFont="1" applyFill="1" applyBorder="1" applyAlignment="1">
      <alignment horizontal="center" vertical="center"/>
    </xf>
    <xf numFmtId="41" fontId="9" fillId="2" borderId="20" xfId="5" applyFont="1" applyFill="1" applyBorder="1" applyAlignment="1">
      <alignment horizontal="center" vertical="center"/>
    </xf>
    <xf numFmtId="41" fontId="9" fillId="2" borderId="18" xfId="5" applyFont="1" applyFill="1" applyBorder="1" applyAlignment="1">
      <alignment horizontal="center" vertical="center"/>
    </xf>
    <xf numFmtId="41" fontId="9" fillId="5" borderId="15" xfId="5" applyFont="1" applyFill="1" applyBorder="1" applyAlignment="1">
      <alignment horizontal="center" vertical="center" wrapText="1"/>
    </xf>
    <xf numFmtId="41" fontId="9" fillId="0" borderId="19" xfId="5" applyFont="1" applyFill="1" applyBorder="1" applyAlignment="1">
      <alignment horizontal="center" vertical="center" wrapText="1"/>
    </xf>
    <xf numFmtId="41" fontId="9" fillId="0" borderId="18" xfId="5" applyFont="1" applyFill="1" applyBorder="1" applyAlignment="1">
      <alignment horizontal="center" vertical="center" wrapText="1"/>
    </xf>
    <xf numFmtId="41" fontId="9" fillId="5" borderId="13" xfId="5" applyFont="1" applyFill="1" applyBorder="1" applyAlignment="1">
      <alignment horizontal="center" vertical="center" wrapText="1"/>
    </xf>
    <xf numFmtId="41" fontId="9" fillId="5" borderId="14" xfId="5" applyFont="1" applyFill="1" applyBorder="1" applyAlignment="1">
      <alignment horizontal="center" vertical="center" wrapText="1"/>
    </xf>
    <xf numFmtId="41" fontId="9" fillId="5" borderId="34" xfId="5" applyFont="1" applyFill="1" applyBorder="1" applyAlignment="1">
      <alignment horizontal="center" vertical="center" wrapText="1"/>
    </xf>
    <xf numFmtId="41" fontId="9" fillId="5" borderId="15" xfId="5" applyFont="1" applyFill="1" applyBorder="1" applyAlignment="1">
      <alignment horizontal="center" vertical="center"/>
    </xf>
    <xf numFmtId="41" fontId="7" fillId="6" borderId="19" xfId="5" applyFont="1" applyFill="1" applyBorder="1" applyAlignment="1">
      <alignment horizontal="center" vertical="center" wrapText="1"/>
    </xf>
    <xf numFmtId="41" fontId="7" fillId="6" borderId="20" xfId="5" applyFont="1" applyFill="1" applyBorder="1" applyAlignment="1">
      <alignment horizontal="center" vertical="center" wrapText="1"/>
    </xf>
    <xf numFmtId="41" fontId="7" fillId="6" borderId="18" xfId="5" applyFont="1" applyFill="1" applyBorder="1" applyAlignment="1">
      <alignment horizontal="center" vertical="center" wrapText="1"/>
    </xf>
    <xf numFmtId="41" fontId="7" fillId="0" borderId="25" xfId="5" applyFont="1" applyFill="1" applyBorder="1" applyAlignment="1">
      <alignment horizontal="center" vertical="center" wrapText="1"/>
    </xf>
    <xf numFmtId="41" fontId="7" fillId="0" borderId="26" xfId="5" applyFont="1" applyFill="1" applyBorder="1" applyAlignment="1">
      <alignment horizontal="center" vertical="center" wrapText="1"/>
    </xf>
    <xf numFmtId="41" fontId="7" fillId="0" borderId="27" xfId="5" applyFont="1" applyFill="1" applyBorder="1" applyAlignment="1">
      <alignment horizontal="center" vertical="center" wrapText="1"/>
    </xf>
    <xf numFmtId="0" fontId="7" fillId="0" borderId="15" xfId="6" applyFont="1" applyBorder="1" applyAlignment="1">
      <alignment horizontal="center" vertical="top"/>
    </xf>
    <xf numFmtId="0" fontId="8" fillId="0" borderId="20" xfId="6" applyFont="1" applyBorder="1" applyAlignment="1">
      <alignment vertical="center"/>
    </xf>
    <xf numFmtId="169" fontId="7" fillId="0" borderId="20" xfId="5" applyNumberFormat="1" applyFont="1" applyFill="1" applyBorder="1" applyAlignment="1" applyProtection="1">
      <alignment horizontal="center" vertical="center"/>
      <protection locked="0"/>
    </xf>
    <xf numFmtId="169" fontId="9" fillId="0" borderId="20" xfId="5" applyNumberFormat="1" applyFont="1" applyFill="1" applyBorder="1" applyAlignment="1" applyProtection="1">
      <alignment horizontal="center" vertical="center"/>
      <protection locked="0"/>
    </xf>
    <xf numFmtId="0" fontId="7" fillId="0" borderId="29" xfId="6" applyFont="1" applyBorder="1" applyAlignment="1">
      <alignment horizontal="center" vertical="top"/>
    </xf>
    <xf numFmtId="0" fontId="7" fillId="0" borderId="33" xfId="6" applyFont="1" applyBorder="1" applyAlignment="1">
      <alignment horizontal="center" vertical="top"/>
    </xf>
    <xf numFmtId="0" fontId="7" fillId="0" borderId="36" xfId="6" applyFont="1" applyBorder="1" applyAlignment="1">
      <alignment horizontal="center" vertical="top"/>
    </xf>
    <xf numFmtId="41" fontId="8" fillId="0" borderId="30" xfId="5" applyFont="1" applyFill="1" applyBorder="1" applyAlignment="1">
      <alignment vertical="center"/>
    </xf>
    <xf numFmtId="41" fontId="8" fillId="0" borderId="31" xfId="5" applyFont="1" applyFill="1" applyBorder="1" applyAlignment="1">
      <alignment vertical="center"/>
    </xf>
    <xf numFmtId="41" fontId="7" fillId="0" borderId="30" xfId="5" applyFont="1" applyFill="1" applyBorder="1" applyAlignment="1">
      <alignment vertical="center"/>
    </xf>
    <xf numFmtId="41" fontId="7" fillId="0" borderId="31" xfId="5" applyFont="1" applyFill="1" applyBorder="1" applyAlignment="1">
      <alignment vertical="center"/>
    </xf>
    <xf numFmtId="41" fontId="7" fillId="0" borderId="32" xfId="5" applyFont="1" applyFill="1" applyBorder="1" applyAlignment="1">
      <alignment vertical="center"/>
    </xf>
    <xf numFmtId="0" fontId="9" fillId="0" borderId="37" xfId="6" applyFont="1" applyBorder="1" applyAlignment="1">
      <alignment horizontal="center" vertical="center"/>
    </xf>
    <xf numFmtId="41" fontId="9" fillId="5" borderId="19" xfId="5" applyFont="1" applyFill="1" applyBorder="1" applyAlignment="1">
      <alignment horizontal="center" vertical="center"/>
    </xf>
    <xf numFmtId="41" fontId="9" fillId="5" borderId="20" xfId="5" applyFont="1" applyFill="1" applyBorder="1" applyAlignment="1">
      <alignment horizontal="center" vertical="center"/>
    </xf>
    <xf numFmtId="41" fontId="9" fillId="5" borderId="18" xfId="5" applyFont="1" applyFill="1" applyBorder="1" applyAlignment="1">
      <alignment horizontal="center" vertical="center"/>
    </xf>
    <xf numFmtId="41" fontId="2" fillId="0" borderId="15" xfId="5" applyFont="1" applyFill="1" applyBorder="1" applyAlignment="1">
      <alignment horizontal="center" vertical="center"/>
    </xf>
    <xf numFmtId="41" fontId="2" fillId="0" borderId="10" xfId="5" applyFont="1" applyFill="1" applyBorder="1" applyAlignment="1">
      <alignment horizontal="center" vertical="center"/>
    </xf>
    <xf numFmtId="41" fontId="9" fillId="0" borderId="20" xfId="5" applyFont="1" applyFill="1" applyBorder="1" applyAlignment="1">
      <alignment horizontal="center" vertical="center"/>
    </xf>
    <xf numFmtId="41" fontId="9" fillId="0" borderId="27" xfId="5" applyFont="1" applyFill="1" applyBorder="1" applyAlignment="1">
      <alignment horizontal="center" vertical="center"/>
    </xf>
    <xf numFmtId="0" fontId="2" fillId="0" borderId="31" xfId="6" applyFont="1" applyBorder="1" applyAlignment="1" applyProtection="1">
      <alignment horizontal="center" vertical="center"/>
      <protection locked="0"/>
    </xf>
    <xf numFmtId="172" fontId="2" fillId="0" borderId="44" xfId="5" applyNumberFormat="1" applyFont="1" applyFill="1" applyBorder="1" applyAlignment="1" applyProtection="1">
      <alignment vertical="center"/>
      <protection locked="0"/>
    </xf>
    <xf numFmtId="41" fontId="2" fillId="0" borderId="21" xfId="5" applyFont="1" applyFill="1" applyBorder="1" applyAlignment="1">
      <alignment horizontal="center" vertical="center"/>
    </xf>
    <xf numFmtId="41" fontId="2" fillId="0" borderId="22" xfId="5" applyFont="1" applyFill="1" applyBorder="1" applyAlignment="1">
      <alignment horizontal="center" vertical="center"/>
    </xf>
    <xf numFmtId="41" fontId="2" fillId="0" borderId="23" xfId="5" applyFont="1" applyFill="1" applyBorder="1" applyAlignment="1">
      <alignment horizontal="center" vertical="center"/>
    </xf>
    <xf numFmtId="41" fontId="19" fillId="2" borderId="15" xfId="5" applyFont="1" applyFill="1" applyBorder="1" applyAlignment="1">
      <alignment horizontal="center" vertical="center"/>
    </xf>
    <xf numFmtId="41" fontId="9" fillId="0" borderId="21" xfId="5" applyFont="1" applyFill="1" applyBorder="1" applyAlignment="1">
      <alignment horizontal="left" vertical="center"/>
    </xf>
    <xf numFmtId="0" fontId="7" fillId="0" borderId="43" xfId="6" applyFont="1" applyBorder="1" applyAlignment="1">
      <alignment horizontal="center" vertical="top"/>
    </xf>
    <xf numFmtId="41" fontId="9" fillId="0" borderId="21" xfId="5" applyFont="1" applyFill="1" applyBorder="1" applyAlignment="1">
      <alignment horizontal="center" vertical="center"/>
    </xf>
    <xf numFmtId="41" fontId="9" fillId="0" borderId="22" xfId="5" applyFont="1" applyFill="1" applyBorder="1" applyAlignment="1">
      <alignment horizontal="center" vertical="center"/>
    </xf>
    <xf numFmtId="41" fontId="9" fillId="0" borderId="23" xfId="5" applyFont="1" applyFill="1" applyBorder="1" applyAlignment="1">
      <alignment horizontal="center" vertical="center"/>
    </xf>
    <xf numFmtId="41" fontId="7" fillId="2" borderId="13" xfId="5" applyFont="1" applyFill="1" applyBorder="1" applyAlignment="1">
      <alignment horizontal="center" vertical="center"/>
    </xf>
    <xf numFmtId="41" fontId="7" fillId="2" borderId="14" xfId="5" applyFont="1" applyFill="1" applyBorder="1" applyAlignment="1">
      <alignment horizontal="center" vertical="center"/>
    </xf>
    <xf numFmtId="41" fontId="7" fillId="2" borderId="34" xfId="5" applyFont="1" applyFill="1" applyBorder="1" applyAlignment="1">
      <alignment horizontal="center" vertical="center"/>
    </xf>
    <xf numFmtId="41" fontId="9" fillId="0" borderId="15" xfId="5" applyFont="1" applyFill="1" applyBorder="1" applyAlignment="1">
      <alignment horizontal="left" vertical="center"/>
    </xf>
    <xf numFmtId="0" fontId="11" fillId="0" borderId="15" xfId="6" applyFont="1" applyBorder="1"/>
    <xf numFmtId="41" fontId="9" fillId="0" borderId="19" xfId="5" quotePrefix="1" applyFont="1" applyFill="1" applyBorder="1" applyAlignment="1">
      <alignment horizontal="left" vertical="center"/>
    </xf>
    <xf numFmtId="41" fontId="9" fillId="0" borderId="20" xfId="5" quotePrefix="1" applyFont="1" applyFill="1" applyBorder="1" applyAlignment="1">
      <alignment horizontal="left" vertical="center"/>
    </xf>
    <xf numFmtId="41" fontId="9" fillId="0" borderId="18" xfId="5" quotePrefix="1" applyFont="1" applyFill="1" applyBorder="1" applyAlignment="1">
      <alignment horizontal="left" vertical="center"/>
    </xf>
    <xf numFmtId="41" fontId="9" fillId="0" borderId="25" xfId="5" quotePrefix="1" applyFont="1" applyFill="1" applyBorder="1" applyAlignment="1">
      <alignment horizontal="left" vertical="center"/>
    </xf>
    <xf numFmtId="41" fontId="9" fillId="0" borderId="26" xfId="5" applyFont="1" applyFill="1" applyBorder="1" applyAlignment="1">
      <alignment horizontal="left" vertical="center"/>
    </xf>
    <xf numFmtId="41" fontId="9" fillId="0" borderId="27" xfId="5" applyFont="1" applyFill="1" applyBorder="1" applyAlignment="1">
      <alignment horizontal="left" vertical="center"/>
    </xf>
    <xf numFmtId="41" fontId="9" fillId="69" borderId="15" xfId="5" applyFont="1" applyFill="1" applyBorder="1" applyAlignment="1">
      <alignment horizontal="left" vertical="center"/>
    </xf>
    <xf numFmtId="41" fontId="9" fillId="69" borderId="16" xfId="5" applyFont="1" applyFill="1" applyBorder="1" applyAlignment="1">
      <alignment horizontal="center" vertical="center"/>
    </xf>
    <xf numFmtId="41" fontId="9" fillId="69" borderId="17" xfId="5" applyFont="1" applyFill="1" applyBorder="1" applyAlignment="1">
      <alignment horizontal="center" vertical="center"/>
    </xf>
    <xf numFmtId="41" fontId="9" fillId="69" borderId="13" xfId="5" applyFont="1" applyFill="1" applyBorder="1" applyAlignment="1">
      <alignment horizontal="center" vertical="center"/>
    </xf>
    <xf numFmtId="41" fontId="9" fillId="69" borderId="34" xfId="5" applyFont="1" applyFill="1" applyBorder="1" applyAlignment="1">
      <alignment horizontal="center" vertical="center"/>
    </xf>
    <xf numFmtId="41" fontId="9" fillId="9" borderId="15" xfId="5" applyFont="1" applyFill="1" applyBorder="1" applyAlignment="1">
      <alignment horizontal="center" vertical="center"/>
    </xf>
    <xf numFmtId="41" fontId="9" fillId="0" borderId="19" xfId="5" applyFont="1" applyFill="1" applyBorder="1" applyAlignment="1">
      <alignment vertical="center"/>
    </xf>
    <xf numFmtId="41" fontId="9" fillId="0" borderId="18" xfId="5" applyFont="1" applyFill="1" applyBorder="1" applyAlignment="1">
      <alignment vertical="center"/>
    </xf>
    <xf numFmtId="41" fontId="9" fillId="0" borderId="20" xfId="5" applyFont="1" applyFill="1" applyBorder="1" applyAlignment="1">
      <alignment horizontal="left" vertical="center"/>
    </xf>
    <xf numFmtId="41" fontId="9" fillId="0" borderId="18" xfId="5" applyFont="1" applyFill="1" applyBorder="1" applyAlignment="1">
      <alignment horizontal="left" vertical="center"/>
    </xf>
    <xf numFmtId="41" fontId="9" fillId="0" borderId="19" xfId="5" quotePrefix="1" applyFont="1" applyFill="1" applyBorder="1" applyAlignment="1">
      <alignment horizontal="left" vertical="top"/>
    </xf>
    <xf numFmtId="41" fontId="9" fillId="0" borderId="20" xfId="5" quotePrefix="1" applyFont="1" applyFill="1" applyBorder="1" applyAlignment="1">
      <alignment horizontal="left" vertical="top"/>
    </xf>
    <xf numFmtId="41" fontId="9" fillId="0" borderId="18" xfId="5" quotePrefix="1" applyFont="1" applyFill="1" applyBorder="1" applyAlignment="1">
      <alignment horizontal="left" vertical="top"/>
    </xf>
    <xf numFmtId="41" fontId="7" fillId="2" borderId="19" xfId="5" applyFont="1" applyFill="1" applyBorder="1" applyAlignment="1">
      <alignment horizontal="center" vertical="center"/>
    </xf>
    <xf numFmtId="41" fontId="7" fillId="2" borderId="20" xfId="5" applyFont="1" applyFill="1" applyBorder="1" applyAlignment="1">
      <alignment horizontal="center" vertical="center"/>
    </xf>
    <xf numFmtId="41" fontId="7" fillId="2" borderId="18" xfId="5" applyFont="1" applyFill="1" applyBorder="1" applyAlignment="1">
      <alignment horizontal="center" vertical="center"/>
    </xf>
    <xf numFmtId="41" fontId="9" fillId="2" borderId="19" xfId="5" applyFont="1" applyFill="1" applyBorder="1" applyAlignment="1">
      <alignment horizontal="center" vertical="center" wrapText="1"/>
    </xf>
    <xf numFmtId="41" fontId="9" fillId="2" borderId="20" xfId="5" applyFont="1" applyFill="1" applyBorder="1" applyAlignment="1">
      <alignment horizontal="center" vertical="center" wrapText="1"/>
    </xf>
    <xf numFmtId="41" fontId="9" fillId="2" borderId="18" xfId="5" applyFont="1" applyFill="1" applyBorder="1" applyAlignment="1">
      <alignment horizontal="center" vertical="center" wrapText="1"/>
    </xf>
    <xf numFmtId="41" fontId="9" fillId="69" borderId="19" xfId="5" applyFont="1" applyFill="1" applyBorder="1" applyAlignment="1">
      <alignment horizontal="left" vertical="center" wrapText="1"/>
    </xf>
    <xf numFmtId="41" fontId="9" fillId="69" borderId="20" xfId="5" applyFont="1" applyFill="1" applyBorder="1" applyAlignment="1">
      <alignment horizontal="left" vertical="center" wrapText="1"/>
    </xf>
    <xf numFmtId="41" fontId="9" fillId="69" borderId="18" xfId="5" applyFont="1" applyFill="1" applyBorder="1" applyAlignment="1">
      <alignment horizontal="left" vertical="center" wrapText="1"/>
    </xf>
    <xf numFmtId="43" fontId="6" fillId="8" borderId="6" xfId="2" applyFont="1" applyFill="1" applyBorder="1" applyAlignment="1">
      <alignment horizontal="center" vertical="center"/>
    </xf>
    <xf numFmtId="43" fontId="6" fillId="8" borderId="10" xfId="2" applyFont="1" applyFill="1" applyBorder="1" applyAlignment="1">
      <alignment horizontal="center" vertical="center"/>
    </xf>
    <xf numFmtId="43" fontId="6" fillId="10" borderId="6" xfId="2" applyFont="1" applyFill="1" applyBorder="1" applyAlignment="1">
      <alignment horizontal="center" vertical="center"/>
    </xf>
    <xf numFmtId="43" fontId="6" fillId="10" borderId="10" xfId="2" applyFont="1" applyFill="1" applyBorder="1" applyAlignment="1">
      <alignment horizontal="center" vertical="center"/>
    </xf>
    <xf numFmtId="0" fontId="2" fillId="0" borderId="44" xfId="6" applyFont="1" applyBorder="1" applyAlignment="1" applyProtection="1">
      <alignment horizontal="center" vertical="center"/>
      <protection locked="0"/>
    </xf>
    <xf numFmtId="0" fontId="8" fillId="0" borderId="3" xfId="6" applyFont="1" applyBorder="1" applyAlignment="1">
      <alignment vertical="center"/>
    </xf>
    <xf numFmtId="0" fontId="8" fillId="0" borderId="4" xfId="6" applyFont="1" applyBorder="1" applyAlignment="1">
      <alignment vertical="center"/>
    </xf>
    <xf numFmtId="0" fontId="2" fillId="0" borderId="4" xfId="6" applyFont="1" applyBorder="1" applyAlignment="1">
      <alignment horizontal="center"/>
    </xf>
    <xf numFmtId="0" fontId="2" fillId="0" borderId="14" xfId="6" applyFont="1" applyBorder="1" applyAlignment="1">
      <alignment horizontal="center"/>
    </xf>
    <xf numFmtId="0" fontId="8" fillId="0" borderId="13" xfId="6" applyFont="1" applyBorder="1" applyAlignment="1">
      <alignment vertical="center"/>
    </xf>
    <xf numFmtId="0" fontId="8" fillId="0" borderId="14" xfId="6" applyFont="1" applyBorder="1" applyAlignment="1">
      <alignment vertical="center"/>
    </xf>
    <xf numFmtId="43" fontId="5" fillId="0" borderId="0" xfId="2" applyFont="1" applyFill="1" applyAlignment="1">
      <alignment horizontal="center" vertical="center"/>
    </xf>
    <xf numFmtId="43" fontId="5" fillId="0" borderId="0" xfId="2" applyFont="1" applyFill="1" applyBorder="1" applyAlignment="1">
      <alignment horizontal="center" vertical="center"/>
    </xf>
    <xf numFmtId="43" fontId="6" fillId="10" borderId="2" xfId="2" applyFont="1" applyFill="1" applyBorder="1" applyAlignment="1">
      <alignment horizontal="center" vertical="center"/>
    </xf>
    <xf numFmtId="43" fontId="6" fillId="10" borderId="7" xfId="2" applyFont="1" applyFill="1" applyBorder="1" applyAlignment="1">
      <alignment horizontal="center" vertical="center"/>
    </xf>
    <xf numFmtId="43" fontId="6" fillId="10" borderId="3" xfId="2" applyFont="1" applyFill="1" applyBorder="1" applyAlignment="1">
      <alignment horizontal="left" vertical="center"/>
    </xf>
    <xf numFmtId="43" fontId="6" fillId="10" borderId="4" xfId="2" applyFont="1" applyFill="1" applyBorder="1" applyAlignment="1">
      <alignment horizontal="left" vertical="center"/>
    </xf>
    <xf numFmtId="43" fontId="6" fillId="10" borderId="8" xfId="2" applyFont="1" applyFill="1" applyBorder="1" applyAlignment="1">
      <alignment horizontal="left" vertical="center"/>
    </xf>
    <xf numFmtId="43" fontId="6" fillId="10" borderId="1" xfId="2" applyFont="1" applyFill="1" applyBorder="1" applyAlignment="1">
      <alignment horizontal="left" vertical="center"/>
    </xf>
    <xf numFmtId="43" fontId="6" fillId="10" borderId="4" xfId="2" applyFont="1" applyFill="1" applyBorder="1" applyAlignment="1">
      <alignment horizontal="right" vertical="top"/>
    </xf>
    <xf numFmtId="43" fontId="6" fillId="10" borderId="5" xfId="2" applyFont="1" applyFill="1" applyBorder="1" applyAlignment="1">
      <alignment horizontal="right" vertical="top"/>
    </xf>
    <xf numFmtId="43" fontId="6" fillId="10" borderId="1" xfId="2" applyFont="1" applyFill="1" applyBorder="1" applyAlignment="1">
      <alignment horizontal="right" vertical="top"/>
    </xf>
    <xf numFmtId="43" fontId="6" fillId="10" borderId="9" xfId="2" applyFont="1" applyFill="1" applyBorder="1" applyAlignment="1">
      <alignment horizontal="right" vertical="top"/>
    </xf>
    <xf numFmtId="0" fontId="2" fillId="0" borderId="0" xfId="6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06" fillId="71" borderId="63" xfId="0" applyFont="1" applyFill="1" applyBorder="1" applyAlignment="1" applyProtection="1">
      <alignment horizontal="center" vertical="center"/>
      <protection hidden="1"/>
    </xf>
    <xf numFmtId="0" fontId="106" fillId="71" borderId="22" xfId="0" applyFont="1" applyFill="1" applyBorder="1" applyAlignment="1" applyProtection="1">
      <alignment horizontal="center" vertical="center"/>
      <protection hidden="1"/>
    </xf>
    <xf numFmtId="0" fontId="106" fillId="71" borderId="64" xfId="0" applyFont="1" applyFill="1" applyBorder="1" applyAlignment="1" applyProtection="1">
      <alignment horizontal="center" vertical="center"/>
      <protection hidden="1"/>
    </xf>
    <xf numFmtId="0" fontId="106" fillId="11" borderId="63" xfId="0" applyFont="1" applyFill="1" applyBorder="1" applyAlignment="1" applyProtection="1">
      <alignment horizontal="center" vertical="center"/>
      <protection hidden="1"/>
    </xf>
    <xf numFmtId="0" fontId="106" fillId="11" borderId="22" xfId="0" applyFont="1" applyFill="1" applyBorder="1" applyAlignment="1" applyProtection="1">
      <alignment horizontal="center" vertical="center"/>
      <protection hidden="1"/>
    </xf>
    <xf numFmtId="0" fontId="106" fillId="11" borderId="64" xfId="0" applyFont="1" applyFill="1" applyBorder="1" applyAlignment="1" applyProtection="1">
      <alignment horizontal="center" vertical="center"/>
      <protection hidden="1"/>
    </xf>
    <xf numFmtId="0" fontId="106" fillId="70" borderId="63" xfId="0" applyFont="1" applyFill="1" applyBorder="1" applyAlignment="1" applyProtection="1">
      <alignment horizontal="center" vertical="center"/>
      <protection hidden="1"/>
    </xf>
    <xf numFmtId="0" fontId="106" fillId="70" borderId="22" xfId="0" applyFont="1" applyFill="1" applyBorder="1" applyAlignment="1" applyProtection="1">
      <alignment horizontal="center" vertical="center"/>
      <protection hidden="1"/>
    </xf>
    <xf numFmtId="0" fontId="106" fillId="70" borderId="64" xfId="0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left"/>
    </xf>
    <xf numFmtId="0" fontId="110" fillId="0" borderId="0" xfId="0" applyFont="1" applyAlignment="1">
      <alignment horizontal="center"/>
    </xf>
    <xf numFmtId="0" fontId="23" fillId="0" borderId="0" xfId="0" applyFont="1" applyAlignment="1">
      <alignment horizontal="right"/>
    </xf>
  </cellXfs>
  <cellStyles count="1777">
    <cellStyle name="‡" xfId="10" xr:uid="{00000000-0005-0000-0000-000000000000}"/>
    <cellStyle name="‡ 2" xfId="11" xr:uid="{00000000-0005-0000-0000-000001000000}"/>
    <cellStyle name="‡_Kedatangan kapal Agustus 2007" xfId="12" xr:uid="{00000000-0005-0000-0000-000002000000}"/>
    <cellStyle name="‡_Kedatangan kapal Agustus 2007_LAPUS November kIT iNDRAMAYU" xfId="13" xr:uid="{00000000-0005-0000-0000-000003000000}"/>
    <cellStyle name="‡_Kedatangan kapal Agustus 2008" xfId="14" xr:uid="{00000000-0005-0000-0000-000004000000}"/>
    <cellStyle name="‡_Kedatangan kapal Agustus 2008_LAPUS November kIT iNDRAMAYU" xfId="15" xr:uid="{00000000-0005-0000-0000-000005000000}"/>
    <cellStyle name="‡_Kedatangan kapal April 2007" xfId="16" xr:uid="{00000000-0005-0000-0000-000006000000}"/>
    <cellStyle name="‡_Kedatangan kapal April 2007_LAPUS November kIT iNDRAMAYU" xfId="17" xr:uid="{00000000-0005-0000-0000-000007000000}"/>
    <cellStyle name="‡_Kedatangan kapal April 2008" xfId="18" xr:uid="{00000000-0005-0000-0000-000008000000}"/>
    <cellStyle name="‡_Kedatangan kapal April 2008_LAPUS November kIT iNDRAMAYU" xfId="19" xr:uid="{00000000-0005-0000-0000-000009000000}"/>
    <cellStyle name="‡_Kedatangan kapal Desember 2007" xfId="20" xr:uid="{00000000-0005-0000-0000-00000A000000}"/>
    <cellStyle name="‡_Kedatangan kapal Desember 2007_LAPUS November kIT iNDRAMAYU" xfId="21" xr:uid="{00000000-0005-0000-0000-00000B000000}"/>
    <cellStyle name="‡_Kedatangan kapal Februari 2008" xfId="22" xr:uid="{00000000-0005-0000-0000-00000C000000}"/>
    <cellStyle name="‡_Kedatangan kapal Februari 2008_LAPUS November kIT iNDRAMAYU" xfId="23" xr:uid="{00000000-0005-0000-0000-00000D000000}"/>
    <cellStyle name="‡_Kedatangan kapal Juli 2007" xfId="24" xr:uid="{00000000-0005-0000-0000-00000E000000}"/>
    <cellStyle name="‡_Kedatangan kapal Juli 2007_LAPUS November kIT iNDRAMAYU" xfId="25" xr:uid="{00000000-0005-0000-0000-00000F000000}"/>
    <cellStyle name="‡_Kedatangan kapal Juli 2008" xfId="26" xr:uid="{00000000-0005-0000-0000-000010000000}"/>
    <cellStyle name="‡_Kedatangan kapal Juli 2008_LAPUS November kIT iNDRAMAYU" xfId="27" xr:uid="{00000000-0005-0000-0000-000011000000}"/>
    <cellStyle name="‡_Kedatangan kapal Juni 2007" xfId="28" xr:uid="{00000000-0005-0000-0000-000012000000}"/>
    <cellStyle name="‡_Kedatangan kapal Juni 2007_LAPUS November kIT iNDRAMAYU" xfId="29" xr:uid="{00000000-0005-0000-0000-000013000000}"/>
    <cellStyle name="‡_Kedatangan kapal Maret 2008" xfId="30" xr:uid="{00000000-0005-0000-0000-000014000000}"/>
    <cellStyle name="‡_Kedatangan kapal Maret 2008_LAPUS November kIT iNDRAMAYU" xfId="31" xr:uid="{00000000-0005-0000-0000-000015000000}"/>
    <cellStyle name="‡_Kedatangan kapal Mei 2007" xfId="32" xr:uid="{00000000-0005-0000-0000-000016000000}"/>
    <cellStyle name="‡_Kedatangan kapal Mei 2007_LAPUS November kIT iNDRAMAYU" xfId="33" xr:uid="{00000000-0005-0000-0000-000017000000}"/>
    <cellStyle name="‡_Kedatangan kapal Mei 2008" xfId="34" xr:uid="{00000000-0005-0000-0000-000018000000}"/>
    <cellStyle name="‡_Kedatangan kapal Mei 2008_LAPUS November kIT iNDRAMAYU" xfId="35" xr:uid="{00000000-0005-0000-0000-000019000000}"/>
    <cellStyle name="‡_Kedatangan kapal November 2007" xfId="36" xr:uid="{00000000-0005-0000-0000-00001A000000}"/>
    <cellStyle name="‡_Kedatangan kapal November 2007_LAPUS November kIT iNDRAMAYU" xfId="37" xr:uid="{00000000-0005-0000-0000-00001B000000}"/>
    <cellStyle name="‡_Kedatangan kapal Oktober 2007 (version 1)" xfId="38" xr:uid="{00000000-0005-0000-0000-00001C000000}"/>
    <cellStyle name="‡_Kedatangan kapal Oktober 2007 (version 1)_LAPUS November kIT iNDRAMAYU" xfId="39" xr:uid="{00000000-0005-0000-0000-00001D000000}"/>
    <cellStyle name="‡_Kedatangan kapal September 2007" xfId="40" xr:uid="{00000000-0005-0000-0000-00001E000000}"/>
    <cellStyle name="‡_Kedatangan kapal September 2007_LAPUS November kIT iNDRAMAYU" xfId="41" xr:uid="{00000000-0005-0000-0000-00001F000000}"/>
    <cellStyle name="‡_KIMIA APRIL 2007" xfId="42" xr:uid="{00000000-0005-0000-0000-000020000000}"/>
    <cellStyle name="‡_KIMIA APRIL 2007_LAPUS November kIT iNDRAMAYU" xfId="43" xr:uid="{00000000-0005-0000-0000-000021000000}"/>
    <cellStyle name="‡_KIMIA JULI 2007" xfId="44" xr:uid="{00000000-0005-0000-0000-000022000000}"/>
    <cellStyle name="‡_KIMIA JULI 2007_LAPUS November kIT iNDRAMAYU" xfId="45" xr:uid="{00000000-0005-0000-0000-000023000000}"/>
    <cellStyle name="‡_KIMIA JUNI 2007" xfId="46" xr:uid="{00000000-0005-0000-0000-000024000000}"/>
    <cellStyle name="‡_KIMIA JUNI 2007_LAPUS November kIT iNDRAMAYU" xfId="47" xr:uid="{00000000-0005-0000-0000-000025000000}"/>
    <cellStyle name="‡_KIMIA MARET 2007" xfId="48" xr:uid="{00000000-0005-0000-0000-000026000000}"/>
    <cellStyle name="‡_KIMIA MARET 2007_LAPUS November kIT iNDRAMAYU" xfId="49" xr:uid="{00000000-0005-0000-0000-000027000000}"/>
    <cellStyle name="‡_KIMIA MEI 2007" xfId="50" xr:uid="{00000000-0005-0000-0000-000028000000}"/>
    <cellStyle name="‡_KIMIA MEI 2007_LAPUS November kIT iNDRAMAYU" xfId="51" xr:uid="{00000000-0005-0000-0000-000029000000}"/>
    <cellStyle name="‡_Penerimaan Maret 2007" xfId="52" xr:uid="{00000000-0005-0000-0000-00002A000000}"/>
    <cellStyle name="‡_Penerimaan Maret 2007_LAPUS November kIT iNDRAMAYU" xfId="53" xr:uid="{00000000-0005-0000-0000-00002B000000}"/>
    <cellStyle name="‡_REVISI (12-1-05) Mat OH RKAP 2005 - Bidang KONTROL" xfId="54" xr:uid="{00000000-0005-0000-0000-00002C000000}"/>
    <cellStyle name="‡_STA-DRP" xfId="55" xr:uid="{00000000-0005-0000-0000-00002D000000}"/>
    <cellStyle name="‡_STA-DRP 2" xfId="56" xr:uid="{00000000-0005-0000-0000-00002E000000}"/>
    <cellStyle name="‡_STA-DRP_BIAP-ASA" xfId="57" xr:uid="{00000000-0005-0000-0000-00002F000000}"/>
    <cellStyle name="‡_STA-DRP_BIAP-ASA 2" xfId="58" xr:uid="{00000000-0005-0000-0000-000030000000}"/>
    <cellStyle name="‡_STA-DRP_BIAP-ASA_Kedatangan kapal Agustus 2007" xfId="59" xr:uid="{00000000-0005-0000-0000-000031000000}"/>
    <cellStyle name="‡_STA-DRP_BIAP-ASA_Kedatangan kapal Agustus 2007_LAPUS November kIT iNDRAMAYU" xfId="60" xr:uid="{00000000-0005-0000-0000-000032000000}"/>
    <cellStyle name="‡_STA-DRP_BIAP-ASA_Kedatangan kapal Agustus 2008" xfId="61" xr:uid="{00000000-0005-0000-0000-000033000000}"/>
    <cellStyle name="‡_STA-DRP_BIAP-ASA_Kedatangan kapal Agustus 2008_LAPUS November kIT iNDRAMAYU" xfId="62" xr:uid="{00000000-0005-0000-0000-000034000000}"/>
    <cellStyle name="‡_STA-DRP_BIAP-ASA_Kedatangan kapal April 2007" xfId="63" xr:uid="{00000000-0005-0000-0000-000035000000}"/>
    <cellStyle name="‡_STA-DRP_BIAP-ASA_Kedatangan kapal April 2007_LAPUS November kIT iNDRAMAYU" xfId="64" xr:uid="{00000000-0005-0000-0000-000036000000}"/>
    <cellStyle name="‡_STA-DRP_BIAP-ASA_Kedatangan kapal April 2008" xfId="65" xr:uid="{00000000-0005-0000-0000-000037000000}"/>
    <cellStyle name="‡_STA-DRP_BIAP-ASA_Kedatangan kapal April 2008_LAPUS November kIT iNDRAMAYU" xfId="66" xr:uid="{00000000-0005-0000-0000-000038000000}"/>
    <cellStyle name="‡_STA-DRP_BIAP-ASA_Kedatangan kapal Desember 2007" xfId="67" xr:uid="{00000000-0005-0000-0000-000039000000}"/>
    <cellStyle name="‡_STA-DRP_BIAP-ASA_Kedatangan kapal Desember 2007_LAPUS November kIT iNDRAMAYU" xfId="68" xr:uid="{00000000-0005-0000-0000-00003A000000}"/>
    <cellStyle name="‡_STA-DRP_BIAP-ASA_Kedatangan kapal Februari 2008" xfId="69" xr:uid="{00000000-0005-0000-0000-00003B000000}"/>
    <cellStyle name="‡_STA-DRP_BIAP-ASA_Kedatangan kapal Februari 2008_LAPUS November kIT iNDRAMAYU" xfId="70" xr:uid="{00000000-0005-0000-0000-00003C000000}"/>
    <cellStyle name="‡_STA-DRP_BIAP-ASA_Kedatangan kapal Juli 2007" xfId="71" xr:uid="{00000000-0005-0000-0000-00003D000000}"/>
    <cellStyle name="‡_STA-DRP_BIAP-ASA_Kedatangan kapal Juli 2007_LAPUS November kIT iNDRAMAYU" xfId="72" xr:uid="{00000000-0005-0000-0000-00003E000000}"/>
    <cellStyle name="‡_STA-DRP_BIAP-ASA_Kedatangan kapal Juli 2008" xfId="73" xr:uid="{00000000-0005-0000-0000-00003F000000}"/>
    <cellStyle name="‡_STA-DRP_BIAP-ASA_Kedatangan kapal Juli 2008_LAPUS November kIT iNDRAMAYU" xfId="74" xr:uid="{00000000-0005-0000-0000-000040000000}"/>
    <cellStyle name="‡_STA-DRP_BIAP-ASA_Kedatangan kapal Juni 2007" xfId="75" xr:uid="{00000000-0005-0000-0000-000041000000}"/>
    <cellStyle name="‡_STA-DRP_BIAP-ASA_Kedatangan kapal Juni 2007_LAPUS November kIT iNDRAMAYU" xfId="76" xr:uid="{00000000-0005-0000-0000-000042000000}"/>
    <cellStyle name="‡_STA-DRP_BIAP-ASA_Kedatangan kapal Maret 2008" xfId="77" xr:uid="{00000000-0005-0000-0000-000043000000}"/>
    <cellStyle name="‡_STA-DRP_BIAP-ASA_Kedatangan kapal Maret 2008_LAPUS November kIT iNDRAMAYU" xfId="78" xr:uid="{00000000-0005-0000-0000-000044000000}"/>
    <cellStyle name="‡_STA-DRP_BIAP-ASA_Kedatangan kapal Mei 2007" xfId="79" xr:uid="{00000000-0005-0000-0000-000045000000}"/>
    <cellStyle name="‡_STA-DRP_BIAP-ASA_Kedatangan kapal Mei 2007_LAPUS November kIT iNDRAMAYU" xfId="80" xr:uid="{00000000-0005-0000-0000-000046000000}"/>
    <cellStyle name="‡_STA-DRP_BIAP-ASA_Kedatangan kapal Mei 2008" xfId="81" xr:uid="{00000000-0005-0000-0000-000047000000}"/>
    <cellStyle name="‡_STA-DRP_BIAP-ASA_Kedatangan kapal Mei 2008_LAPUS November kIT iNDRAMAYU" xfId="82" xr:uid="{00000000-0005-0000-0000-000048000000}"/>
    <cellStyle name="‡_STA-DRP_BIAP-ASA_Kedatangan kapal November 2007" xfId="83" xr:uid="{00000000-0005-0000-0000-000049000000}"/>
    <cellStyle name="‡_STA-DRP_BIAP-ASA_Kedatangan kapal November 2007_LAPUS November kIT iNDRAMAYU" xfId="84" xr:uid="{00000000-0005-0000-0000-00004A000000}"/>
    <cellStyle name="‡_STA-DRP_BIAP-ASA_Kedatangan kapal Oktober 2007 (version 1)" xfId="85" xr:uid="{00000000-0005-0000-0000-00004B000000}"/>
    <cellStyle name="‡_STA-DRP_BIAP-ASA_Kedatangan kapal Oktober 2007 (version 1)_LAPUS November kIT iNDRAMAYU" xfId="86" xr:uid="{00000000-0005-0000-0000-00004C000000}"/>
    <cellStyle name="‡_STA-DRP_BIAP-ASA_Kedatangan kapal September 2007" xfId="87" xr:uid="{00000000-0005-0000-0000-00004D000000}"/>
    <cellStyle name="‡_STA-DRP_BIAP-ASA_Kedatangan kapal September 2007_LAPUS November kIT iNDRAMAYU" xfId="88" xr:uid="{00000000-0005-0000-0000-00004E000000}"/>
    <cellStyle name="‡_STA-DRP_BIAP-ASA_KIMIA APRIL 2007" xfId="89" xr:uid="{00000000-0005-0000-0000-00004F000000}"/>
    <cellStyle name="‡_STA-DRP_BIAP-ASA_KIMIA APRIL 2007_LAPUS November kIT iNDRAMAYU" xfId="90" xr:uid="{00000000-0005-0000-0000-000050000000}"/>
    <cellStyle name="‡_STA-DRP_BIAP-ASA_KIMIA JULI 2007" xfId="91" xr:uid="{00000000-0005-0000-0000-000051000000}"/>
    <cellStyle name="‡_STA-DRP_BIAP-ASA_KIMIA JULI 2007_LAPUS November kIT iNDRAMAYU" xfId="92" xr:uid="{00000000-0005-0000-0000-000052000000}"/>
    <cellStyle name="‡_STA-DRP_BIAP-ASA_KIMIA JUNI 2007" xfId="93" xr:uid="{00000000-0005-0000-0000-000053000000}"/>
    <cellStyle name="‡_STA-DRP_BIAP-ASA_KIMIA JUNI 2007_LAPUS November kIT iNDRAMAYU" xfId="94" xr:uid="{00000000-0005-0000-0000-000054000000}"/>
    <cellStyle name="‡_STA-DRP_BIAP-ASA_KIMIA MARET 2007" xfId="95" xr:uid="{00000000-0005-0000-0000-000055000000}"/>
    <cellStyle name="‡_STA-DRP_BIAP-ASA_KIMIA MARET 2007_LAPUS November kIT iNDRAMAYU" xfId="96" xr:uid="{00000000-0005-0000-0000-000056000000}"/>
    <cellStyle name="‡_STA-DRP_BIAP-ASA_KIMIA MEI 2007" xfId="97" xr:uid="{00000000-0005-0000-0000-000057000000}"/>
    <cellStyle name="‡_STA-DRP_BIAP-ASA_KIMIA MEI 2007_LAPUS November kIT iNDRAMAYU" xfId="98" xr:uid="{00000000-0005-0000-0000-000058000000}"/>
    <cellStyle name="‡_STA-DRP_BIAP-ASA_Penerimaan Maret 2007" xfId="99" xr:uid="{00000000-0005-0000-0000-000059000000}"/>
    <cellStyle name="‡_STA-DRP_BIAP-ASA_Penerimaan Maret 2007_LAPUS November kIT iNDRAMAYU" xfId="100" xr:uid="{00000000-0005-0000-0000-00005A000000}"/>
    <cellStyle name="‡_STA-DRP_BIAP-ASA_REVISI (12-1-05) Mat OH RKAP 2005 - Bidang KONTROL" xfId="101" xr:uid="{00000000-0005-0000-0000-00005B000000}"/>
    <cellStyle name="‡_STA-DRP_BIDANG" xfId="102" xr:uid="{00000000-0005-0000-0000-00005C000000}"/>
    <cellStyle name="‡_STA-DRP_BIDANG 2" xfId="103" xr:uid="{00000000-0005-0000-0000-00005D000000}"/>
    <cellStyle name="‡_STA-DRP_BIDANG_Kedatangan kapal Agustus 2007" xfId="104" xr:uid="{00000000-0005-0000-0000-00005E000000}"/>
    <cellStyle name="‡_STA-DRP_BIDANG_Kedatangan kapal Agustus 2007_LAPUS November kIT iNDRAMAYU" xfId="105" xr:uid="{00000000-0005-0000-0000-00005F000000}"/>
    <cellStyle name="‡_STA-DRP_BIDANG_Kedatangan kapal Agustus 2008" xfId="106" xr:uid="{00000000-0005-0000-0000-000060000000}"/>
    <cellStyle name="‡_STA-DRP_BIDANG_Kedatangan kapal Agustus 2008_LAPUS November kIT iNDRAMAYU" xfId="107" xr:uid="{00000000-0005-0000-0000-000061000000}"/>
    <cellStyle name="‡_STA-DRP_BIDANG_Kedatangan kapal April 2007" xfId="108" xr:uid="{00000000-0005-0000-0000-000062000000}"/>
    <cellStyle name="‡_STA-DRP_BIDANG_Kedatangan kapal April 2007_LAPUS November kIT iNDRAMAYU" xfId="109" xr:uid="{00000000-0005-0000-0000-000063000000}"/>
    <cellStyle name="‡_STA-DRP_BIDANG_Kedatangan kapal April 2008" xfId="110" xr:uid="{00000000-0005-0000-0000-000064000000}"/>
    <cellStyle name="‡_STA-DRP_BIDANG_Kedatangan kapal April 2008_LAPUS November kIT iNDRAMAYU" xfId="111" xr:uid="{00000000-0005-0000-0000-000065000000}"/>
    <cellStyle name="‡_STA-DRP_BIDANG_Kedatangan kapal Desember 2007" xfId="112" xr:uid="{00000000-0005-0000-0000-000066000000}"/>
    <cellStyle name="‡_STA-DRP_BIDANG_Kedatangan kapal Desember 2007_LAPUS November kIT iNDRAMAYU" xfId="113" xr:uid="{00000000-0005-0000-0000-000067000000}"/>
    <cellStyle name="‡_STA-DRP_BIDANG_Kedatangan kapal Februari 2008" xfId="114" xr:uid="{00000000-0005-0000-0000-000068000000}"/>
    <cellStyle name="‡_STA-DRP_BIDANG_Kedatangan kapal Februari 2008_LAPUS November kIT iNDRAMAYU" xfId="115" xr:uid="{00000000-0005-0000-0000-000069000000}"/>
    <cellStyle name="‡_STA-DRP_BIDANG_Kedatangan kapal Juli 2007" xfId="116" xr:uid="{00000000-0005-0000-0000-00006A000000}"/>
    <cellStyle name="‡_STA-DRP_BIDANG_Kedatangan kapal Juli 2007_LAPUS November kIT iNDRAMAYU" xfId="117" xr:uid="{00000000-0005-0000-0000-00006B000000}"/>
    <cellStyle name="‡_STA-DRP_BIDANG_Kedatangan kapal Juli 2008" xfId="118" xr:uid="{00000000-0005-0000-0000-00006C000000}"/>
    <cellStyle name="‡_STA-DRP_BIDANG_Kedatangan kapal Juli 2008_LAPUS November kIT iNDRAMAYU" xfId="119" xr:uid="{00000000-0005-0000-0000-00006D000000}"/>
    <cellStyle name="‡_STA-DRP_BIDANG_Kedatangan kapal Juni 2007" xfId="120" xr:uid="{00000000-0005-0000-0000-00006E000000}"/>
    <cellStyle name="‡_STA-DRP_BIDANG_Kedatangan kapal Juni 2007_LAPUS November kIT iNDRAMAYU" xfId="121" xr:uid="{00000000-0005-0000-0000-00006F000000}"/>
    <cellStyle name="‡_STA-DRP_BIDANG_Kedatangan kapal Maret 2008" xfId="122" xr:uid="{00000000-0005-0000-0000-000070000000}"/>
    <cellStyle name="‡_STA-DRP_BIDANG_Kedatangan kapal Maret 2008_LAPUS November kIT iNDRAMAYU" xfId="123" xr:uid="{00000000-0005-0000-0000-000071000000}"/>
    <cellStyle name="‡_STA-DRP_BIDANG_Kedatangan kapal Mei 2007" xfId="124" xr:uid="{00000000-0005-0000-0000-000072000000}"/>
    <cellStyle name="‡_STA-DRP_BIDANG_Kedatangan kapal Mei 2007_LAPUS November kIT iNDRAMAYU" xfId="125" xr:uid="{00000000-0005-0000-0000-000073000000}"/>
    <cellStyle name="‡_STA-DRP_BIDANG_Kedatangan kapal Mei 2008" xfId="126" xr:uid="{00000000-0005-0000-0000-000074000000}"/>
    <cellStyle name="‡_STA-DRP_BIDANG_Kedatangan kapal Mei 2008_LAPUS November kIT iNDRAMAYU" xfId="127" xr:uid="{00000000-0005-0000-0000-000075000000}"/>
    <cellStyle name="‡_STA-DRP_BIDANG_Kedatangan kapal November 2007" xfId="128" xr:uid="{00000000-0005-0000-0000-000076000000}"/>
    <cellStyle name="‡_STA-DRP_BIDANG_Kedatangan kapal November 2007_LAPUS November kIT iNDRAMAYU" xfId="129" xr:uid="{00000000-0005-0000-0000-000077000000}"/>
    <cellStyle name="‡_STA-DRP_BIDANG_Kedatangan kapal Oktober 2007 (version 1)" xfId="130" xr:uid="{00000000-0005-0000-0000-000078000000}"/>
    <cellStyle name="‡_STA-DRP_BIDANG_Kedatangan kapal Oktober 2007 (version 1)_LAPUS November kIT iNDRAMAYU" xfId="131" xr:uid="{00000000-0005-0000-0000-000079000000}"/>
    <cellStyle name="‡_STA-DRP_BIDANG_Kedatangan kapal September 2007" xfId="132" xr:uid="{00000000-0005-0000-0000-00007A000000}"/>
    <cellStyle name="‡_STA-DRP_BIDANG_Kedatangan kapal September 2007_LAPUS November kIT iNDRAMAYU" xfId="133" xr:uid="{00000000-0005-0000-0000-00007B000000}"/>
    <cellStyle name="‡_STA-DRP_BIDANG_KIMIA APRIL 2007" xfId="134" xr:uid="{00000000-0005-0000-0000-00007C000000}"/>
    <cellStyle name="‡_STA-DRP_BIDANG_KIMIA APRIL 2007_LAPUS November kIT iNDRAMAYU" xfId="135" xr:uid="{00000000-0005-0000-0000-00007D000000}"/>
    <cellStyle name="‡_STA-DRP_BIDANG_KIMIA JULI 2007" xfId="136" xr:uid="{00000000-0005-0000-0000-00007E000000}"/>
    <cellStyle name="‡_STA-DRP_BIDANG_KIMIA JULI 2007_LAPUS November kIT iNDRAMAYU" xfId="137" xr:uid="{00000000-0005-0000-0000-00007F000000}"/>
    <cellStyle name="‡_STA-DRP_BIDANG_KIMIA JUNI 2007" xfId="138" xr:uid="{00000000-0005-0000-0000-000080000000}"/>
    <cellStyle name="‡_STA-DRP_BIDANG_KIMIA JUNI 2007_LAPUS November kIT iNDRAMAYU" xfId="139" xr:uid="{00000000-0005-0000-0000-000081000000}"/>
    <cellStyle name="‡_STA-DRP_BIDANG_KIMIA MARET 2007" xfId="140" xr:uid="{00000000-0005-0000-0000-000082000000}"/>
    <cellStyle name="‡_STA-DRP_BIDANG_KIMIA MARET 2007_LAPUS November kIT iNDRAMAYU" xfId="141" xr:uid="{00000000-0005-0000-0000-000083000000}"/>
    <cellStyle name="‡_STA-DRP_BIDANG_KIMIA MEI 2007" xfId="142" xr:uid="{00000000-0005-0000-0000-000084000000}"/>
    <cellStyle name="‡_STA-DRP_BIDANG_KIMIA MEI 2007_LAPUS November kIT iNDRAMAYU" xfId="143" xr:uid="{00000000-0005-0000-0000-000085000000}"/>
    <cellStyle name="‡_STA-DRP_BIDANG_Penerimaan Maret 2007" xfId="144" xr:uid="{00000000-0005-0000-0000-000086000000}"/>
    <cellStyle name="‡_STA-DRP_BIDANG_Penerimaan Maret 2007_LAPUS November kIT iNDRAMAYU" xfId="145" xr:uid="{00000000-0005-0000-0000-000087000000}"/>
    <cellStyle name="‡_STA-DRP_BIDANG_REVISI (12-1-05) Mat OH RKAP 2005 - Bidang KONTROL" xfId="146" xr:uid="{00000000-0005-0000-0000-000088000000}"/>
    <cellStyle name="‡_STA-DRP_Kedatangan kapal Agustus 2007" xfId="147" xr:uid="{00000000-0005-0000-0000-000089000000}"/>
    <cellStyle name="‡_STA-DRP_Kedatangan kapal Agustus 2007_LAPUS November kIT iNDRAMAYU" xfId="148" xr:uid="{00000000-0005-0000-0000-00008A000000}"/>
    <cellStyle name="‡_STA-DRP_Kedatangan kapal Agustus 2008" xfId="149" xr:uid="{00000000-0005-0000-0000-00008B000000}"/>
    <cellStyle name="‡_STA-DRP_Kedatangan kapal Agustus 2008_LAPUS November kIT iNDRAMAYU" xfId="150" xr:uid="{00000000-0005-0000-0000-00008C000000}"/>
    <cellStyle name="‡_STA-DRP_Kedatangan kapal April 2007" xfId="151" xr:uid="{00000000-0005-0000-0000-00008D000000}"/>
    <cellStyle name="‡_STA-DRP_Kedatangan kapal April 2007_LAPUS November kIT iNDRAMAYU" xfId="152" xr:uid="{00000000-0005-0000-0000-00008E000000}"/>
    <cellStyle name="‡_STA-DRP_Kedatangan kapal April 2008" xfId="153" xr:uid="{00000000-0005-0000-0000-00008F000000}"/>
    <cellStyle name="‡_STA-DRP_Kedatangan kapal April 2008_LAPUS November kIT iNDRAMAYU" xfId="154" xr:uid="{00000000-0005-0000-0000-000090000000}"/>
    <cellStyle name="‡_STA-DRP_Kedatangan kapal Desember 2007" xfId="155" xr:uid="{00000000-0005-0000-0000-000091000000}"/>
    <cellStyle name="‡_STA-DRP_Kedatangan kapal Desember 2007_LAPUS November kIT iNDRAMAYU" xfId="156" xr:uid="{00000000-0005-0000-0000-000092000000}"/>
    <cellStyle name="‡_STA-DRP_Kedatangan kapal Februari 2008" xfId="157" xr:uid="{00000000-0005-0000-0000-000093000000}"/>
    <cellStyle name="‡_STA-DRP_Kedatangan kapal Februari 2008_LAPUS November kIT iNDRAMAYU" xfId="158" xr:uid="{00000000-0005-0000-0000-000094000000}"/>
    <cellStyle name="‡_STA-DRP_Kedatangan kapal Juli 2007" xfId="159" xr:uid="{00000000-0005-0000-0000-000095000000}"/>
    <cellStyle name="‡_STA-DRP_Kedatangan kapal Juli 2007_LAPUS November kIT iNDRAMAYU" xfId="160" xr:uid="{00000000-0005-0000-0000-000096000000}"/>
    <cellStyle name="‡_STA-DRP_Kedatangan kapal Juli 2008" xfId="161" xr:uid="{00000000-0005-0000-0000-000097000000}"/>
    <cellStyle name="‡_STA-DRP_Kedatangan kapal Juli 2008_LAPUS November kIT iNDRAMAYU" xfId="162" xr:uid="{00000000-0005-0000-0000-000098000000}"/>
    <cellStyle name="‡_STA-DRP_Kedatangan kapal Juni 2007" xfId="163" xr:uid="{00000000-0005-0000-0000-000099000000}"/>
    <cellStyle name="‡_STA-DRP_Kedatangan kapal Juni 2007_LAPUS November kIT iNDRAMAYU" xfId="164" xr:uid="{00000000-0005-0000-0000-00009A000000}"/>
    <cellStyle name="‡_STA-DRP_Kedatangan kapal Maret 2008" xfId="165" xr:uid="{00000000-0005-0000-0000-00009B000000}"/>
    <cellStyle name="‡_STA-DRP_Kedatangan kapal Maret 2008_LAPUS November kIT iNDRAMAYU" xfId="166" xr:uid="{00000000-0005-0000-0000-00009C000000}"/>
    <cellStyle name="‡_STA-DRP_Kedatangan kapal Mei 2007" xfId="167" xr:uid="{00000000-0005-0000-0000-00009D000000}"/>
    <cellStyle name="‡_STA-DRP_Kedatangan kapal Mei 2007_LAPUS November kIT iNDRAMAYU" xfId="168" xr:uid="{00000000-0005-0000-0000-00009E000000}"/>
    <cellStyle name="‡_STA-DRP_Kedatangan kapal Mei 2008" xfId="169" xr:uid="{00000000-0005-0000-0000-00009F000000}"/>
    <cellStyle name="‡_STA-DRP_Kedatangan kapal Mei 2008_LAPUS November kIT iNDRAMAYU" xfId="170" xr:uid="{00000000-0005-0000-0000-0000A0000000}"/>
    <cellStyle name="‡_STA-DRP_Kedatangan kapal November 2007" xfId="171" xr:uid="{00000000-0005-0000-0000-0000A1000000}"/>
    <cellStyle name="‡_STA-DRP_Kedatangan kapal November 2007_LAPUS November kIT iNDRAMAYU" xfId="172" xr:uid="{00000000-0005-0000-0000-0000A2000000}"/>
    <cellStyle name="‡_STA-DRP_Kedatangan kapal Oktober 2007 (version 1)" xfId="173" xr:uid="{00000000-0005-0000-0000-0000A3000000}"/>
    <cellStyle name="‡_STA-DRP_Kedatangan kapal Oktober 2007 (version 1)_LAPUS November kIT iNDRAMAYU" xfId="174" xr:uid="{00000000-0005-0000-0000-0000A4000000}"/>
    <cellStyle name="‡_STA-DRP_Kedatangan kapal September 2007" xfId="175" xr:uid="{00000000-0005-0000-0000-0000A5000000}"/>
    <cellStyle name="‡_STA-DRP_Kedatangan kapal September 2007_LAPUS November kIT iNDRAMAYU" xfId="176" xr:uid="{00000000-0005-0000-0000-0000A6000000}"/>
    <cellStyle name="‡_STA-DRP_KIMIA APRIL 2007" xfId="177" xr:uid="{00000000-0005-0000-0000-0000A7000000}"/>
    <cellStyle name="‡_STA-DRP_KIMIA APRIL 2007_LAPUS November kIT iNDRAMAYU" xfId="178" xr:uid="{00000000-0005-0000-0000-0000A8000000}"/>
    <cellStyle name="‡_STA-DRP_KIMIA JULI 2007" xfId="179" xr:uid="{00000000-0005-0000-0000-0000A9000000}"/>
    <cellStyle name="‡_STA-DRP_KIMIA JULI 2007_LAPUS November kIT iNDRAMAYU" xfId="180" xr:uid="{00000000-0005-0000-0000-0000AA000000}"/>
    <cellStyle name="‡_STA-DRP_KIMIA JUNI 2007" xfId="181" xr:uid="{00000000-0005-0000-0000-0000AB000000}"/>
    <cellStyle name="‡_STA-DRP_KIMIA JUNI 2007_LAPUS November kIT iNDRAMAYU" xfId="182" xr:uid="{00000000-0005-0000-0000-0000AC000000}"/>
    <cellStyle name="‡_STA-DRP_KIMIA MARET 2007" xfId="183" xr:uid="{00000000-0005-0000-0000-0000AD000000}"/>
    <cellStyle name="‡_STA-DRP_KIMIA MARET 2007_LAPUS November kIT iNDRAMAYU" xfId="184" xr:uid="{00000000-0005-0000-0000-0000AE000000}"/>
    <cellStyle name="‡_STA-DRP_KIMIA MEI 2007" xfId="185" xr:uid="{00000000-0005-0000-0000-0000AF000000}"/>
    <cellStyle name="‡_STA-DRP_KIMIA MEI 2007_LAPUS November kIT iNDRAMAYU" xfId="186" xr:uid="{00000000-0005-0000-0000-0000B0000000}"/>
    <cellStyle name="‡_STA-DRP_Penerimaan Maret 2007" xfId="187" xr:uid="{00000000-0005-0000-0000-0000B1000000}"/>
    <cellStyle name="‡_STA-DRP_Penerimaan Maret 2007_LAPUS November kIT iNDRAMAYU" xfId="188" xr:uid="{00000000-0005-0000-0000-0000B2000000}"/>
    <cellStyle name="‡_STA-DRP_REKAPBI-ASA" xfId="189" xr:uid="{00000000-0005-0000-0000-0000B3000000}"/>
    <cellStyle name="‡_STA-DRP_REKAPBI-ASA 2" xfId="190" xr:uid="{00000000-0005-0000-0000-0000B4000000}"/>
    <cellStyle name="‡_STA-DRP_REKAPBI-ASA_Kedatangan kapal Agustus 2007" xfId="191" xr:uid="{00000000-0005-0000-0000-0000B5000000}"/>
    <cellStyle name="‡_STA-DRP_REKAPBI-ASA_Kedatangan kapal Agustus 2007_LAPUS November kIT iNDRAMAYU" xfId="192" xr:uid="{00000000-0005-0000-0000-0000B6000000}"/>
    <cellStyle name="‡_STA-DRP_REKAPBI-ASA_Kedatangan kapal Agustus 2008" xfId="193" xr:uid="{00000000-0005-0000-0000-0000B7000000}"/>
    <cellStyle name="‡_STA-DRP_REKAPBI-ASA_Kedatangan kapal Agustus 2008_LAPUS November kIT iNDRAMAYU" xfId="194" xr:uid="{00000000-0005-0000-0000-0000B8000000}"/>
    <cellStyle name="‡_STA-DRP_REKAPBI-ASA_Kedatangan kapal April 2007" xfId="195" xr:uid="{00000000-0005-0000-0000-0000B9000000}"/>
    <cellStyle name="‡_STA-DRP_REKAPBI-ASA_Kedatangan kapal April 2007_LAPUS November kIT iNDRAMAYU" xfId="196" xr:uid="{00000000-0005-0000-0000-0000BA000000}"/>
    <cellStyle name="‡_STA-DRP_REKAPBI-ASA_Kedatangan kapal April 2008" xfId="197" xr:uid="{00000000-0005-0000-0000-0000BB000000}"/>
    <cellStyle name="‡_STA-DRP_REKAPBI-ASA_Kedatangan kapal April 2008_LAPUS November kIT iNDRAMAYU" xfId="198" xr:uid="{00000000-0005-0000-0000-0000BC000000}"/>
    <cellStyle name="‡_STA-DRP_REKAPBI-ASA_Kedatangan kapal Desember 2007" xfId="199" xr:uid="{00000000-0005-0000-0000-0000BD000000}"/>
    <cellStyle name="‡_STA-DRP_REKAPBI-ASA_Kedatangan kapal Desember 2007_LAPUS November kIT iNDRAMAYU" xfId="200" xr:uid="{00000000-0005-0000-0000-0000BE000000}"/>
    <cellStyle name="‡_STA-DRP_REKAPBI-ASA_Kedatangan kapal Februari 2008" xfId="201" xr:uid="{00000000-0005-0000-0000-0000BF000000}"/>
    <cellStyle name="‡_STA-DRP_REKAPBI-ASA_Kedatangan kapal Februari 2008_LAPUS November kIT iNDRAMAYU" xfId="202" xr:uid="{00000000-0005-0000-0000-0000C0000000}"/>
    <cellStyle name="‡_STA-DRP_REKAPBI-ASA_Kedatangan kapal Juli 2007" xfId="203" xr:uid="{00000000-0005-0000-0000-0000C1000000}"/>
    <cellStyle name="‡_STA-DRP_REKAPBI-ASA_Kedatangan kapal Juli 2007_LAPUS November kIT iNDRAMAYU" xfId="204" xr:uid="{00000000-0005-0000-0000-0000C2000000}"/>
    <cellStyle name="‡_STA-DRP_REKAPBI-ASA_Kedatangan kapal Juli 2008" xfId="205" xr:uid="{00000000-0005-0000-0000-0000C3000000}"/>
    <cellStyle name="‡_STA-DRP_REKAPBI-ASA_Kedatangan kapal Juli 2008_LAPUS November kIT iNDRAMAYU" xfId="206" xr:uid="{00000000-0005-0000-0000-0000C4000000}"/>
    <cellStyle name="‡_STA-DRP_REKAPBI-ASA_Kedatangan kapal Juni 2007" xfId="207" xr:uid="{00000000-0005-0000-0000-0000C5000000}"/>
    <cellStyle name="‡_STA-DRP_REKAPBI-ASA_Kedatangan kapal Juni 2007_LAPUS November kIT iNDRAMAYU" xfId="208" xr:uid="{00000000-0005-0000-0000-0000C6000000}"/>
    <cellStyle name="‡_STA-DRP_REKAPBI-ASA_Kedatangan kapal Maret 2008" xfId="209" xr:uid="{00000000-0005-0000-0000-0000C7000000}"/>
    <cellStyle name="‡_STA-DRP_REKAPBI-ASA_Kedatangan kapal Maret 2008_LAPUS November kIT iNDRAMAYU" xfId="210" xr:uid="{00000000-0005-0000-0000-0000C8000000}"/>
    <cellStyle name="‡_STA-DRP_REKAPBI-ASA_Kedatangan kapal Mei 2007" xfId="211" xr:uid="{00000000-0005-0000-0000-0000C9000000}"/>
    <cellStyle name="‡_STA-DRP_REKAPBI-ASA_Kedatangan kapal Mei 2007_LAPUS November kIT iNDRAMAYU" xfId="212" xr:uid="{00000000-0005-0000-0000-0000CA000000}"/>
    <cellStyle name="‡_STA-DRP_REKAPBI-ASA_Kedatangan kapal Mei 2008" xfId="213" xr:uid="{00000000-0005-0000-0000-0000CB000000}"/>
    <cellStyle name="‡_STA-DRP_REKAPBI-ASA_Kedatangan kapal Mei 2008_LAPUS November kIT iNDRAMAYU" xfId="214" xr:uid="{00000000-0005-0000-0000-0000CC000000}"/>
    <cellStyle name="‡_STA-DRP_REKAPBI-ASA_Kedatangan kapal November 2007" xfId="215" xr:uid="{00000000-0005-0000-0000-0000CD000000}"/>
    <cellStyle name="‡_STA-DRP_REKAPBI-ASA_Kedatangan kapal November 2007_LAPUS November kIT iNDRAMAYU" xfId="216" xr:uid="{00000000-0005-0000-0000-0000CE000000}"/>
    <cellStyle name="‡_STA-DRP_REKAPBI-ASA_Kedatangan kapal Oktober 2007 (version 1)" xfId="217" xr:uid="{00000000-0005-0000-0000-0000CF000000}"/>
    <cellStyle name="‡_STA-DRP_REKAPBI-ASA_Kedatangan kapal Oktober 2007 (version 1)_LAPUS November kIT iNDRAMAYU" xfId="218" xr:uid="{00000000-0005-0000-0000-0000D0000000}"/>
    <cellStyle name="‡_STA-DRP_REKAPBI-ASA_Kedatangan kapal September 2007" xfId="219" xr:uid="{00000000-0005-0000-0000-0000D1000000}"/>
    <cellStyle name="‡_STA-DRP_REKAPBI-ASA_Kedatangan kapal September 2007_LAPUS November kIT iNDRAMAYU" xfId="220" xr:uid="{00000000-0005-0000-0000-0000D2000000}"/>
    <cellStyle name="‡_STA-DRP_REKAPBI-ASA_KIMIA APRIL 2007" xfId="221" xr:uid="{00000000-0005-0000-0000-0000D3000000}"/>
    <cellStyle name="‡_STA-DRP_REKAPBI-ASA_KIMIA APRIL 2007_LAPUS November kIT iNDRAMAYU" xfId="222" xr:uid="{00000000-0005-0000-0000-0000D4000000}"/>
    <cellStyle name="‡_STA-DRP_REKAPBI-ASA_KIMIA JULI 2007" xfId="223" xr:uid="{00000000-0005-0000-0000-0000D5000000}"/>
    <cellStyle name="‡_STA-DRP_REKAPBI-ASA_KIMIA JULI 2007_LAPUS November kIT iNDRAMAYU" xfId="224" xr:uid="{00000000-0005-0000-0000-0000D6000000}"/>
    <cellStyle name="‡_STA-DRP_REKAPBI-ASA_KIMIA JUNI 2007" xfId="225" xr:uid="{00000000-0005-0000-0000-0000D7000000}"/>
    <cellStyle name="‡_STA-DRP_REKAPBI-ASA_KIMIA JUNI 2007_LAPUS November kIT iNDRAMAYU" xfId="226" xr:uid="{00000000-0005-0000-0000-0000D8000000}"/>
    <cellStyle name="‡_STA-DRP_REKAPBI-ASA_KIMIA MARET 2007" xfId="227" xr:uid="{00000000-0005-0000-0000-0000D9000000}"/>
    <cellStyle name="‡_STA-DRP_REKAPBI-ASA_KIMIA MARET 2007_LAPUS November kIT iNDRAMAYU" xfId="228" xr:uid="{00000000-0005-0000-0000-0000DA000000}"/>
    <cellStyle name="‡_STA-DRP_REKAPBI-ASA_KIMIA MEI 2007" xfId="229" xr:uid="{00000000-0005-0000-0000-0000DB000000}"/>
    <cellStyle name="‡_STA-DRP_REKAPBI-ASA_KIMIA MEI 2007_LAPUS November kIT iNDRAMAYU" xfId="230" xr:uid="{00000000-0005-0000-0000-0000DC000000}"/>
    <cellStyle name="‡_STA-DRP_REKAPBI-ASA_Penerimaan Maret 2007" xfId="231" xr:uid="{00000000-0005-0000-0000-0000DD000000}"/>
    <cellStyle name="‡_STA-DRP_REKAPBI-ASA_Penerimaan Maret 2007_LAPUS November kIT iNDRAMAYU" xfId="232" xr:uid="{00000000-0005-0000-0000-0000DE000000}"/>
    <cellStyle name="‡_STA-DRP_REKAPBI-ASA_REVISI (12-1-05) Mat OH RKAP 2005 - Bidang KONTROL" xfId="233" xr:uid="{00000000-0005-0000-0000-0000DF000000}"/>
    <cellStyle name="‡_STA-DRP_REVISI (12-1-05) Mat OH RKAP 2005 - Bidang KONTROL" xfId="234" xr:uid="{00000000-0005-0000-0000-0000E0000000}"/>
    <cellStyle name="¹éºÐÀ²_±âÅ¸" xfId="235" xr:uid="{00000000-0005-0000-0000-0000E1000000}"/>
    <cellStyle name="20% - Accent1 10" xfId="236" xr:uid="{00000000-0005-0000-0000-0000E2000000}"/>
    <cellStyle name="20% - Accent1 11" xfId="237" xr:uid="{00000000-0005-0000-0000-0000E3000000}"/>
    <cellStyle name="20% - Accent1 12" xfId="238" xr:uid="{00000000-0005-0000-0000-0000E4000000}"/>
    <cellStyle name="20% - Accent1 13" xfId="239" xr:uid="{00000000-0005-0000-0000-0000E5000000}"/>
    <cellStyle name="20% - Accent1 14" xfId="240" xr:uid="{00000000-0005-0000-0000-0000E6000000}"/>
    <cellStyle name="20% - Accent1 15" xfId="241" xr:uid="{00000000-0005-0000-0000-0000E7000000}"/>
    <cellStyle name="20% - Accent1 16" xfId="242" xr:uid="{00000000-0005-0000-0000-0000E8000000}"/>
    <cellStyle name="20% - Accent1 17" xfId="243" xr:uid="{00000000-0005-0000-0000-0000E9000000}"/>
    <cellStyle name="20% - Accent1 18" xfId="244" xr:uid="{00000000-0005-0000-0000-0000EA000000}"/>
    <cellStyle name="20% - Accent1 19" xfId="245" xr:uid="{00000000-0005-0000-0000-0000EB000000}"/>
    <cellStyle name="20% - Accent1 2" xfId="246" xr:uid="{00000000-0005-0000-0000-0000EC000000}"/>
    <cellStyle name="20% - Accent1 2 2" xfId="247" xr:uid="{00000000-0005-0000-0000-0000ED000000}"/>
    <cellStyle name="20% - Accent1 3" xfId="248" xr:uid="{00000000-0005-0000-0000-0000EE000000}"/>
    <cellStyle name="20% - Accent1 4" xfId="249" xr:uid="{00000000-0005-0000-0000-0000EF000000}"/>
    <cellStyle name="20% - Accent1 5" xfId="250" xr:uid="{00000000-0005-0000-0000-0000F0000000}"/>
    <cellStyle name="20% - Accent1 6" xfId="251" xr:uid="{00000000-0005-0000-0000-0000F1000000}"/>
    <cellStyle name="20% - Accent1 7" xfId="252" xr:uid="{00000000-0005-0000-0000-0000F2000000}"/>
    <cellStyle name="20% - Accent1 8" xfId="253" xr:uid="{00000000-0005-0000-0000-0000F3000000}"/>
    <cellStyle name="20% - Accent1 9" xfId="254" xr:uid="{00000000-0005-0000-0000-0000F4000000}"/>
    <cellStyle name="20% - Accent2 10" xfId="255" xr:uid="{00000000-0005-0000-0000-0000F5000000}"/>
    <cellStyle name="20% - Accent2 11" xfId="256" xr:uid="{00000000-0005-0000-0000-0000F6000000}"/>
    <cellStyle name="20% - Accent2 12" xfId="257" xr:uid="{00000000-0005-0000-0000-0000F7000000}"/>
    <cellStyle name="20% - Accent2 13" xfId="258" xr:uid="{00000000-0005-0000-0000-0000F8000000}"/>
    <cellStyle name="20% - Accent2 14" xfId="259" xr:uid="{00000000-0005-0000-0000-0000F9000000}"/>
    <cellStyle name="20% - Accent2 15" xfId="260" xr:uid="{00000000-0005-0000-0000-0000FA000000}"/>
    <cellStyle name="20% - Accent2 16" xfId="261" xr:uid="{00000000-0005-0000-0000-0000FB000000}"/>
    <cellStyle name="20% - Accent2 17" xfId="262" xr:uid="{00000000-0005-0000-0000-0000FC000000}"/>
    <cellStyle name="20% - Accent2 18" xfId="263" xr:uid="{00000000-0005-0000-0000-0000FD000000}"/>
    <cellStyle name="20% - Accent2 19" xfId="264" xr:uid="{00000000-0005-0000-0000-0000FE000000}"/>
    <cellStyle name="20% - Accent2 2" xfId="265" xr:uid="{00000000-0005-0000-0000-0000FF000000}"/>
    <cellStyle name="20% - Accent2 2 2" xfId="266" xr:uid="{00000000-0005-0000-0000-000000010000}"/>
    <cellStyle name="20% - Accent2 3" xfId="267" xr:uid="{00000000-0005-0000-0000-000001010000}"/>
    <cellStyle name="20% - Accent2 4" xfId="268" xr:uid="{00000000-0005-0000-0000-000002010000}"/>
    <cellStyle name="20% - Accent2 5" xfId="269" xr:uid="{00000000-0005-0000-0000-000003010000}"/>
    <cellStyle name="20% - Accent2 6" xfId="270" xr:uid="{00000000-0005-0000-0000-000004010000}"/>
    <cellStyle name="20% - Accent2 7" xfId="271" xr:uid="{00000000-0005-0000-0000-000005010000}"/>
    <cellStyle name="20% - Accent2 8" xfId="272" xr:uid="{00000000-0005-0000-0000-000006010000}"/>
    <cellStyle name="20% - Accent2 9" xfId="273" xr:uid="{00000000-0005-0000-0000-000007010000}"/>
    <cellStyle name="20% - Accent3 10" xfId="274" xr:uid="{00000000-0005-0000-0000-000008010000}"/>
    <cellStyle name="20% - Accent3 11" xfId="275" xr:uid="{00000000-0005-0000-0000-000009010000}"/>
    <cellStyle name="20% - Accent3 12" xfId="276" xr:uid="{00000000-0005-0000-0000-00000A010000}"/>
    <cellStyle name="20% - Accent3 13" xfId="277" xr:uid="{00000000-0005-0000-0000-00000B010000}"/>
    <cellStyle name="20% - Accent3 14" xfId="278" xr:uid="{00000000-0005-0000-0000-00000C010000}"/>
    <cellStyle name="20% - Accent3 15" xfId="279" xr:uid="{00000000-0005-0000-0000-00000D010000}"/>
    <cellStyle name="20% - Accent3 16" xfId="280" xr:uid="{00000000-0005-0000-0000-00000E010000}"/>
    <cellStyle name="20% - Accent3 17" xfId="281" xr:uid="{00000000-0005-0000-0000-00000F010000}"/>
    <cellStyle name="20% - Accent3 18" xfId="282" xr:uid="{00000000-0005-0000-0000-000010010000}"/>
    <cellStyle name="20% - Accent3 19" xfId="283" xr:uid="{00000000-0005-0000-0000-000011010000}"/>
    <cellStyle name="20% - Accent3 2" xfId="284" xr:uid="{00000000-0005-0000-0000-000012010000}"/>
    <cellStyle name="20% - Accent3 2 2" xfId="285" xr:uid="{00000000-0005-0000-0000-000013010000}"/>
    <cellStyle name="20% - Accent3 3" xfId="286" xr:uid="{00000000-0005-0000-0000-000014010000}"/>
    <cellStyle name="20% - Accent3 4" xfId="287" xr:uid="{00000000-0005-0000-0000-000015010000}"/>
    <cellStyle name="20% - Accent3 5" xfId="288" xr:uid="{00000000-0005-0000-0000-000016010000}"/>
    <cellStyle name="20% - Accent3 6" xfId="289" xr:uid="{00000000-0005-0000-0000-000017010000}"/>
    <cellStyle name="20% - Accent3 7" xfId="290" xr:uid="{00000000-0005-0000-0000-000018010000}"/>
    <cellStyle name="20% - Accent3 8" xfId="291" xr:uid="{00000000-0005-0000-0000-000019010000}"/>
    <cellStyle name="20% - Accent3 9" xfId="292" xr:uid="{00000000-0005-0000-0000-00001A010000}"/>
    <cellStyle name="20% - Accent4 10" xfId="293" xr:uid="{00000000-0005-0000-0000-00001B010000}"/>
    <cellStyle name="20% - Accent4 11" xfId="294" xr:uid="{00000000-0005-0000-0000-00001C010000}"/>
    <cellStyle name="20% - Accent4 12" xfId="295" xr:uid="{00000000-0005-0000-0000-00001D010000}"/>
    <cellStyle name="20% - Accent4 13" xfId="296" xr:uid="{00000000-0005-0000-0000-00001E010000}"/>
    <cellStyle name="20% - Accent4 14" xfId="297" xr:uid="{00000000-0005-0000-0000-00001F010000}"/>
    <cellStyle name="20% - Accent4 15" xfId="298" xr:uid="{00000000-0005-0000-0000-000020010000}"/>
    <cellStyle name="20% - Accent4 16" xfId="299" xr:uid="{00000000-0005-0000-0000-000021010000}"/>
    <cellStyle name="20% - Accent4 17" xfId="300" xr:uid="{00000000-0005-0000-0000-000022010000}"/>
    <cellStyle name="20% - Accent4 18" xfId="301" xr:uid="{00000000-0005-0000-0000-000023010000}"/>
    <cellStyle name="20% - Accent4 19" xfId="302" xr:uid="{00000000-0005-0000-0000-000024010000}"/>
    <cellStyle name="20% - Accent4 2" xfId="303" xr:uid="{00000000-0005-0000-0000-000025010000}"/>
    <cellStyle name="20% - Accent4 2 2" xfId="304" xr:uid="{00000000-0005-0000-0000-000026010000}"/>
    <cellStyle name="20% - Accent4 3" xfId="305" xr:uid="{00000000-0005-0000-0000-000027010000}"/>
    <cellStyle name="20% - Accent4 4" xfId="306" xr:uid="{00000000-0005-0000-0000-000028010000}"/>
    <cellStyle name="20% - Accent4 5" xfId="307" xr:uid="{00000000-0005-0000-0000-000029010000}"/>
    <cellStyle name="20% - Accent4 6" xfId="308" xr:uid="{00000000-0005-0000-0000-00002A010000}"/>
    <cellStyle name="20% - Accent4 7" xfId="309" xr:uid="{00000000-0005-0000-0000-00002B010000}"/>
    <cellStyle name="20% - Accent4 8" xfId="310" xr:uid="{00000000-0005-0000-0000-00002C010000}"/>
    <cellStyle name="20% - Accent4 9" xfId="311" xr:uid="{00000000-0005-0000-0000-00002D010000}"/>
    <cellStyle name="20% - Accent5 10" xfId="312" xr:uid="{00000000-0005-0000-0000-00002E010000}"/>
    <cellStyle name="20% - Accent5 11" xfId="313" xr:uid="{00000000-0005-0000-0000-00002F010000}"/>
    <cellStyle name="20% - Accent5 12" xfId="314" xr:uid="{00000000-0005-0000-0000-000030010000}"/>
    <cellStyle name="20% - Accent5 13" xfId="315" xr:uid="{00000000-0005-0000-0000-000031010000}"/>
    <cellStyle name="20% - Accent5 14" xfId="316" xr:uid="{00000000-0005-0000-0000-000032010000}"/>
    <cellStyle name="20% - Accent5 15" xfId="317" xr:uid="{00000000-0005-0000-0000-000033010000}"/>
    <cellStyle name="20% - Accent5 16" xfId="318" xr:uid="{00000000-0005-0000-0000-000034010000}"/>
    <cellStyle name="20% - Accent5 17" xfId="319" xr:uid="{00000000-0005-0000-0000-000035010000}"/>
    <cellStyle name="20% - Accent5 18" xfId="320" xr:uid="{00000000-0005-0000-0000-000036010000}"/>
    <cellStyle name="20% - Accent5 19" xfId="321" xr:uid="{00000000-0005-0000-0000-000037010000}"/>
    <cellStyle name="20% - Accent5 2" xfId="322" xr:uid="{00000000-0005-0000-0000-000038010000}"/>
    <cellStyle name="20% - Accent5 2 2" xfId="323" xr:uid="{00000000-0005-0000-0000-000039010000}"/>
    <cellStyle name="20% - Accent5 3" xfId="324" xr:uid="{00000000-0005-0000-0000-00003A010000}"/>
    <cellStyle name="20% - Accent5 4" xfId="325" xr:uid="{00000000-0005-0000-0000-00003B010000}"/>
    <cellStyle name="20% - Accent5 5" xfId="326" xr:uid="{00000000-0005-0000-0000-00003C010000}"/>
    <cellStyle name="20% - Accent5 6" xfId="327" xr:uid="{00000000-0005-0000-0000-00003D010000}"/>
    <cellStyle name="20% - Accent5 7" xfId="328" xr:uid="{00000000-0005-0000-0000-00003E010000}"/>
    <cellStyle name="20% - Accent5 8" xfId="329" xr:uid="{00000000-0005-0000-0000-00003F010000}"/>
    <cellStyle name="20% - Accent5 9" xfId="330" xr:uid="{00000000-0005-0000-0000-000040010000}"/>
    <cellStyle name="20% - Accent6 10" xfId="331" xr:uid="{00000000-0005-0000-0000-000041010000}"/>
    <cellStyle name="20% - Accent6 11" xfId="332" xr:uid="{00000000-0005-0000-0000-000042010000}"/>
    <cellStyle name="20% - Accent6 12" xfId="333" xr:uid="{00000000-0005-0000-0000-000043010000}"/>
    <cellStyle name="20% - Accent6 13" xfId="334" xr:uid="{00000000-0005-0000-0000-000044010000}"/>
    <cellStyle name="20% - Accent6 14" xfId="335" xr:uid="{00000000-0005-0000-0000-000045010000}"/>
    <cellStyle name="20% - Accent6 15" xfId="336" xr:uid="{00000000-0005-0000-0000-000046010000}"/>
    <cellStyle name="20% - Accent6 16" xfId="337" xr:uid="{00000000-0005-0000-0000-000047010000}"/>
    <cellStyle name="20% - Accent6 17" xfId="338" xr:uid="{00000000-0005-0000-0000-000048010000}"/>
    <cellStyle name="20% - Accent6 18" xfId="339" xr:uid="{00000000-0005-0000-0000-000049010000}"/>
    <cellStyle name="20% - Accent6 19" xfId="340" xr:uid="{00000000-0005-0000-0000-00004A010000}"/>
    <cellStyle name="20% - Accent6 2" xfId="341" xr:uid="{00000000-0005-0000-0000-00004B010000}"/>
    <cellStyle name="20% - Accent6 2 2" xfId="342" xr:uid="{00000000-0005-0000-0000-00004C010000}"/>
    <cellStyle name="20% - Accent6 3" xfId="343" xr:uid="{00000000-0005-0000-0000-00004D010000}"/>
    <cellStyle name="20% - Accent6 4" xfId="344" xr:uid="{00000000-0005-0000-0000-00004E010000}"/>
    <cellStyle name="20% - Accent6 5" xfId="345" xr:uid="{00000000-0005-0000-0000-00004F010000}"/>
    <cellStyle name="20% - Accent6 6" xfId="346" xr:uid="{00000000-0005-0000-0000-000050010000}"/>
    <cellStyle name="20% - Accent6 7" xfId="347" xr:uid="{00000000-0005-0000-0000-000051010000}"/>
    <cellStyle name="20% - Accent6 8" xfId="348" xr:uid="{00000000-0005-0000-0000-000052010000}"/>
    <cellStyle name="20% - Accent6 9" xfId="349" xr:uid="{00000000-0005-0000-0000-000053010000}"/>
    <cellStyle name="40% - Accent1 10" xfId="350" xr:uid="{00000000-0005-0000-0000-000054010000}"/>
    <cellStyle name="40% - Accent1 11" xfId="351" xr:uid="{00000000-0005-0000-0000-000055010000}"/>
    <cellStyle name="40% - Accent1 12" xfId="352" xr:uid="{00000000-0005-0000-0000-000056010000}"/>
    <cellStyle name="40% - Accent1 13" xfId="353" xr:uid="{00000000-0005-0000-0000-000057010000}"/>
    <cellStyle name="40% - Accent1 14" xfId="354" xr:uid="{00000000-0005-0000-0000-000058010000}"/>
    <cellStyle name="40% - Accent1 15" xfId="355" xr:uid="{00000000-0005-0000-0000-000059010000}"/>
    <cellStyle name="40% - Accent1 16" xfId="356" xr:uid="{00000000-0005-0000-0000-00005A010000}"/>
    <cellStyle name="40% - Accent1 17" xfId="357" xr:uid="{00000000-0005-0000-0000-00005B010000}"/>
    <cellStyle name="40% - Accent1 18" xfId="358" xr:uid="{00000000-0005-0000-0000-00005C010000}"/>
    <cellStyle name="40% - Accent1 19" xfId="359" xr:uid="{00000000-0005-0000-0000-00005D010000}"/>
    <cellStyle name="40% - Accent1 2" xfId="360" xr:uid="{00000000-0005-0000-0000-00005E010000}"/>
    <cellStyle name="40% - Accent1 2 2" xfId="361" xr:uid="{00000000-0005-0000-0000-00005F010000}"/>
    <cellStyle name="40% - Accent1 3" xfId="362" xr:uid="{00000000-0005-0000-0000-000060010000}"/>
    <cellStyle name="40% - Accent1 4" xfId="363" xr:uid="{00000000-0005-0000-0000-000061010000}"/>
    <cellStyle name="40% - Accent1 5" xfId="364" xr:uid="{00000000-0005-0000-0000-000062010000}"/>
    <cellStyle name="40% - Accent1 6" xfId="365" xr:uid="{00000000-0005-0000-0000-000063010000}"/>
    <cellStyle name="40% - Accent1 7" xfId="366" xr:uid="{00000000-0005-0000-0000-000064010000}"/>
    <cellStyle name="40% - Accent1 8" xfId="367" xr:uid="{00000000-0005-0000-0000-000065010000}"/>
    <cellStyle name="40% - Accent1 9" xfId="368" xr:uid="{00000000-0005-0000-0000-000066010000}"/>
    <cellStyle name="40% - Accent2 10" xfId="369" xr:uid="{00000000-0005-0000-0000-000067010000}"/>
    <cellStyle name="40% - Accent2 11" xfId="370" xr:uid="{00000000-0005-0000-0000-000068010000}"/>
    <cellStyle name="40% - Accent2 12" xfId="371" xr:uid="{00000000-0005-0000-0000-000069010000}"/>
    <cellStyle name="40% - Accent2 13" xfId="372" xr:uid="{00000000-0005-0000-0000-00006A010000}"/>
    <cellStyle name="40% - Accent2 14" xfId="373" xr:uid="{00000000-0005-0000-0000-00006B010000}"/>
    <cellStyle name="40% - Accent2 15" xfId="374" xr:uid="{00000000-0005-0000-0000-00006C010000}"/>
    <cellStyle name="40% - Accent2 16" xfId="375" xr:uid="{00000000-0005-0000-0000-00006D010000}"/>
    <cellStyle name="40% - Accent2 17" xfId="376" xr:uid="{00000000-0005-0000-0000-00006E010000}"/>
    <cellStyle name="40% - Accent2 18" xfId="377" xr:uid="{00000000-0005-0000-0000-00006F010000}"/>
    <cellStyle name="40% - Accent2 19" xfId="378" xr:uid="{00000000-0005-0000-0000-000070010000}"/>
    <cellStyle name="40% - Accent2 2" xfId="379" xr:uid="{00000000-0005-0000-0000-000071010000}"/>
    <cellStyle name="40% - Accent2 2 2" xfId="380" xr:uid="{00000000-0005-0000-0000-000072010000}"/>
    <cellStyle name="40% - Accent2 3" xfId="381" xr:uid="{00000000-0005-0000-0000-000073010000}"/>
    <cellStyle name="40% - Accent2 4" xfId="382" xr:uid="{00000000-0005-0000-0000-000074010000}"/>
    <cellStyle name="40% - Accent2 5" xfId="383" xr:uid="{00000000-0005-0000-0000-000075010000}"/>
    <cellStyle name="40% - Accent2 6" xfId="384" xr:uid="{00000000-0005-0000-0000-000076010000}"/>
    <cellStyle name="40% - Accent2 7" xfId="385" xr:uid="{00000000-0005-0000-0000-000077010000}"/>
    <cellStyle name="40% - Accent2 8" xfId="386" xr:uid="{00000000-0005-0000-0000-000078010000}"/>
    <cellStyle name="40% - Accent2 9" xfId="387" xr:uid="{00000000-0005-0000-0000-000079010000}"/>
    <cellStyle name="40% - Accent3 10" xfId="388" xr:uid="{00000000-0005-0000-0000-00007A010000}"/>
    <cellStyle name="40% - Accent3 11" xfId="389" xr:uid="{00000000-0005-0000-0000-00007B010000}"/>
    <cellStyle name="40% - Accent3 12" xfId="390" xr:uid="{00000000-0005-0000-0000-00007C010000}"/>
    <cellStyle name="40% - Accent3 13" xfId="391" xr:uid="{00000000-0005-0000-0000-00007D010000}"/>
    <cellStyle name="40% - Accent3 14" xfId="392" xr:uid="{00000000-0005-0000-0000-00007E010000}"/>
    <cellStyle name="40% - Accent3 15" xfId="393" xr:uid="{00000000-0005-0000-0000-00007F010000}"/>
    <cellStyle name="40% - Accent3 16" xfId="394" xr:uid="{00000000-0005-0000-0000-000080010000}"/>
    <cellStyle name="40% - Accent3 17" xfId="395" xr:uid="{00000000-0005-0000-0000-000081010000}"/>
    <cellStyle name="40% - Accent3 18" xfId="396" xr:uid="{00000000-0005-0000-0000-000082010000}"/>
    <cellStyle name="40% - Accent3 19" xfId="397" xr:uid="{00000000-0005-0000-0000-000083010000}"/>
    <cellStyle name="40% - Accent3 2" xfId="398" xr:uid="{00000000-0005-0000-0000-000084010000}"/>
    <cellStyle name="40% - Accent3 2 2" xfId="399" xr:uid="{00000000-0005-0000-0000-000085010000}"/>
    <cellStyle name="40% - Accent3 3" xfId="400" xr:uid="{00000000-0005-0000-0000-000086010000}"/>
    <cellStyle name="40% - Accent3 4" xfId="401" xr:uid="{00000000-0005-0000-0000-000087010000}"/>
    <cellStyle name="40% - Accent3 5" xfId="402" xr:uid="{00000000-0005-0000-0000-000088010000}"/>
    <cellStyle name="40% - Accent3 6" xfId="403" xr:uid="{00000000-0005-0000-0000-000089010000}"/>
    <cellStyle name="40% - Accent3 7" xfId="404" xr:uid="{00000000-0005-0000-0000-00008A010000}"/>
    <cellStyle name="40% - Accent3 8" xfId="405" xr:uid="{00000000-0005-0000-0000-00008B010000}"/>
    <cellStyle name="40% - Accent3 9" xfId="406" xr:uid="{00000000-0005-0000-0000-00008C010000}"/>
    <cellStyle name="40% - Accent4 10" xfId="407" xr:uid="{00000000-0005-0000-0000-00008D010000}"/>
    <cellStyle name="40% - Accent4 11" xfId="408" xr:uid="{00000000-0005-0000-0000-00008E010000}"/>
    <cellStyle name="40% - Accent4 12" xfId="409" xr:uid="{00000000-0005-0000-0000-00008F010000}"/>
    <cellStyle name="40% - Accent4 13" xfId="410" xr:uid="{00000000-0005-0000-0000-000090010000}"/>
    <cellStyle name="40% - Accent4 14" xfId="411" xr:uid="{00000000-0005-0000-0000-000091010000}"/>
    <cellStyle name="40% - Accent4 15" xfId="412" xr:uid="{00000000-0005-0000-0000-000092010000}"/>
    <cellStyle name="40% - Accent4 16" xfId="413" xr:uid="{00000000-0005-0000-0000-000093010000}"/>
    <cellStyle name="40% - Accent4 17" xfId="414" xr:uid="{00000000-0005-0000-0000-000094010000}"/>
    <cellStyle name="40% - Accent4 18" xfId="415" xr:uid="{00000000-0005-0000-0000-000095010000}"/>
    <cellStyle name="40% - Accent4 19" xfId="416" xr:uid="{00000000-0005-0000-0000-000096010000}"/>
    <cellStyle name="40% - Accent4 2" xfId="417" xr:uid="{00000000-0005-0000-0000-000097010000}"/>
    <cellStyle name="40% - Accent4 2 2" xfId="418" xr:uid="{00000000-0005-0000-0000-000098010000}"/>
    <cellStyle name="40% - Accent4 3" xfId="419" xr:uid="{00000000-0005-0000-0000-000099010000}"/>
    <cellStyle name="40% - Accent4 4" xfId="420" xr:uid="{00000000-0005-0000-0000-00009A010000}"/>
    <cellStyle name="40% - Accent4 5" xfId="421" xr:uid="{00000000-0005-0000-0000-00009B010000}"/>
    <cellStyle name="40% - Accent4 6" xfId="422" xr:uid="{00000000-0005-0000-0000-00009C010000}"/>
    <cellStyle name="40% - Accent4 7" xfId="423" xr:uid="{00000000-0005-0000-0000-00009D010000}"/>
    <cellStyle name="40% - Accent4 8" xfId="424" xr:uid="{00000000-0005-0000-0000-00009E010000}"/>
    <cellStyle name="40% - Accent4 9" xfId="425" xr:uid="{00000000-0005-0000-0000-00009F010000}"/>
    <cellStyle name="40% - Accent5 10" xfId="426" xr:uid="{00000000-0005-0000-0000-0000A0010000}"/>
    <cellStyle name="40% - Accent5 11" xfId="427" xr:uid="{00000000-0005-0000-0000-0000A1010000}"/>
    <cellStyle name="40% - Accent5 12" xfId="428" xr:uid="{00000000-0005-0000-0000-0000A2010000}"/>
    <cellStyle name="40% - Accent5 13" xfId="429" xr:uid="{00000000-0005-0000-0000-0000A3010000}"/>
    <cellStyle name="40% - Accent5 14" xfId="430" xr:uid="{00000000-0005-0000-0000-0000A4010000}"/>
    <cellStyle name="40% - Accent5 15" xfId="431" xr:uid="{00000000-0005-0000-0000-0000A5010000}"/>
    <cellStyle name="40% - Accent5 16" xfId="432" xr:uid="{00000000-0005-0000-0000-0000A6010000}"/>
    <cellStyle name="40% - Accent5 17" xfId="433" xr:uid="{00000000-0005-0000-0000-0000A7010000}"/>
    <cellStyle name="40% - Accent5 18" xfId="434" xr:uid="{00000000-0005-0000-0000-0000A8010000}"/>
    <cellStyle name="40% - Accent5 19" xfId="435" xr:uid="{00000000-0005-0000-0000-0000A9010000}"/>
    <cellStyle name="40% - Accent5 2" xfId="436" xr:uid="{00000000-0005-0000-0000-0000AA010000}"/>
    <cellStyle name="40% - Accent5 2 2" xfId="437" xr:uid="{00000000-0005-0000-0000-0000AB010000}"/>
    <cellStyle name="40% - Accent5 3" xfId="438" xr:uid="{00000000-0005-0000-0000-0000AC010000}"/>
    <cellStyle name="40% - Accent5 4" xfId="439" xr:uid="{00000000-0005-0000-0000-0000AD010000}"/>
    <cellStyle name="40% - Accent5 5" xfId="440" xr:uid="{00000000-0005-0000-0000-0000AE010000}"/>
    <cellStyle name="40% - Accent5 6" xfId="441" xr:uid="{00000000-0005-0000-0000-0000AF010000}"/>
    <cellStyle name="40% - Accent5 7" xfId="442" xr:uid="{00000000-0005-0000-0000-0000B0010000}"/>
    <cellStyle name="40% - Accent5 8" xfId="443" xr:uid="{00000000-0005-0000-0000-0000B1010000}"/>
    <cellStyle name="40% - Accent5 9" xfId="444" xr:uid="{00000000-0005-0000-0000-0000B2010000}"/>
    <cellStyle name="40% - Accent6 10" xfId="445" xr:uid="{00000000-0005-0000-0000-0000B3010000}"/>
    <cellStyle name="40% - Accent6 11" xfId="446" xr:uid="{00000000-0005-0000-0000-0000B4010000}"/>
    <cellStyle name="40% - Accent6 12" xfId="447" xr:uid="{00000000-0005-0000-0000-0000B5010000}"/>
    <cellStyle name="40% - Accent6 13" xfId="448" xr:uid="{00000000-0005-0000-0000-0000B6010000}"/>
    <cellStyle name="40% - Accent6 14" xfId="449" xr:uid="{00000000-0005-0000-0000-0000B7010000}"/>
    <cellStyle name="40% - Accent6 15" xfId="450" xr:uid="{00000000-0005-0000-0000-0000B8010000}"/>
    <cellStyle name="40% - Accent6 16" xfId="451" xr:uid="{00000000-0005-0000-0000-0000B9010000}"/>
    <cellStyle name="40% - Accent6 17" xfId="452" xr:uid="{00000000-0005-0000-0000-0000BA010000}"/>
    <cellStyle name="40% - Accent6 18" xfId="453" xr:uid="{00000000-0005-0000-0000-0000BB010000}"/>
    <cellStyle name="40% - Accent6 19" xfId="454" xr:uid="{00000000-0005-0000-0000-0000BC010000}"/>
    <cellStyle name="40% - Accent6 2" xfId="455" xr:uid="{00000000-0005-0000-0000-0000BD010000}"/>
    <cellStyle name="40% - Accent6 2 2" xfId="456" xr:uid="{00000000-0005-0000-0000-0000BE010000}"/>
    <cellStyle name="40% - Accent6 3" xfId="457" xr:uid="{00000000-0005-0000-0000-0000BF010000}"/>
    <cellStyle name="40% - Accent6 4" xfId="458" xr:uid="{00000000-0005-0000-0000-0000C0010000}"/>
    <cellStyle name="40% - Accent6 5" xfId="459" xr:uid="{00000000-0005-0000-0000-0000C1010000}"/>
    <cellStyle name="40% - Accent6 6" xfId="460" xr:uid="{00000000-0005-0000-0000-0000C2010000}"/>
    <cellStyle name="40% - Accent6 7" xfId="461" xr:uid="{00000000-0005-0000-0000-0000C3010000}"/>
    <cellStyle name="40% - Accent6 8" xfId="462" xr:uid="{00000000-0005-0000-0000-0000C4010000}"/>
    <cellStyle name="40% - Accent6 9" xfId="463" xr:uid="{00000000-0005-0000-0000-0000C5010000}"/>
    <cellStyle name="60% - Accent1 10" xfId="464" xr:uid="{00000000-0005-0000-0000-0000C6010000}"/>
    <cellStyle name="60% - Accent1 11" xfId="465" xr:uid="{00000000-0005-0000-0000-0000C7010000}"/>
    <cellStyle name="60% - Accent1 12" xfId="466" xr:uid="{00000000-0005-0000-0000-0000C8010000}"/>
    <cellStyle name="60% - Accent1 13" xfId="467" xr:uid="{00000000-0005-0000-0000-0000C9010000}"/>
    <cellStyle name="60% - Accent1 14" xfId="468" xr:uid="{00000000-0005-0000-0000-0000CA010000}"/>
    <cellStyle name="60% - Accent1 15" xfId="469" xr:uid="{00000000-0005-0000-0000-0000CB010000}"/>
    <cellStyle name="60% - Accent1 16" xfId="470" xr:uid="{00000000-0005-0000-0000-0000CC010000}"/>
    <cellStyle name="60% - Accent1 17" xfId="471" xr:uid="{00000000-0005-0000-0000-0000CD010000}"/>
    <cellStyle name="60% - Accent1 18" xfId="472" xr:uid="{00000000-0005-0000-0000-0000CE010000}"/>
    <cellStyle name="60% - Accent1 19" xfId="473" xr:uid="{00000000-0005-0000-0000-0000CF010000}"/>
    <cellStyle name="60% - Accent1 2" xfId="474" xr:uid="{00000000-0005-0000-0000-0000D0010000}"/>
    <cellStyle name="60% - Accent1 2 2" xfId="475" xr:uid="{00000000-0005-0000-0000-0000D1010000}"/>
    <cellStyle name="60% - Accent1 3" xfId="476" xr:uid="{00000000-0005-0000-0000-0000D2010000}"/>
    <cellStyle name="60% - Accent1 4" xfId="477" xr:uid="{00000000-0005-0000-0000-0000D3010000}"/>
    <cellStyle name="60% - Accent1 5" xfId="478" xr:uid="{00000000-0005-0000-0000-0000D4010000}"/>
    <cellStyle name="60% - Accent1 6" xfId="479" xr:uid="{00000000-0005-0000-0000-0000D5010000}"/>
    <cellStyle name="60% - Accent1 7" xfId="480" xr:uid="{00000000-0005-0000-0000-0000D6010000}"/>
    <cellStyle name="60% - Accent1 8" xfId="481" xr:uid="{00000000-0005-0000-0000-0000D7010000}"/>
    <cellStyle name="60% - Accent1 9" xfId="482" xr:uid="{00000000-0005-0000-0000-0000D8010000}"/>
    <cellStyle name="60% - Accent2 10" xfId="483" xr:uid="{00000000-0005-0000-0000-0000D9010000}"/>
    <cellStyle name="60% - Accent2 11" xfId="484" xr:uid="{00000000-0005-0000-0000-0000DA010000}"/>
    <cellStyle name="60% - Accent2 12" xfId="485" xr:uid="{00000000-0005-0000-0000-0000DB010000}"/>
    <cellStyle name="60% - Accent2 13" xfId="486" xr:uid="{00000000-0005-0000-0000-0000DC010000}"/>
    <cellStyle name="60% - Accent2 14" xfId="487" xr:uid="{00000000-0005-0000-0000-0000DD010000}"/>
    <cellStyle name="60% - Accent2 15" xfId="488" xr:uid="{00000000-0005-0000-0000-0000DE010000}"/>
    <cellStyle name="60% - Accent2 16" xfId="489" xr:uid="{00000000-0005-0000-0000-0000DF010000}"/>
    <cellStyle name="60% - Accent2 17" xfId="490" xr:uid="{00000000-0005-0000-0000-0000E0010000}"/>
    <cellStyle name="60% - Accent2 18" xfId="491" xr:uid="{00000000-0005-0000-0000-0000E1010000}"/>
    <cellStyle name="60% - Accent2 19" xfId="492" xr:uid="{00000000-0005-0000-0000-0000E2010000}"/>
    <cellStyle name="60% - Accent2 2" xfId="493" xr:uid="{00000000-0005-0000-0000-0000E3010000}"/>
    <cellStyle name="60% - Accent2 2 2" xfId="494" xr:uid="{00000000-0005-0000-0000-0000E4010000}"/>
    <cellStyle name="60% - Accent2 3" xfId="495" xr:uid="{00000000-0005-0000-0000-0000E5010000}"/>
    <cellStyle name="60% - Accent2 4" xfId="496" xr:uid="{00000000-0005-0000-0000-0000E6010000}"/>
    <cellStyle name="60% - Accent2 5" xfId="497" xr:uid="{00000000-0005-0000-0000-0000E7010000}"/>
    <cellStyle name="60% - Accent2 6" xfId="498" xr:uid="{00000000-0005-0000-0000-0000E8010000}"/>
    <cellStyle name="60% - Accent2 7" xfId="499" xr:uid="{00000000-0005-0000-0000-0000E9010000}"/>
    <cellStyle name="60% - Accent2 8" xfId="500" xr:uid="{00000000-0005-0000-0000-0000EA010000}"/>
    <cellStyle name="60% - Accent2 9" xfId="501" xr:uid="{00000000-0005-0000-0000-0000EB010000}"/>
    <cellStyle name="60% - Accent3 10" xfId="502" xr:uid="{00000000-0005-0000-0000-0000EC010000}"/>
    <cellStyle name="60% - Accent3 11" xfId="503" xr:uid="{00000000-0005-0000-0000-0000ED010000}"/>
    <cellStyle name="60% - Accent3 12" xfId="504" xr:uid="{00000000-0005-0000-0000-0000EE010000}"/>
    <cellStyle name="60% - Accent3 13" xfId="505" xr:uid="{00000000-0005-0000-0000-0000EF010000}"/>
    <cellStyle name="60% - Accent3 14" xfId="506" xr:uid="{00000000-0005-0000-0000-0000F0010000}"/>
    <cellStyle name="60% - Accent3 15" xfId="507" xr:uid="{00000000-0005-0000-0000-0000F1010000}"/>
    <cellStyle name="60% - Accent3 16" xfId="508" xr:uid="{00000000-0005-0000-0000-0000F2010000}"/>
    <cellStyle name="60% - Accent3 17" xfId="509" xr:uid="{00000000-0005-0000-0000-0000F3010000}"/>
    <cellStyle name="60% - Accent3 18" xfId="510" xr:uid="{00000000-0005-0000-0000-0000F4010000}"/>
    <cellStyle name="60% - Accent3 19" xfId="511" xr:uid="{00000000-0005-0000-0000-0000F5010000}"/>
    <cellStyle name="60% - Accent3 2" xfId="512" xr:uid="{00000000-0005-0000-0000-0000F6010000}"/>
    <cellStyle name="60% - Accent3 2 2" xfId="513" xr:uid="{00000000-0005-0000-0000-0000F7010000}"/>
    <cellStyle name="60% - Accent3 3" xfId="514" xr:uid="{00000000-0005-0000-0000-0000F8010000}"/>
    <cellStyle name="60% - Accent3 4" xfId="515" xr:uid="{00000000-0005-0000-0000-0000F9010000}"/>
    <cellStyle name="60% - Accent3 5" xfId="516" xr:uid="{00000000-0005-0000-0000-0000FA010000}"/>
    <cellStyle name="60% - Accent3 6" xfId="517" xr:uid="{00000000-0005-0000-0000-0000FB010000}"/>
    <cellStyle name="60% - Accent3 7" xfId="518" xr:uid="{00000000-0005-0000-0000-0000FC010000}"/>
    <cellStyle name="60% - Accent3 8" xfId="519" xr:uid="{00000000-0005-0000-0000-0000FD010000}"/>
    <cellStyle name="60% - Accent3 9" xfId="520" xr:uid="{00000000-0005-0000-0000-0000FE010000}"/>
    <cellStyle name="60% - Accent4 10" xfId="521" xr:uid="{00000000-0005-0000-0000-0000FF010000}"/>
    <cellStyle name="60% - Accent4 11" xfId="522" xr:uid="{00000000-0005-0000-0000-000000020000}"/>
    <cellStyle name="60% - Accent4 12" xfId="523" xr:uid="{00000000-0005-0000-0000-000001020000}"/>
    <cellStyle name="60% - Accent4 13" xfId="524" xr:uid="{00000000-0005-0000-0000-000002020000}"/>
    <cellStyle name="60% - Accent4 14" xfId="525" xr:uid="{00000000-0005-0000-0000-000003020000}"/>
    <cellStyle name="60% - Accent4 15" xfId="526" xr:uid="{00000000-0005-0000-0000-000004020000}"/>
    <cellStyle name="60% - Accent4 16" xfId="527" xr:uid="{00000000-0005-0000-0000-000005020000}"/>
    <cellStyle name="60% - Accent4 17" xfId="528" xr:uid="{00000000-0005-0000-0000-000006020000}"/>
    <cellStyle name="60% - Accent4 18" xfId="529" xr:uid="{00000000-0005-0000-0000-000007020000}"/>
    <cellStyle name="60% - Accent4 19" xfId="530" xr:uid="{00000000-0005-0000-0000-000008020000}"/>
    <cellStyle name="60% - Accent4 2" xfId="531" xr:uid="{00000000-0005-0000-0000-000009020000}"/>
    <cellStyle name="60% - Accent4 2 2" xfId="532" xr:uid="{00000000-0005-0000-0000-00000A020000}"/>
    <cellStyle name="60% - Accent4 3" xfId="533" xr:uid="{00000000-0005-0000-0000-00000B020000}"/>
    <cellStyle name="60% - Accent4 4" xfId="534" xr:uid="{00000000-0005-0000-0000-00000C020000}"/>
    <cellStyle name="60% - Accent4 5" xfId="535" xr:uid="{00000000-0005-0000-0000-00000D020000}"/>
    <cellStyle name="60% - Accent4 6" xfId="536" xr:uid="{00000000-0005-0000-0000-00000E020000}"/>
    <cellStyle name="60% - Accent4 7" xfId="537" xr:uid="{00000000-0005-0000-0000-00000F020000}"/>
    <cellStyle name="60% - Accent4 8" xfId="538" xr:uid="{00000000-0005-0000-0000-000010020000}"/>
    <cellStyle name="60% - Accent4 9" xfId="539" xr:uid="{00000000-0005-0000-0000-000011020000}"/>
    <cellStyle name="60% - Accent5 10" xfId="540" xr:uid="{00000000-0005-0000-0000-000012020000}"/>
    <cellStyle name="60% - Accent5 11" xfId="541" xr:uid="{00000000-0005-0000-0000-000013020000}"/>
    <cellStyle name="60% - Accent5 12" xfId="542" xr:uid="{00000000-0005-0000-0000-000014020000}"/>
    <cellStyle name="60% - Accent5 13" xfId="543" xr:uid="{00000000-0005-0000-0000-000015020000}"/>
    <cellStyle name="60% - Accent5 14" xfId="544" xr:uid="{00000000-0005-0000-0000-000016020000}"/>
    <cellStyle name="60% - Accent5 15" xfId="545" xr:uid="{00000000-0005-0000-0000-000017020000}"/>
    <cellStyle name="60% - Accent5 16" xfId="546" xr:uid="{00000000-0005-0000-0000-000018020000}"/>
    <cellStyle name="60% - Accent5 17" xfId="547" xr:uid="{00000000-0005-0000-0000-000019020000}"/>
    <cellStyle name="60% - Accent5 18" xfId="548" xr:uid="{00000000-0005-0000-0000-00001A020000}"/>
    <cellStyle name="60% - Accent5 19" xfId="549" xr:uid="{00000000-0005-0000-0000-00001B020000}"/>
    <cellStyle name="60% - Accent5 2" xfId="550" xr:uid="{00000000-0005-0000-0000-00001C020000}"/>
    <cellStyle name="60% - Accent5 2 2" xfId="551" xr:uid="{00000000-0005-0000-0000-00001D020000}"/>
    <cellStyle name="60% - Accent5 3" xfId="552" xr:uid="{00000000-0005-0000-0000-00001E020000}"/>
    <cellStyle name="60% - Accent5 4" xfId="553" xr:uid="{00000000-0005-0000-0000-00001F020000}"/>
    <cellStyle name="60% - Accent5 5" xfId="554" xr:uid="{00000000-0005-0000-0000-000020020000}"/>
    <cellStyle name="60% - Accent5 6" xfId="555" xr:uid="{00000000-0005-0000-0000-000021020000}"/>
    <cellStyle name="60% - Accent5 7" xfId="556" xr:uid="{00000000-0005-0000-0000-000022020000}"/>
    <cellStyle name="60% - Accent5 8" xfId="557" xr:uid="{00000000-0005-0000-0000-000023020000}"/>
    <cellStyle name="60% - Accent5 9" xfId="558" xr:uid="{00000000-0005-0000-0000-000024020000}"/>
    <cellStyle name="60% - Accent6 10" xfId="559" xr:uid="{00000000-0005-0000-0000-000025020000}"/>
    <cellStyle name="60% - Accent6 11" xfId="560" xr:uid="{00000000-0005-0000-0000-000026020000}"/>
    <cellStyle name="60% - Accent6 12" xfId="561" xr:uid="{00000000-0005-0000-0000-000027020000}"/>
    <cellStyle name="60% - Accent6 13" xfId="562" xr:uid="{00000000-0005-0000-0000-000028020000}"/>
    <cellStyle name="60% - Accent6 14" xfId="563" xr:uid="{00000000-0005-0000-0000-000029020000}"/>
    <cellStyle name="60% - Accent6 15" xfId="564" xr:uid="{00000000-0005-0000-0000-00002A020000}"/>
    <cellStyle name="60% - Accent6 16" xfId="565" xr:uid="{00000000-0005-0000-0000-00002B020000}"/>
    <cellStyle name="60% - Accent6 17" xfId="566" xr:uid="{00000000-0005-0000-0000-00002C020000}"/>
    <cellStyle name="60% - Accent6 18" xfId="567" xr:uid="{00000000-0005-0000-0000-00002D020000}"/>
    <cellStyle name="60% - Accent6 19" xfId="568" xr:uid="{00000000-0005-0000-0000-00002E020000}"/>
    <cellStyle name="60% - Accent6 2" xfId="569" xr:uid="{00000000-0005-0000-0000-00002F020000}"/>
    <cellStyle name="60% - Accent6 2 2" xfId="570" xr:uid="{00000000-0005-0000-0000-000030020000}"/>
    <cellStyle name="60% - Accent6 3" xfId="571" xr:uid="{00000000-0005-0000-0000-000031020000}"/>
    <cellStyle name="60% - Accent6 4" xfId="572" xr:uid="{00000000-0005-0000-0000-000032020000}"/>
    <cellStyle name="60% - Accent6 5" xfId="573" xr:uid="{00000000-0005-0000-0000-000033020000}"/>
    <cellStyle name="60% - Accent6 6" xfId="574" xr:uid="{00000000-0005-0000-0000-000034020000}"/>
    <cellStyle name="60% - Accent6 7" xfId="575" xr:uid="{00000000-0005-0000-0000-000035020000}"/>
    <cellStyle name="60% - Accent6 8" xfId="576" xr:uid="{00000000-0005-0000-0000-000036020000}"/>
    <cellStyle name="60% - Accent6 9" xfId="577" xr:uid="{00000000-0005-0000-0000-000037020000}"/>
    <cellStyle name="Accent1 - 20%" xfId="578" xr:uid="{00000000-0005-0000-0000-000038020000}"/>
    <cellStyle name="Accent1 - 20% 2" xfId="579" xr:uid="{00000000-0005-0000-0000-000039020000}"/>
    <cellStyle name="Accent1 - 40%" xfId="580" xr:uid="{00000000-0005-0000-0000-00003A020000}"/>
    <cellStyle name="Accent1 - 40% 2" xfId="581" xr:uid="{00000000-0005-0000-0000-00003B020000}"/>
    <cellStyle name="Accent1 - 60%" xfId="582" xr:uid="{00000000-0005-0000-0000-00003C020000}"/>
    <cellStyle name="Accent1 10" xfId="583" xr:uid="{00000000-0005-0000-0000-00003D020000}"/>
    <cellStyle name="Accent1 11" xfId="584" xr:uid="{00000000-0005-0000-0000-00003E020000}"/>
    <cellStyle name="Accent1 12" xfId="585" xr:uid="{00000000-0005-0000-0000-00003F020000}"/>
    <cellStyle name="Accent1 13" xfId="586" xr:uid="{00000000-0005-0000-0000-000040020000}"/>
    <cellStyle name="Accent1 14" xfId="587" xr:uid="{00000000-0005-0000-0000-000041020000}"/>
    <cellStyle name="Accent1 15" xfId="588" xr:uid="{00000000-0005-0000-0000-000042020000}"/>
    <cellStyle name="Accent1 16" xfId="589" xr:uid="{00000000-0005-0000-0000-000043020000}"/>
    <cellStyle name="Accent1 17" xfId="590" xr:uid="{00000000-0005-0000-0000-000044020000}"/>
    <cellStyle name="Accent1 18" xfId="591" xr:uid="{00000000-0005-0000-0000-000045020000}"/>
    <cellStyle name="Accent1 19" xfId="592" xr:uid="{00000000-0005-0000-0000-000046020000}"/>
    <cellStyle name="Accent1 2" xfId="593" xr:uid="{00000000-0005-0000-0000-000047020000}"/>
    <cellStyle name="Accent1 2 2" xfId="594" xr:uid="{00000000-0005-0000-0000-000048020000}"/>
    <cellStyle name="Accent1 3" xfId="595" xr:uid="{00000000-0005-0000-0000-000049020000}"/>
    <cellStyle name="Accent1 4" xfId="596" xr:uid="{00000000-0005-0000-0000-00004A020000}"/>
    <cellStyle name="Accent1 5" xfId="597" xr:uid="{00000000-0005-0000-0000-00004B020000}"/>
    <cellStyle name="Accent1 6" xfId="598" xr:uid="{00000000-0005-0000-0000-00004C020000}"/>
    <cellStyle name="Accent1 7" xfId="599" xr:uid="{00000000-0005-0000-0000-00004D020000}"/>
    <cellStyle name="Accent1 8" xfId="600" xr:uid="{00000000-0005-0000-0000-00004E020000}"/>
    <cellStyle name="Accent1 9" xfId="601" xr:uid="{00000000-0005-0000-0000-00004F020000}"/>
    <cellStyle name="Accent2 - 20%" xfId="602" xr:uid="{00000000-0005-0000-0000-000050020000}"/>
    <cellStyle name="Accent2 - 20% 2" xfId="603" xr:uid="{00000000-0005-0000-0000-000051020000}"/>
    <cellStyle name="Accent2 - 40%" xfId="604" xr:uid="{00000000-0005-0000-0000-000052020000}"/>
    <cellStyle name="Accent2 - 40% 2" xfId="605" xr:uid="{00000000-0005-0000-0000-000053020000}"/>
    <cellStyle name="Accent2 - 60%" xfId="606" xr:uid="{00000000-0005-0000-0000-000054020000}"/>
    <cellStyle name="Accent2 10" xfId="607" xr:uid="{00000000-0005-0000-0000-000055020000}"/>
    <cellStyle name="Accent2 11" xfId="608" xr:uid="{00000000-0005-0000-0000-000056020000}"/>
    <cellStyle name="Accent2 12" xfId="609" xr:uid="{00000000-0005-0000-0000-000057020000}"/>
    <cellStyle name="Accent2 13" xfId="610" xr:uid="{00000000-0005-0000-0000-000058020000}"/>
    <cellStyle name="Accent2 14" xfId="611" xr:uid="{00000000-0005-0000-0000-000059020000}"/>
    <cellStyle name="Accent2 15" xfId="612" xr:uid="{00000000-0005-0000-0000-00005A020000}"/>
    <cellStyle name="Accent2 16" xfId="613" xr:uid="{00000000-0005-0000-0000-00005B020000}"/>
    <cellStyle name="Accent2 17" xfId="614" xr:uid="{00000000-0005-0000-0000-00005C020000}"/>
    <cellStyle name="Accent2 18" xfId="615" xr:uid="{00000000-0005-0000-0000-00005D020000}"/>
    <cellStyle name="Accent2 19" xfId="616" xr:uid="{00000000-0005-0000-0000-00005E020000}"/>
    <cellStyle name="Accent2 2" xfId="617" xr:uid="{00000000-0005-0000-0000-00005F020000}"/>
    <cellStyle name="Accent2 2 2" xfId="618" xr:uid="{00000000-0005-0000-0000-000060020000}"/>
    <cellStyle name="Accent2 3" xfId="619" xr:uid="{00000000-0005-0000-0000-000061020000}"/>
    <cellStyle name="Accent2 4" xfId="620" xr:uid="{00000000-0005-0000-0000-000062020000}"/>
    <cellStyle name="Accent2 5" xfId="621" xr:uid="{00000000-0005-0000-0000-000063020000}"/>
    <cellStyle name="Accent2 6" xfId="622" xr:uid="{00000000-0005-0000-0000-000064020000}"/>
    <cellStyle name="Accent2 7" xfId="623" xr:uid="{00000000-0005-0000-0000-000065020000}"/>
    <cellStyle name="Accent2 8" xfId="624" xr:uid="{00000000-0005-0000-0000-000066020000}"/>
    <cellStyle name="Accent2 9" xfId="625" xr:uid="{00000000-0005-0000-0000-000067020000}"/>
    <cellStyle name="Accent3 - 20%" xfId="626" xr:uid="{00000000-0005-0000-0000-000068020000}"/>
    <cellStyle name="Accent3 - 20% 2" xfId="627" xr:uid="{00000000-0005-0000-0000-000069020000}"/>
    <cellStyle name="Accent3 - 40%" xfId="628" xr:uid="{00000000-0005-0000-0000-00006A020000}"/>
    <cellStyle name="Accent3 - 40% 2" xfId="629" xr:uid="{00000000-0005-0000-0000-00006B020000}"/>
    <cellStyle name="Accent3 - 60%" xfId="630" xr:uid="{00000000-0005-0000-0000-00006C020000}"/>
    <cellStyle name="Accent3 10" xfId="631" xr:uid="{00000000-0005-0000-0000-00006D020000}"/>
    <cellStyle name="Accent3 11" xfId="632" xr:uid="{00000000-0005-0000-0000-00006E020000}"/>
    <cellStyle name="Accent3 12" xfId="633" xr:uid="{00000000-0005-0000-0000-00006F020000}"/>
    <cellStyle name="Accent3 13" xfId="634" xr:uid="{00000000-0005-0000-0000-000070020000}"/>
    <cellStyle name="Accent3 14" xfId="635" xr:uid="{00000000-0005-0000-0000-000071020000}"/>
    <cellStyle name="Accent3 15" xfId="636" xr:uid="{00000000-0005-0000-0000-000072020000}"/>
    <cellStyle name="Accent3 16" xfId="637" xr:uid="{00000000-0005-0000-0000-000073020000}"/>
    <cellStyle name="Accent3 17" xfId="638" xr:uid="{00000000-0005-0000-0000-000074020000}"/>
    <cellStyle name="Accent3 18" xfId="639" xr:uid="{00000000-0005-0000-0000-000075020000}"/>
    <cellStyle name="Accent3 19" xfId="640" xr:uid="{00000000-0005-0000-0000-000076020000}"/>
    <cellStyle name="Accent3 2" xfId="641" xr:uid="{00000000-0005-0000-0000-000077020000}"/>
    <cellStyle name="Accent3 2 2" xfId="642" xr:uid="{00000000-0005-0000-0000-000078020000}"/>
    <cellStyle name="Accent3 3" xfId="643" xr:uid="{00000000-0005-0000-0000-000079020000}"/>
    <cellStyle name="Accent3 4" xfId="644" xr:uid="{00000000-0005-0000-0000-00007A020000}"/>
    <cellStyle name="Accent3 5" xfId="645" xr:uid="{00000000-0005-0000-0000-00007B020000}"/>
    <cellStyle name="Accent3 6" xfId="646" xr:uid="{00000000-0005-0000-0000-00007C020000}"/>
    <cellStyle name="Accent3 7" xfId="647" xr:uid="{00000000-0005-0000-0000-00007D020000}"/>
    <cellStyle name="Accent3 8" xfId="648" xr:uid="{00000000-0005-0000-0000-00007E020000}"/>
    <cellStyle name="Accent3 9" xfId="649" xr:uid="{00000000-0005-0000-0000-00007F020000}"/>
    <cellStyle name="Accent4 - 20%" xfId="650" xr:uid="{00000000-0005-0000-0000-000080020000}"/>
    <cellStyle name="Accent4 - 20% 2" xfId="651" xr:uid="{00000000-0005-0000-0000-000081020000}"/>
    <cellStyle name="Accent4 - 40%" xfId="652" xr:uid="{00000000-0005-0000-0000-000082020000}"/>
    <cellStyle name="Accent4 - 40% 2" xfId="653" xr:uid="{00000000-0005-0000-0000-000083020000}"/>
    <cellStyle name="Accent4 - 60%" xfId="654" xr:uid="{00000000-0005-0000-0000-000084020000}"/>
    <cellStyle name="Accent4 10" xfId="655" xr:uid="{00000000-0005-0000-0000-000085020000}"/>
    <cellStyle name="Accent4 11" xfId="656" xr:uid="{00000000-0005-0000-0000-000086020000}"/>
    <cellStyle name="Accent4 12" xfId="657" xr:uid="{00000000-0005-0000-0000-000087020000}"/>
    <cellStyle name="Accent4 13" xfId="658" xr:uid="{00000000-0005-0000-0000-000088020000}"/>
    <cellStyle name="Accent4 14" xfId="659" xr:uid="{00000000-0005-0000-0000-000089020000}"/>
    <cellStyle name="Accent4 15" xfId="660" xr:uid="{00000000-0005-0000-0000-00008A020000}"/>
    <cellStyle name="Accent4 16" xfId="661" xr:uid="{00000000-0005-0000-0000-00008B020000}"/>
    <cellStyle name="Accent4 17" xfId="662" xr:uid="{00000000-0005-0000-0000-00008C020000}"/>
    <cellStyle name="Accent4 18" xfId="663" xr:uid="{00000000-0005-0000-0000-00008D020000}"/>
    <cellStyle name="Accent4 19" xfId="664" xr:uid="{00000000-0005-0000-0000-00008E020000}"/>
    <cellStyle name="Accent4 2" xfId="665" xr:uid="{00000000-0005-0000-0000-00008F020000}"/>
    <cellStyle name="Accent4 2 2" xfId="666" xr:uid="{00000000-0005-0000-0000-000090020000}"/>
    <cellStyle name="Accent4 3" xfId="667" xr:uid="{00000000-0005-0000-0000-000091020000}"/>
    <cellStyle name="Accent4 4" xfId="668" xr:uid="{00000000-0005-0000-0000-000092020000}"/>
    <cellStyle name="Accent4 5" xfId="669" xr:uid="{00000000-0005-0000-0000-000093020000}"/>
    <cellStyle name="Accent4 6" xfId="670" xr:uid="{00000000-0005-0000-0000-000094020000}"/>
    <cellStyle name="Accent4 7" xfId="671" xr:uid="{00000000-0005-0000-0000-000095020000}"/>
    <cellStyle name="Accent4 8" xfId="672" xr:uid="{00000000-0005-0000-0000-000096020000}"/>
    <cellStyle name="Accent4 9" xfId="673" xr:uid="{00000000-0005-0000-0000-000097020000}"/>
    <cellStyle name="Accent5 - 20%" xfId="674" xr:uid="{00000000-0005-0000-0000-000098020000}"/>
    <cellStyle name="Accent5 - 20% 2" xfId="675" xr:uid="{00000000-0005-0000-0000-000099020000}"/>
    <cellStyle name="Accent5 - 40%" xfId="676" xr:uid="{00000000-0005-0000-0000-00009A020000}"/>
    <cellStyle name="Accent5 - 40% 2" xfId="677" xr:uid="{00000000-0005-0000-0000-00009B020000}"/>
    <cellStyle name="Accent5 - 60%" xfId="678" xr:uid="{00000000-0005-0000-0000-00009C020000}"/>
    <cellStyle name="Accent5 10" xfId="679" xr:uid="{00000000-0005-0000-0000-00009D020000}"/>
    <cellStyle name="Accent5 11" xfId="680" xr:uid="{00000000-0005-0000-0000-00009E020000}"/>
    <cellStyle name="Accent5 12" xfId="681" xr:uid="{00000000-0005-0000-0000-00009F020000}"/>
    <cellStyle name="Accent5 13" xfId="682" xr:uid="{00000000-0005-0000-0000-0000A0020000}"/>
    <cellStyle name="Accent5 14" xfId="683" xr:uid="{00000000-0005-0000-0000-0000A1020000}"/>
    <cellStyle name="Accent5 15" xfId="684" xr:uid="{00000000-0005-0000-0000-0000A2020000}"/>
    <cellStyle name="Accent5 16" xfId="685" xr:uid="{00000000-0005-0000-0000-0000A3020000}"/>
    <cellStyle name="Accent5 17" xfId="686" xr:uid="{00000000-0005-0000-0000-0000A4020000}"/>
    <cellStyle name="Accent5 18" xfId="687" xr:uid="{00000000-0005-0000-0000-0000A5020000}"/>
    <cellStyle name="Accent5 19" xfId="688" xr:uid="{00000000-0005-0000-0000-0000A6020000}"/>
    <cellStyle name="Accent5 2" xfId="689" xr:uid="{00000000-0005-0000-0000-0000A7020000}"/>
    <cellStyle name="Accent5 2 2" xfId="690" xr:uid="{00000000-0005-0000-0000-0000A8020000}"/>
    <cellStyle name="Accent5 3" xfId="691" xr:uid="{00000000-0005-0000-0000-0000A9020000}"/>
    <cellStyle name="Accent5 4" xfId="692" xr:uid="{00000000-0005-0000-0000-0000AA020000}"/>
    <cellStyle name="Accent5 5" xfId="693" xr:uid="{00000000-0005-0000-0000-0000AB020000}"/>
    <cellStyle name="Accent5 6" xfId="694" xr:uid="{00000000-0005-0000-0000-0000AC020000}"/>
    <cellStyle name="Accent5 7" xfId="695" xr:uid="{00000000-0005-0000-0000-0000AD020000}"/>
    <cellStyle name="Accent5 8" xfId="696" xr:uid="{00000000-0005-0000-0000-0000AE020000}"/>
    <cellStyle name="Accent5 9" xfId="697" xr:uid="{00000000-0005-0000-0000-0000AF020000}"/>
    <cellStyle name="Accent6 - 20%" xfId="698" xr:uid="{00000000-0005-0000-0000-0000B0020000}"/>
    <cellStyle name="Accent6 - 20% 2" xfId="699" xr:uid="{00000000-0005-0000-0000-0000B1020000}"/>
    <cellStyle name="Accent6 - 40%" xfId="700" xr:uid="{00000000-0005-0000-0000-0000B2020000}"/>
    <cellStyle name="Accent6 - 40% 2" xfId="701" xr:uid="{00000000-0005-0000-0000-0000B3020000}"/>
    <cellStyle name="Accent6 - 60%" xfId="702" xr:uid="{00000000-0005-0000-0000-0000B4020000}"/>
    <cellStyle name="Accent6 10" xfId="703" xr:uid="{00000000-0005-0000-0000-0000B5020000}"/>
    <cellStyle name="Accent6 11" xfId="704" xr:uid="{00000000-0005-0000-0000-0000B6020000}"/>
    <cellStyle name="Accent6 12" xfId="705" xr:uid="{00000000-0005-0000-0000-0000B7020000}"/>
    <cellStyle name="Accent6 13" xfId="706" xr:uid="{00000000-0005-0000-0000-0000B8020000}"/>
    <cellStyle name="Accent6 14" xfId="707" xr:uid="{00000000-0005-0000-0000-0000B9020000}"/>
    <cellStyle name="Accent6 15" xfId="708" xr:uid="{00000000-0005-0000-0000-0000BA020000}"/>
    <cellStyle name="Accent6 16" xfId="709" xr:uid="{00000000-0005-0000-0000-0000BB020000}"/>
    <cellStyle name="Accent6 17" xfId="710" xr:uid="{00000000-0005-0000-0000-0000BC020000}"/>
    <cellStyle name="Accent6 18" xfId="711" xr:uid="{00000000-0005-0000-0000-0000BD020000}"/>
    <cellStyle name="Accent6 19" xfId="712" xr:uid="{00000000-0005-0000-0000-0000BE020000}"/>
    <cellStyle name="Accent6 2" xfId="713" xr:uid="{00000000-0005-0000-0000-0000BF020000}"/>
    <cellStyle name="Accent6 2 2" xfId="714" xr:uid="{00000000-0005-0000-0000-0000C0020000}"/>
    <cellStyle name="Accent6 3" xfId="715" xr:uid="{00000000-0005-0000-0000-0000C1020000}"/>
    <cellStyle name="Accent6 4" xfId="716" xr:uid="{00000000-0005-0000-0000-0000C2020000}"/>
    <cellStyle name="Accent6 5" xfId="717" xr:uid="{00000000-0005-0000-0000-0000C3020000}"/>
    <cellStyle name="Accent6 6" xfId="718" xr:uid="{00000000-0005-0000-0000-0000C4020000}"/>
    <cellStyle name="Accent6 7" xfId="719" xr:uid="{00000000-0005-0000-0000-0000C5020000}"/>
    <cellStyle name="Accent6 8" xfId="720" xr:uid="{00000000-0005-0000-0000-0000C6020000}"/>
    <cellStyle name="Accent6 9" xfId="721" xr:uid="{00000000-0005-0000-0000-0000C7020000}"/>
    <cellStyle name="ÅëÈ­ [0]_±âÅ¸" xfId="722" xr:uid="{00000000-0005-0000-0000-0000C8020000}"/>
    <cellStyle name="AeE­ [0]_INQUIRY ¿μ¾÷AßAø " xfId="723" xr:uid="{00000000-0005-0000-0000-0000C9020000}"/>
    <cellStyle name="ÅëÈ­_±âÅ¸" xfId="724" xr:uid="{00000000-0005-0000-0000-0000CA020000}"/>
    <cellStyle name="AeE­_INQUIRY ¿μ¾÷AßAø " xfId="725" xr:uid="{00000000-0005-0000-0000-0000CB020000}"/>
    <cellStyle name="args.style" xfId="1377" xr:uid="{00000000-0005-0000-0000-0000CC020000}"/>
    <cellStyle name="ÄÞ¸¶ [0]_±âÅ¸" xfId="726" xr:uid="{00000000-0005-0000-0000-0000CD020000}"/>
    <cellStyle name="AÞ¸¶ [0]_INQUIRY ¿?¾÷AßAø " xfId="727" xr:uid="{00000000-0005-0000-0000-0000CE020000}"/>
    <cellStyle name="ÄÞ¸¶_±âÅ¸" xfId="728" xr:uid="{00000000-0005-0000-0000-0000CF020000}"/>
    <cellStyle name="AÞ¸¶_INQUIRY ¿?¾÷AßAø " xfId="729" xr:uid="{00000000-0005-0000-0000-0000D0020000}"/>
    <cellStyle name="Bad 10" xfId="730" xr:uid="{00000000-0005-0000-0000-0000D1020000}"/>
    <cellStyle name="Bad 11" xfId="731" xr:uid="{00000000-0005-0000-0000-0000D2020000}"/>
    <cellStyle name="Bad 12" xfId="732" xr:uid="{00000000-0005-0000-0000-0000D3020000}"/>
    <cellStyle name="Bad 13" xfId="733" xr:uid="{00000000-0005-0000-0000-0000D4020000}"/>
    <cellStyle name="Bad 14" xfId="734" xr:uid="{00000000-0005-0000-0000-0000D5020000}"/>
    <cellStyle name="Bad 15" xfId="735" xr:uid="{00000000-0005-0000-0000-0000D6020000}"/>
    <cellStyle name="Bad 16" xfId="736" xr:uid="{00000000-0005-0000-0000-0000D7020000}"/>
    <cellStyle name="Bad 17" xfId="737" xr:uid="{00000000-0005-0000-0000-0000D8020000}"/>
    <cellStyle name="Bad 18" xfId="738" xr:uid="{00000000-0005-0000-0000-0000D9020000}"/>
    <cellStyle name="Bad 19" xfId="739" xr:uid="{00000000-0005-0000-0000-0000DA020000}"/>
    <cellStyle name="Bad 2" xfId="740" xr:uid="{00000000-0005-0000-0000-0000DB020000}"/>
    <cellStyle name="Bad 2 2" xfId="741" xr:uid="{00000000-0005-0000-0000-0000DC020000}"/>
    <cellStyle name="Bad 3" xfId="742" xr:uid="{00000000-0005-0000-0000-0000DD020000}"/>
    <cellStyle name="Bad 4" xfId="743" xr:uid="{00000000-0005-0000-0000-0000DE020000}"/>
    <cellStyle name="Bad 5" xfId="744" xr:uid="{00000000-0005-0000-0000-0000DF020000}"/>
    <cellStyle name="Bad 6" xfId="745" xr:uid="{00000000-0005-0000-0000-0000E0020000}"/>
    <cellStyle name="Bad 7" xfId="746" xr:uid="{00000000-0005-0000-0000-0000E1020000}"/>
    <cellStyle name="Bad 8" xfId="747" xr:uid="{00000000-0005-0000-0000-0000E2020000}"/>
    <cellStyle name="Bad 9" xfId="748" xr:uid="{00000000-0005-0000-0000-0000E3020000}"/>
    <cellStyle name="C?AØ_¿?¾÷CoE² " xfId="749" xr:uid="{00000000-0005-0000-0000-0000E4020000}"/>
    <cellStyle name="Ç¥ÁØ_¿¬°£´©°è¿¹»ó" xfId="750" xr:uid="{00000000-0005-0000-0000-0000E5020000}"/>
    <cellStyle name="C￥AØ_¿μ¾÷CoE² " xfId="751" xr:uid="{00000000-0005-0000-0000-0000E6020000}"/>
    <cellStyle name="Calc Currency (0)" xfId="752" xr:uid="{00000000-0005-0000-0000-0000E7020000}"/>
    <cellStyle name="Calc Currency (0) 2" xfId="1378" xr:uid="{00000000-0005-0000-0000-0000E8020000}"/>
    <cellStyle name="Calc Currency (2)" xfId="1379" xr:uid="{00000000-0005-0000-0000-0000E9020000}"/>
    <cellStyle name="Calc Currency (2) 2" xfId="1380" xr:uid="{00000000-0005-0000-0000-0000EA020000}"/>
    <cellStyle name="Calc Percent (0)" xfId="1381" xr:uid="{00000000-0005-0000-0000-0000EB020000}"/>
    <cellStyle name="Calc Percent (1)" xfId="1382" xr:uid="{00000000-0005-0000-0000-0000EC020000}"/>
    <cellStyle name="Calc Percent (2)" xfId="1383" xr:uid="{00000000-0005-0000-0000-0000ED020000}"/>
    <cellStyle name="Calc Units (0)" xfId="1384" xr:uid="{00000000-0005-0000-0000-0000EE020000}"/>
    <cellStyle name="Calc Units (0) 2" xfId="1385" xr:uid="{00000000-0005-0000-0000-0000EF020000}"/>
    <cellStyle name="Calc Units (1)" xfId="1386" xr:uid="{00000000-0005-0000-0000-0000F0020000}"/>
    <cellStyle name="Calc Units (1) 2" xfId="1387" xr:uid="{00000000-0005-0000-0000-0000F1020000}"/>
    <cellStyle name="Calc Units (2)" xfId="1388" xr:uid="{00000000-0005-0000-0000-0000F2020000}"/>
    <cellStyle name="Calc Units (2) 2" xfId="1389" xr:uid="{00000000-0005-0000-0000-0000F3020000}"/>
    <cellStyle name="Calculation 10" xfId="753" xr:uid="{00000000-0005-0000-0000-0000F4020000}"/>
    <cellStyle name="Calculation 10 2" xfId="1390" xr:uid="{00000000-0005-0000-0000-0000F5020000}"/>
    <cellStyle name="Calculation 11" xfId="754" xr:uid="{00000000-0005-0000-0000-0000F6020000}"/>
    <cellStyle name="Calculation 11 2" xfId="1391" xr:uid="{00000000-0005-0000-0000-0000F7020000}"/>
    <cellStyle name="Calculation 12" xfId="755" xr:uid="{00000000-0005-0000-0000-0000F8020000}"/>
    <cellStyle name="Calculation 12 2" xfId="1392" xr:uid="{00000000-0005-0000-0000-0000F9020000}"/>
    <cellStyle name="Calculation 13" xfId="756" xr:uid="{00000000-0005-0000-0000-0000FA020000}"/>
    <cellStyle name="Calculation 13 2" xfId="1393" xr:uid="{00000000-0005-0000-0000-0000FB020000}"/>
    <cellStyle name="Calculation 14" xfId="757" xr:uid="{00000000-0005-0000-0000-0000FC020000}"/>
    <cellStyle name="Calculation 14 2" xfId="1394" xr:uid="{00000000-0005-0000-0000-0000FD020000}"/>
    <cellStyle name="Calculation 15" xfId="758" xr:uid="{00000000-0005-0000-0000-0000FE020000}"/>
    <cellStyle name="Calculation 15 2" xfId="1395" xr:uid="{00000000-0005-0000-0000-0000FF020000}"/>
    <cellStyle name="Calculation 16" xfId="759" xr:uid="{00000000-0005-0000-0000-000000030000}"/>
    <cellStyle name="Calculation 16 2" xfId="1396" xr:uid="{00000000-0005-0000-0000-000001030000}"/>
    <cellStyle name="Calculation 17" xfId="760" xr:uid="{00000000-0005-0000-0000-000002030000}"/>
    <cellStyle name="Calculation 17 2" xfId="1397" xr:uid="{00000000-0005-0000-0000-000003030000}"/>
    <cellStyle name="Calculation 18" xfId="761" xr:uid="{00000000-0005-0000-0000-000004030000}"/>
    <cellStyle name="Calculation 18 2" xfId="1398" xr:uid="{00000000-0005-0000-0000-000005030000}"/>
    <cellStyle name="Calculation 19" xfId="762" xr:uid="{00000000-0005-0000-0000-000006030000}"/>
    <cellStyle name="Calculation 19 2" xfId="1399" xr:uid="{00000000-0005-0000-0000-000007030000}"/>
    <cellStyle name="Calculation 2" xfId="763" xr:uid="{00000000-0005-0000-0000-000008030000}"/>
    <cellStyle name="Calculation 2 2" xfId="764" xr:uid="{00000000-0005-0000-0000-000009030000}"/>
    <cellStyle name="Calculation 2 2 2" xfId="1400" xr:uid="{00000000-0005-0000-0000-00000A030000}"/>
    <cellStyle name="Calculation 2 3" xfId="1401" xr:uid="{00000000-0005-0000-0000-00000B030000}"/>
    <cellStyle name="Calculation 3" xfId="765" xr:uid="{00000000-0005-0000-0000-00000C030000}"/>
    <cellStyle name="Calculation 3 2" xfId="1402" xr:uid="{00000000-0005-0000-0000-00000D030000}"/>
    <cellStyle name="Calculation 4" xfId="766" xr:uid="{00000000-0005-0000-0000-00000E030000}"/>
    <cellStyle name="Calculation 4 2" xfId="1403" xr:uid="{00000000-0005-0000-0000-00000F030000}"/>
    <cellStyle name="Calculation 5" xfId="767" xr:uid="{00000000-0005-0000-0000-000010030000}"/>
    <cellStyle name="Calculation 5 2" xfId="1404" xr:uid="{00000000-0005-0000-0000-000011030000}"/>
    <cellStyle name="Calculation 6" xfId="768" xr:uid="{00000000-0005-0000-0000-000012030000}"/>
    <cellStyle name="Calculation 6 2" xfId="1405" xr:uid="{00000000-0005-0000-0000-000013030000}"/>
    <cellStyle name="Calculation 7" xfId="769" xr:uid="{00000000-0005-0000-0000-000014030000}"/>
    <cellStyle name="Calculation 7 2" xfId="1406" xr:uid="{00000000-0005-0000-0000-000015030000}"/>
    <cellStyle name="Calculation 8" xfId="770" xr:uid="{00000000-0005-0000-0000-000016030000}"/>
    <cellStyle name="Calculation 8 2" xfId="1407" xr:uid="{00000000-0005-0000-0000-000017030000}"/>
    <cellStyle name="Calculation 9" xfId="771" xr:uid="{00000000-0005-0000-0000-000018030000}"/>
    <cellStyle name="Calculation 9 2" xfId="1408" xr:uid="{00000000-0005-0000-0000-000019030000}"/>
    <cellStyle name="cf" xfId="1409" xr:uid="{00000000-0005-0000-0000-00001A030000}"/>
    <cellStyle name="Check Cell 10" xfId="772" xr:uid="{00000000-0005-0000-0000-00001B030000}"/>
    <cellStyle name="Check Cell 10 2" xfId="1410" xr:uid="{00000000-0005-0000-0000-00001C030000}"/>
    <cellStyle name="Check Cell 11" xfId="773" xr:uid="{00000000-0005-0000-0000-00001D030000}"/>
    <cellStyle name="Check Cell 11 2" xfId="1411" xr:uid="{00000000-0005-0000-0000-00001E030000}"/>
    <cellStyle name="Check Cell 12" xfId="774" xr:uid="{00000000-0005-0000-0000-00001F030000}"/>
    <cellStyle name="Check Cell 12 2" xfId="1412" xr:uid="{00000000-0005-0000-0000-000020030000}"/>
    <cellStyle name="Check Cell 13" xfId="775" xr:uid="{00000000-0005-0000-0000-000021030000}"/>
    <cellStyle name="Check Cell 13 2" xfId="1413" xr:uid="{00000000-0005-0000-0000-000022030000}"/>
    <cellStyle name="Check Cell 14" xfId="776" xr:uid="{00000000-0005-0000-0000-000023030000}"/>
    <cellStyle name="Check Cell 14 2" xfId="1414" xr:uid="{00000000-0005-0000-0000-000024030000}"/>
    <cellStyle name="Check Cell 15" xfId="777" xr:uid="{00000000-0005-0000-0000-000025030000}"/>
    <cellStyle name="Check Cell 15 2" xfId="1415" xr:uid="{00000000-0005-0000-0000-000026030000}"/>
    <cellStyle name="Check Cell 16" xfId="778" xr:uid="{00000000-0005-0000-0000-000027030000}"/>
    <cellStyle name="Check Cell 16 2" xfId="1416" xr:uid="{00000000-0005-0000-0000-000028030000}"/>
    <cellStyle name="Check Cell 17" xfId="779" xr:uid="{00000000-0005-0000-0000-000029030000}"/>
    <cellStyle name="Check Cell 17 2" xfId="1417" xr:uid="{00000000-0005-0000-0000-00002A030000}"/>
    <cellStyle name="Check Cell 18" xfId="780" xr:uid="{00000000-0005-0000-0000-00002B030000}"/>
    <cellStyle name="Check Cell 18 2" xfId="1418" xr:uid="{00000000-0005-0000-0000-00002C030000}"/>
    <cellStyle name="Check Cell 19" xfId="781" xr:uid="{00000000-0005-0000-0000-00002D030000}"/>
    <cellStyle name="Check Cell 19 2" xfId="1419" xr:uid="{00000000-0005-0000-0000-00002E030000}"/>
    <cellStyle name="Check Cell 2" xfId="782" xr:uid="{00000000-0005-0000-0000-00002F030000}"/>
    <cellStyle name="Check Cell 2 2" xfId="783" xr:uid="{00000000-0005-0000-0000-000030030000}"/>
    <cellStyle name="Check Cell 2 2 2" xfId="1420" xr:uid="{00000000-0005-0000-0000-000031030000}"/>
    <cellStyle name="Check Cell 2 3" xfId="1421" xr:uid="{00000000-0005-0000-0000-000032030000}"/>
    <cellStyle name="Check Cell 3" xfId="784" xr:uid="{00000000-0005-0000-0000-000033030000}"/>
    <cellStyle name="Check Cell 3 2" xfId="1422" xr:uid="{00000000-0005-0000-0000-000034030000}"/>
    <cellStyle name="Check Cell 4" xfId="785" xr:uid="{00000000-0005-0000-0000-000035030000}"/>
    <cellStyle name="Check Cell 4 2" xfId="1423" xr:uid="{00000000-0005-0000-0000-000036030000}"/>
    <cellStyle name="Check Cell 5" xfId="786" xr:uid="{00000000-0005-0000-0000-000037030000}"/>
    <cellStyle name="Check Cell 5 2" xfId="1424" xr:uid="{00000000-0005-0000-0000-000038030000}"/>
    <cellStyle name="Check Cell 6" xfId="787" xr:uid="{00000000-0005-0000-0000-000039030000}"/>
    <cellStyle name="Check Cell 6 2" xfId="1425" xr:uid="{00000000-0005-0000-0000-00003A030000}"/>
    <cellStyle name="Check Cell 7" xfId="788" xr:uid="{00000000-0005-0000-0000-00003B030000}"/>
    <cellStyle name="Check Cell 7 2" xfId="1426" xr:uid="{00000000-0005-0000-0000-00003C030000}"/>
    <cellStyle name="Check Cell 8" xfId="789" xr:uid="{00000000-0005-0000-0000-00003D030000}"/>
    <cellStyle name="Check Cell 8 2" xfId="1427" xr:uid="{00000000-0005-0000-0000-00003E030000}"/>
    <cellStyle name="Check Cell 9" xfId="790" xr:uid="{00000000-0005-0000-0000-00003F030000}"/>
    <cellStyle name="Check Cell 9 2" xfId="1428" xr:uid="{00000000-0005-0000-0000-000040030000}"/>
    <cellStyle name="Comma" xfId="8" builtinId="3"/>
    <cellStyle name="Comma  - Style1" xfId="791" xr:uid="{00000000-0005-0000-0000-000042030000}"/>
    <cellStyle name="Comma  - Style2" xfId="792" xr:uid="{00000000-0005-0000-0000-000043030000}"/>
    <cellStyle name="Comma  - Style3" xfId="793" xr:uid="{00000000-0005-0000-0000-000044030000}"/>
    <cellStyle name="Comma [0] 10" xfId="794" xr:uid="{00000000-0005-0000-0000-000045030000}"/>
    <cellStyle name="Comma [0] 10 2" xfId="795" xr:uid="{00000000-0005-0000-0000-000046030000}"/>
    <cellStyle name="Comma [0] 11" xfId="5" xr:uid="{00000000-0005-0000-0000-000047030000}"/>
    <cellStyle name="Comma [0] 11 2" xfId="1429" xr:uid="{00000000-0005-0000-0000-000048030000}"/>
    <cellStyle name="Comma [0] 12" xfId="796" xr:uid="{00000000-0005-0000-0000-000049030000}"/>
    <cellStyle name="Comma [0] 12 2" xfId="1430" xr:uid="{00000000-0005-0000-0000-00004A030000}"/>
    <cellStyle name="Comma [0] 13" xfId="797" xr:uid="{00000000-0005-0000-0000-00004B030000}"/>
    <cellStyle name="Comma [0] 13 2" xfId="1431" xr:uid="{00000000-0005-0000-0000-00004C030000}"/>
    <cellStyle name="Comma [0] 14" xfId="798" xr:uid="{00000000-0005-0000-0000-00004D030000}"/>
    <cellStyle name="Comma [0] 14 2" xfId="1432" xr:uid="{00000000-0005-0000-0000-00004E030000}"/>
    <cellStyle name="Comma [0] 15" xfId="799" xr:uid="{00000000-0005-0000-0000-00004F030000}"/>
    <cellStyle name="Comma [0] 15 2" xfId="1433" xr:uid="{00000000-0005-0000-0000-000050030000}"/>
    <cellStyle name="Comma [0] 16" xfId="800" xr:uid="{00000000-0005-0000-0000-000051030000}"/>
    <cellStyle name="Comma [0] 16 2" xfId="1434" xr:uid="{00000000-0005-0000-0000-000052030000}"/>
    <cellStyle name="Comma [0] 17" xfId="801" xr:uid="{00000000-0005-0000-0000-000053030000}"/>
    <cellStyle name="Comma [0] 17 2" xfId="1435" xr:uid="{00000000-0005-0000-0000-000054030000}"/>
    <cellStyle name="Comma [0] 18" xfId="802" xr:uid="{00000000-0005-0000-0000-000055030000}"/>
    <cellStyle name="Comma [0] 18 2" xfId="1436" xr:uid="{00000000-0005-0000-0000-000056030000}"/>
    <cellStyle name="Comma [0] 19" xfId="803" xr:uid="{00000000-0005-0000-0000-000057030000}"/>
    <cellStyle name="Comma [0] 2" xfId="4" xr:uid="{00000000-0005-0000-0000-000058030000}"/>
    <cellStyle name="Comma [0] 2 10" xfId="804" xr:uid="{00000000-0005-0000-0000-000059030000}"/>
    <cellStyle name="Comma [0] 2 11" xfId="805" xr:uid="{00000000-0005-0000-0000-00005A030000}"/>
    <cellStyle name="Comma [0] 2 12" xfId="806" xr:uid="{00000000-0005-0000-0000-00005B030000}"/>
    <cellStyle name="Comma [0] 2 13" xfId="807" xr:uid="{00000000-0005-0000-0000-00005C030000}"/>
    <cellStyle name="Comma [0] 2 14" xfId="808" xr:uid="{00000000-0005-0000-0000-00005D030000}"/>
    <cellStyle name="Comma [0] 2 15" xfId="809" xr:uid="{00000000-0005-0000-0000-00005E030000}"/>
    <cellStyle name="Comma [0] 2 16" xfId="810" xr:uid="{00000000-0005-0000-0000-00005F030000}"/>
    <cellStyle name="Comma [0] 2 17" xfId="811" xr:uid="{00000000-0005-0000-0000-000060030000}"/>
    <cellStyle name="Comma [0] 2 18" xfId="812" xr:uid="{00000000-0005-0000-0000-000061030000}"/>
    <cellStyle name="Comma [0] 2 19" xfId="813" xr:uid="{00000000-0005-0000-0000-000062030000}"/>
    <cellStyle name="Comma [0] 2 2" xfId="814" xr:uid="{00000000-0005-0000-0000-000063030000}"/>
    <cellStyle name="Comma [0] 2 2 2" xfId="815" xr:uid="{00000000-0005-0000-0000-000064030000}"/>
    <cellStyle name="Comma [0] 2 2 3" xfId="816" xr:uid="{00000000-0005-0000-0000-000065030000}"/>
    <cellStyle name="Comma [0] 2 2 4" xfId="817" xr:uid="{00000000-0005-0000-0000-000066030000}"/>
    <cellStyle name="Comma [0] 2 2 5" xfId="818" xr:uid="{00000000-0005-0000-0000-000067030000}"/>
    <cellStyle name="Comma [0] 2 2 6" xfId="1769" xr:uid="{00000000-0005-0000-0000-000068030000}"/>
    <cellStyle name="Comma [0] 2 20" xfId="819" xr:uid="{00000000-0005-0000-0000-000069030000}"/>
    <cellStyle name="Comma [0] 2 21" xfId="1437" xr:uid="{00000000-0005-0000-0000-00006A030000}"/>
    <cellStyle name="Comma [0] 2 22" xfId="1762" xr:uid="{00000000-0005-0000-0000-00006B030000}"/>
    <cellStyle name="Comma [0] 2 3" xfId="820" xr:uid="{00000000-0005-0000-0000-00006C030000}"/>
    <cellStyle name="Comma [0] 2 3 2" xfId="1438" xr:uid="{00000000-0005-0000-0000-00006D030000}"/>
    <cellStyle name="Comma [0] 2 4" xfId="821" xr:uid="{00000000-0005-0000-0000-00006E030000}"/>
    <cellStyle name="Comma [0] 2 5" xfId="822" xr:uid="{00000000-0005-0000-0000-00006F030000}"/>
    <cellStyle name="Comma [0] 2 6" xfId="823" xr:uid="{00000000-0005-0000-0000-000070030000}"/>
    <cellStyle name="Comma [0] 2 7" xfId="824" xr:uid="{00000000-0005-0000-0000-000071030000}"/>
    <cellStyle name="Comma [0] 2 8" xfId="825" xr:uid="{00000000-0005-0000-0000-000072030000}"/>
    <cellStyle name="Comma [0] 2 9" xfId="826" xr:uid="{00000000-0005-0000-0000-000073030000}"/>
    <cellStyle name="Comma [0] 20" xfId="827" xr:uid="{00000000-0005-0000-0000-000074030000}"/>
    <cellStyle name="Comma [0] 20 2" xfId="1439" xr:uid="{00000000-0005-0000-0000-000075030000}"/>
    <cellStyle name="Comma [0] 21" xfId="828" xr:uid="{00000000-0005-0000-0000-000076030000}"/>
    <cellStyle name="Comma [0] 21 2" xfId="1440" xr:uid="{00000000-0005-0000-0000-000077030000}"/>
    <cellStyle name="Comma [0] 22" xfId="1441" xr:uid="{00000000-0005-0000-0000-000078030000}"/>
    <cellStyle name="Comma [0] 22 2" xfId="1442" xr:uid="{00000000-0005-0000-0000-000079030000}"/>
    <cellStyle name="Comma [0] 23" xfId="1443" xr:uid="{00000000-0005-0000-0000-00007A030000}"/>
    <cellStyle name="Comma [0] 23 2" xfId="1444" xr:uid="{00000000-0005-0000-0000-00007B030000}"/>
    <cellStyle name="Comma [0] 24" xfId="1445" xr:uid="{00000000-0005-0000-0000-00007C030000}"/>
    <cellStyle name="Comma [0] 24 2" xfId="1446" xr:uid="{00000000-0005-0000-0000-00007D030000}"/>
    <cellStyle name="Comma [0] 25" xfId="1447" xr:uid="{00000000-0005-0000-0000-00007E030000}"/>
    <cellStyle name="Comma [0] 25 2" xfId="1448" xr:uid="{00000000-0005-0000-0000-00007F030000}"/>
    <cellStyle name="Comma [0] 26" xfId="1449" xr:uid="{00000000-0005-0000-0000-000080030000}"/>
    <cellStyle name="Comma [0] 26 2" xfId="1450" xr:uid="{00000000-0005-0000-0000-000081030000}"/>
    <cellStyle name="Comma [0] 26 3" xfId="1451" xr:uid="{00000000-0005-0000-0000-000082030000}"/>
    <cellStyle name="Comma [0] 27" xfId="1452" xr:uid="{00000000-0005-0000-0000-000083030000}"/>
    <cellStyle name="Comma [0] 28" xfId="1453" xr:uid="{00000000-0005-0000-0000-000084030000}"/>
    <cellStyle name="Comma [0] 3" xfId="829" xr:uid="{00000000-0005-0000-0000-000085030000}"/>
    <cellStyle name="Comma [0] 3 2" xfId="830" xr:uid="{00000000-0005-0000-0000-000086030000}"/>
    <cellStyle name="Comma [0] 3 2 2" xfId="831" xr:uid="{00000000-0005-0000-0000-000087030000}"/>
    <cellStyle name="Comma [0] 3 2 3" xfId="1454" xr:uid="{00000000-0005-0000-0000-000088030000}"/>
    <cellStyle name="Comma [0] 3 2 4" xfId="1455" xr:uid="{00000000-0005-0000-0000-000089030000}"/>
    <cellStyle name="Comma [0] 3 3" xfId="832" xr:uid="{00000000-0005-0000-0000-00008A030000}"/>
    <cellStyle name="Comma [0] 3 4" xfId="833" xr:uid="{00000000-0005-0000-0000-00008B030000}"/>
    <cellStyle name="Comma [0] 3 5" xfId="834" xr:uid="{00000000-0005-0000-0000-00008C030000}"/>
    <cellStyle name="Comma [0] 4" xfId="835" xr:uid="{00000000-0005-0000-0000-00008D030000}"/>
    <cellStyle name="Comma [0] 4 2" xfId="836" xr:uid="{00000000-0005-0000-0000-00008E030000}"/>
    <cellStyle name="Comma [0] 4 2 2" xfId="1456" xr:uid="{00000000-0005-0000-0000-00008F030000}"/>
    <cellStyle name="Comma [0] 4 2 3" xfId="1772" xr:uid="{00000000-0005-0000-0000-000090030000}"/>
    <cellStyle name="Comma [0] 4 3" xfId="837" xr:uid="{00000000-0005-0000-0000-000091030000}"/>
    <cellStyle name="Comma [0] 4 4" xfId="1457" xr:uid="{00000000-0005-0000-0000-000092030000}"/>
    <cellStyle name="Comma [0] 4 5" xfId="1765" xr:uid="{00000000-0005-0000-0000-000093030000}"/>
    <cellStyle name="Comma [0] 5" xfId="838" xr:uid="{00000000-0005-0000-0000-000094030000}"/>
    <cellStyle name="Comma [0] 5 2" xfId="839" xr:uid="{00000000-0005-0000-0000-000095030000}"/>
    <cellStyle name="Comma [0] 5 2 2" xfId="1458" xr:uid="{00000000-0005-0000-0000-000096030000}"/>
    <cellStyle name="Comma [0] 5 3" xfId="840" xr:uid="{00000000-0005-0000-0000-000097030000}"/>
    <cellStyle name="Comma [0] 5 4" xfId="841" xr:uid="{00000000-0005-0000-0000-000098030000}"/>
    <cellStyle name="Comma [0] 6" xfId="842" xr:uid="{00000000-0005-0000-0000-000099030000}"/>
    <cellStyle name="Comma [0] 6 2" xfId="843" xr:uid="{00000000-0005-0000-0000-00009A030000}"/>
    <cellStyle name="Comma [0] 6 3" xfId="844" xr:uid="{00000000-0005-0000-0000-00009B030000}"/>
    <cellStyle name="Comma [0] 7" xfId="845" xr:uid="{00000000-0005-0000-0000-00009C030000}"/>
    <cellStyle name="Comma [0] 7 2" xfId="846" xr:uid="{00000000-0005-0000-0000-00009D030000}"/>
    <cellStyle name="Comma [0] 8" xfId="847" xr:uid="{00000000-0005-0000-0000-00009E030000}"/>
    <cellStyle name="Comma [0] 8 2" xfId="1459" xr:uid="{00000000-0005-0000-0000-00009F030000}"/>
    <cellStyle name="Comma [0] 9" xfId="848" xr:uid="{00000000-0005-0000-0000-0000A0030000}"/>
    <cellStyle name="Comma [0] 9 2" xfId="1460" xr:uid="{00000000-0005-0000-0000-0000A1030000}"/>
    <cellStyle name="Comma [0] 9 2 2" xfId="1461" xr:uid="{00000000-0005-0000-0000-0000A2030000}"/>
    <cellStyle name="Comma [0] 9 3" xfId="1462" xr:uid="{00000000-0005-0000-0000-0000A3030000}"/>
    <cellStyle name="Comma [00]" xfId="1463" xr:uid="{00000000-0005-0000-0000-0000A4030000}"/>
    <cellStyle name="Comma [00] 2" xfId="1464" xr:uid="{00000000-0005-0000-0000-0000A5030000}"/>
    <cellStyle name="Comma 10" xfId="849" xr:uid="{00000000-0005-0000-0000-0000A6030000}"/>
    <cellStyle name="Comma 10 2" xfId="1465" xr:uid="{00000000-0005-0000-0000-0000A7030000}"/>
    <cellStyle name="Comma 11" xfId="850" xr:uid="{00000000-0005-0000-0000-0000A8030000}"/>
    <cellStyle name="Comma 11 2" xfId="1466" xr:uid="{00000000-0005-0000-0000-0000A9030000}"/>
    <cellStyle name="Comma 11 2 2" xfId="1467" xr:uid="{00000000-0005-0000-0000-0000AA030000}"/>
    <cellStyle name="Comma 11 3" xfId="1468" xr:uid="{00000000-0005-0000-0000-0000AB030000}"/>
    <cellStyle name="Comma 11 4" xfId="1469" xr:uid="{00000000-0005-0000-0000-0000AC030000}"/>
    <cellStyle name="Comma 11 5" xfId="1470" xr:uid="{00000000-0005-0000-0000-0000AD030000}"/>
    <cellStyle name="Comma 12" xfId="851" xr:uid="{00000000-0005-0000-0000-0000AE030000}"/>
    <cellStyle name="Comma 12 2" xfId="1471" xr:uid="{00000000-0005-0000-0000-0000AF030000}"/>
    <cellStyle name="Comma 12 3" xfId="1472" xr:uid="{00000000-0005-0000-0000-0000B0030000}"/>
    <cellStyle name="Comma 13" xfId="852" xr:uid="{00000000-0005-0000-0000-0000B1030000}"/>
    <cellStyle name="Comma 13 2" xfId="1473" xr:uid="{00000000-0005-0000-0000-0000B2030000}"/>
    <cellStyle name="Comma 13 3" xfId="1474" xr:uid="{00000000-0005-0000-0000-0000B3030000}"/>
    <cellStyle name="Comma 14" xfId="853" xr:uid="{00000000-0005-0000-0000-0000B4030000}"/>
    <cellStyle name="Comma 14 2" xfId="854" xr:uid="{00000000-0005-0000-0000-0000B5030000}"/>
    <cellStyle name="Comma 14 2 2" xfId="1475" xr:uid="{00000000-0005-0000-0000-0000B6030000}"/>
    <cellStyle name="Comma 14 3" xfId="1476" xr:uid="{00000000-0005-0000-0000-0000B7030000}"/>
    <cellStyle name="Comma 14 3 2" xfId="1477" xr:uid="{00000000-0005-0000-0000-0000B8030000}"/>
    <cellStyle name="Comma 14 4" xfId="1478" xr:uid="{00000000-0005-0000-0000-0000B9030000}"/>
    <cellStyle name="Comma 14 4 2" xfId="1479" xr:uid="{00000000-0005-0000-0000-0000BA030000}"/>
    <cellStyle name="Comma 14 5" xfId="1480" xr:uid="{00000000-0005-0000-0000-0000BB030000}"/>
    <cellStyle name="Comma 14 5 2" xfId="1481" xr:uid="{00000000-0005-0000-0000-0000BC030000}"/>
    <cellStyle name="Comma 14 6" xfId="1482" xr:uid="{00000000-0005-0000-0000-0000BD030000}"/>
    <cellStyle name="Comma 14 6 2" xfId="1483" xr:uid="{00000000-0005-0000-0000-0000BE030000}"/>
    <cellStyle name="Comma 14 7" xfId="1484" xr:uid="{00000000-0005-0000-0000-0000BF030000}"/>
    <cellStyle name="Comma 14 8" xfId="1485" xr:uid="{00000000-0005-0000-0000-0000C0030000}"/>
    <cellStyle name="Comma 14 8 2" xfId="1486" xr:uid="{00000000-0005-0000-0000-0000C1030000}"/>
    <cellStyle name="Comma 14 8 2 2" xfId="1487" xr:uid="{00000000-0005-0000-0000-0000C2030000}"/>
    <cellStyle name="Comma 14 8 2 3" xfId="1488" xr:uid="{00000000-0005-0000-0000-0000C3030000}"/>
    <cellStyle name="Comma 14 9" xfId="1489" xr:uid="{00000000-0005-0000-0000-0000C4030000}"/>
    <cellStyle name="Comma 15" xfId="855" xr:uid="{00000000-0005-0000-0000-0000C5030000}"/>
    <cellStyle name="Comma 15 2" xfId="1490" xr:uid="{00000000-0005-0000-0000-0000C6030000}"/>
    <cellStyle name="Comma 16" xfId="1491" xr:uid="{00000000-0005-0000-0000-0000C7030000}"/>
    <cellStyle name="Comma 16 2" xfId="1492" xr:uid="{00000000-0005-0000-0000-0000C8030000}"/>
    <cellStyle name="Comma 16 3" xfId="1493" xr:uid="{00000000-0005-0000-0000-0000C9030000}"/>
    <cellStyle name="Comma 17" xfId="856" xr:uid="{00000000-0005-0000-0000-0000CA030000}"/>
    <cellStyle name="Comma 17 2" xfId="1494" xr:uid="{00000000-0005-0000-0000-0000CB030000}"/>
    <cellStyle name="Comma 18" xfId="1495" xr:uid="{00000000-0005-0000-0000-0000CC030000}"/>
    <cellStyle name="Comma 18 2" xfId="1496" xr:uid="{00000000-0005-0000-0000-0000CD030000}"/>
    <cellStyle name="Comma 19" xfId="1497" xr:uid="{00000000-0005-0000-0000-0000CE030000}"/>
    <cellStyle name="Comma 2" xfId="3" xr:uid="{00000000-0005-0000-0000-0000CF030000}"/>
    <cellStyle name="Comma 2 10" xfId="857" xr:uid="{00000000-0005-0000-0000-0000D0030000}"/>
    <cellStyle name="Comma 2 11" xfId="858" xr:uid="{00000000-0005-0000-0000-0000D1030000}"/>
    <cellStyle name="Comma 2 12" xfId="859" xr:uid="{00000000-0005-0000-0000-0000D2030000}"/>
    <cellStyle name="Comma 2 13" xfId="860" xr:uid="{00000000-0005-0000-0000-0000D3030000}"/>
    <cellStyle name="Comma 2 14" xfId="861" xr:uid="{00000000-0005-0000-0000-0000D4030000}"/>
    <cellStyle name="Comma 2 15" xfId="862" xr:uid="{00000000-0005-0000-0000-0000D5030000}"/>
    <cellStyle name="Comma 2 16" xfId="863" xr:uid="{00000000-0005-0000-0000-0000D6030000}"/>
    <cellStyle name="Comma 2 17" xfId="864" xr:uid="{00000000-0005-0000-0000-0000D7030000}"/>
    <cellStyle name="Comma 2 18" xfId="865" xr:uid="{00000000-0005-0000-0000-0000D8030000}"/>
    <cellStyle name="Comma 2 19" xfId="866" xr:uid="{00000000-0005-0000-0000-0000D9030000}"/>
    <cellStyle name="Comma 2 2" xfId="867" xr:uid="{00000000-0005-0000-0000-0000DA030000}"/>
    <cellStyle name="Comma 2 2 2" xfId="868" xr:uid="{00000000-0005-0000-0000-0000DB030000}"/>
    <cellStyle name="Comma 2 2 3" xfId="1498" xr:uid="{00000000-0005-0000-0000-0000DC030000}"/>
    <cellStyle name="Comma 2 2 4" xfId="1499" xr:uid="{00000000-0005-0000-0000-0000DD030000}"/>
    <cellStyle name="Comma 2 20" xfId="869" xr:uid="{00000000-0005-0000-0000-0000DE030000}"/>
    <cellStyle name="Comma 2 3" xfId="2" xr:uid="{00000000-0005-0000-0000-0000DF030000}"/>
    <cellStyle name="Comma 2 3 2" xfId="870" xr:uid="{00000000-0005-0000-0000-0000E0030000}"/>
    <cellStyle name="Comma 2 4" xfId="871" xr:uid="{00000000-0005-0000-0000-0000E1030000}"/>
    <cellStyle name="Comma 2 4 2" xfId="7" xr:uid="{00000000-0005-0000-0000-0000E2030000}"/>
    <cellStyle name="Comma 2 5" xfId="872" xr:uid="{00000000-0005-0000-0000-0000E3030000}"/>
    <cellStyle name="Comma 2 6" xfId="873" xr:uid="{00000000-0005-0000-0000-0000E4030000}"/>
    <cellStyle name="Comma 2 7" xfId="874" xr:uid="{00000000-0005-0000-0000-0000E5030000}"/>
    <cellStyle name="Comma 2 8" xfId="875" xr:uid="{00000000-0005-0000-0000-0000E6030000}"/>
    <cellStyle name="Comma 2 9" xfId="876" xr:uid="{00000000-0005-0000-0000-0000E7030000}"/>
    <cellStyle name="Comma 20" xfId="1500" xr:uid="{00000000-0005-0000-0000-0000E8030000}"/>
    <cellStyle name="Comma 21" xfId="1501" xr:uid="{00000000-0005-0000-0000-0000E9030000}"/>
    <cellStyle name="Comma 22" xfId="1502" xr:uid="{00000000-0005-0000-0000-0000EA030000}"/>
    <cellStyle name="Comma 23" xfId="1503" xr:uid="{00000000-0005-0000-0000-0000EB030000}"/>
    <cellStyle name="Comma 24" xfId="1504" xr:uid="{00000000-0005-0000-0000-0000EC030000}"/>
    <cellStyle name="Comma 24 2" xfId="1505" xr:uid="{00000000-0005-0000-0000-0000ED030000}"/>
    <cellStyle name="Comma 25" xfId="1506" xr:uid="{00000000-0005-0000-0000-0000EE030000}"/>
    <cellStyle name="Comma 26" xfId="1764" xr:uid="{00000000-0005-0000-0000-0000EF030000}"/>
    <cellStyle name="Comma 3" xfId="877" xr:uid="{00000000-0005-0000-0000-0000F0030000}"/>
    <cellStyle name="Comma 3 2" xfId="878" xr:uid="{00000000-0005-0000-0000-0000F1030000}"/>
    <cellStyle name="Comma 3 2 2" xfId="1507" xr:uid="{00000000-0005-0000-0000-0000F2030000}"/>
    <cellStyle name="Comma 3 2 3" xfId="1508" xr:uid="{00000000-0005-0000-0000-0000F3030000}"/>
    <cellStyle name="Comma 3 3" xfId="879" xr:uid="{00000000-0005-0000-0000-0000F4030000}"/>
    <cellStyle name="Comma 3 3 2" xfId="1509" xr:uid="{00000000-0005-0000-0000-0000F5030000}"/>
    <cellStyle name="Comma 3 4" xfId="880" xr:uid="{00000000-0005-0000-0000-0000F6030000}"/>
    <cellStyle name="Comma 4" xfId="881" xr:uid="{00000000-0005-0000-0000-0000F7030000}"/>
    <cellStyle name="Comma 4 2" xfId="882" xr:uid="{00000000-0005-0000-0000-0000F8030000}"/>
    <cellStyle name="Comma 4 2 2" xfId="1510" xr:uid="{00000000-0005-0000-0000-0000F9030000}"/>
    <cellStyle name="Comma 4 3" xfId="883" xr:uid="{00000000-0005-0000-0000-0000FA030000}"/>
    <cellStyle name="Comma 4 3 2" xfId="1511" xr:uid="{00000000-0005-0000-0000-0000FB030000}"/>
    <cellStyle name="Comma 4 3 2 2" xfId="1512" xr:uid="{00000000-0005-0000-0000-0000FC030000}"/>
    <cellStyle name="Comma 4 3 3" xfId="1513" xr:uid="{00000000-0005-0000-0000-0000FD030000}"/>
    <cellStyle name="Comma 4 4" xfId="1771" xr:uid="{00000000-0005-0000-0000-0000FE030000}"/>
    <cellStyle name="Comma 5" xfId="884" xr:uid="{00000000-0005-0000-0000-0000FF030000}"/>
    <cellStyle name="Comma 5 2" xfId="885" xr:uid="{00000000-0005-0000-0000-000000040000}"/>
    <cellStyle name="Comma 5 3" xfId="1514" xr:uid="{00000000-0005-0000-0000-000001040000}"/>
    <cellStyle name="Comma 5 4" xfId="1774" xr:uid="{00000000-0005-0000-0000-000002040000}"/>
    <cellStyle name="Comma 6" xfId="886" xr:uid="{00000000-0005-0000-0000-000003040000}"/>
    <cellStyle name="Comma 6 2" xfId="887" xr:uid="{00000000-0005-0000-0000-000004040000}"/>
    <cellStyle name="Comma 6 3" xfId="1775" xr:uid="{00000000-0005-0000-0000-000005040000}"/>
    <cellStyle name="Comma 7" xfId="888" xr:uid="{00000000-0005-0000-0000-000006040000}"/>
    <cellStyle name="Comma 7 2" xfId="1515" xr:uid="{00000000-0005-0000-0000-000007040000}"/>
    <cellStyle name="Comma 7 3" xfId="1776" xr:uid="{00000000-0005-0000-0000-000008040000}"/>
    <cellStyle name="Comma 8" xfId="889" xr:uid="{00000000-0005-0000-0000-000009040000}"/>
    <cellStyle name="Comma 8 2" xfId="890" xr:uid="{00000000-0005-0000-0000-00000A040000}"/>
    <cellStyle name="Comma 8 2 2" xfId="891" xr:uid="{00000000-0005-0000-0000-00000B040000}"/>
    <cellStyle name="Comma 9" xfId="892" xr:uid="{00000000-0005-0000-0000-00000C040000}"/>
    <cellStyle name="Comma 9 2" xfId="1516" xr:uid="{00000000-0005-0000-0000-00000D040000}"/>
    <cellStyle name="Comma0" xfId="893" xr:uid="{00000000-0005-0000-0000-00000E040000}"/>
    <cellStyle name="Comma0 2" xfId="894" xr:uid="{00000000-0005-0000-0000-00000F040000}"/>
    <cellStyle name="Copied" xfId="895" xr:uid="{00000000-0005-0000-0000-000010040000}"/>
    <cellStyle name="COST1" xfId="1517" xr:uid="{00000000-0005-0000-0000-000011040000}"/>
    <cellStyle name="Curren - Style7" xfId="896" xr:uid="{00000000-0005-0000-0000-000012040000}"/>
    <cellStyle name="Curren - Style8" xfId="897" xr:uid="{00000000-0005-0000-0000-000013040000}"/>
    <cellStyle name="Currency (0.00)" xfId="1518" xr:uid="{00000000-0005-0000-0000-000014040000}"/>
    <cellStyle name="Currency (0.00) 2" xfId="1519" xr:uid="{00000000-0005-0000-0000-000015040000}"/>
    <cellStyle name="Currency [0] 2" xfId="898" xr:uid="{00000000-0005-0000-0000-000016040000}"/>
    <cellStyle name="Currency [0] 3" xfId="899" xr:uid="{00000000-0005-0000-0000-000017040000}"/>
    <cellStyle name="Currency [00]" xfId="1520" xr:uid="{00000000-0005-0000-0000-000018040000}"/>
    <cellStyle name="Currency [00] 2" xfId="1521" xr:uid="{00000000-0005-0000-0000-000019040000}"/>
    <cellStyle name="Currency 2" xfId="900" xr:uid="{00000000-0005-0000-0000-00001A040000}"/>
    <cellStyle name="Currency 2 2" xfId="1522" xr:uid="{00000000-0005-0000-0000-00001B040000}"/>
    <cellStyle name="Currency 3" xfId="901" xr:uid="{00000000-0005-0000-0000-00001C040000}"/>
    <cellStyle name="Currency 4" xfId="902" xr:uid="{00000000-0005-0000-0000-00001D040000}"/>
    <cellStyle name="Currency0" xfId="903" xr:uid="{00000000-0005-0000-0000-00001E040000}"/>
    <cellStyle name="Currency0 2" xfId="904" xr:uid="{00000000-0005-0000-0000-00001F040000}"/>
    <cellStyle name="Date" xfId="905" xr:uid="{00000000-0005-0000-0000-000020040000}"/>
    <cellStyle name="Date 2" xfId="906" xr:uid="{00000000-0005-0000-0000-000021040000}"/>
    <cellStyle name="Date Short" xfId="1523" xr:uid="{00000000-0005-0000-0000-000022040000}"/>
    <cellStyle name="Date_panja a" xfId="1524" xr:uid="{00000000-0005-0000-0000-000023040000}"/>
    <cellStyle name="Emphasis 1" xfId="907" xr:uid="{00000000-0005-0000-0000-000024040000}"/>
    <cellStyle name="Emphasis 2" xfId="908" xr:uid="{00000000-0005-0000-0000-000025040000}"/>
    <cellStyle name="Emphasis 3" xfId="909" xr:uid="{00000000-0005-0000-0000-000026040000}"/>
    <cellStyle name="Enter Currency (0)" xfId="1525" xr:uid="{00000000-0005-0000-0000-000027040000}"/>
    <cellStyle name="Enter Currency (0) 2" xfId="1526" xr:uid="{00000000-0005-0000-0000-000028040000}"/>
    <cellStyle name="Enter Currency (2)" xfId="1527" xr:uid="{00000000-0005-0000-0000-000029040000}"/>
    <cellStyle name="Enter Currency (2) 2" xfId="1528" xr:uid="{00000000-0005-0000-0000-00002A040000}"/>
    <cellStyle name="Enter Units (0)" xfId="1529" xr:uid="{00000000-0005-0000-0000-00002B040000}"/>
    <cellStyle name="Enter Units (0) 2" xfId="1530" xr:uid="{00000000-0005-0000-0000-00002C040000}"/>
    <cellStyle name="Enter Units (1)" xfId="1531" xr:uid="{00000000-0005-0000-0000-00002D040000}"/>
    <cellStyle name="Enter Units (1) 2" xfId="1532" xr:uid="{00000000-0005-0000-0000-00002E040000}"/>
    <cellStyle name="Enter Units (2)" xfId="1533" xr:uid="{00000000-0005-0000-0000-00002F040000}"/>
    <cellStyle name="Enter Units (2) 2" xfId="1534" xr:uid="{00000000-0005-0000-0000-000030040000}"/>
    <cellStyle name="Entered" xfId="910" xr:uid="{00000000-0005-0000-0000-000031040000}"/>
    <cellStyle name="Euro" xfId="1535" xr:uid="{00000000-0005-0000-0000-000032040000}"/>
    <cellStyle name="Explanatory Text 10" xfId="911" xr:uid="{00000000-0005-0000-0000-000033040000}"/>
    <cellStyle name="Explanatory Text 11" xfId="912" xr:uid="{00000000-0005-0000-0000-000034040000}"/>
    <cellStyle name="Explanatory Text 12" xfId="913" xr:uid="{00000000-0005-0000-0000-000035040000}"/>
    <cellStyle name="Explanatory Text 13" xfId="914" xr:uid="{00000000-0005-0000-0000-000036040000}"/>
    <cellStyle name="Explanatory Text 14" xfId="915" xr:uid="{00000000-0005-0000-0000-000037040000}"/>
    <cellStyle name="Explanatory Text 15" xfId="916" xr:uid="{00000000-0005-0000-0000-000038040000}"/>
    <cellStyle name="Explanatory Text 16" xfId="917" xr:uid="{00000000-0005-0000-0000-000039040000}"/>
    <cellStyle name="Explanatory Text 17" xfId="918" xr:uid="{00000000-0005-0000-0000-00003A040000}"/>
    <cellStyle name="Explanatory Text 18" xfId="919" xr:uid="{00000000-0005-0000-0000-00003B040000}"/>
    <cellStyle name="Explanatory Text 19" xfId="920" xr:uid="{00000000-0005-0000-0000-00003C040000}"/>
    <cellStyle name="Explanatory Text 2" xfId="921" xr:uid="{00000000-0005-0000-0000-00003D040000}"/>
    <cellStyle name="Explanatory Text 2 2" xfId="922" xr:uid="{00000000-0005-0000-0000-00003E040000}"/>
    <cellStyle name="Explanatory Text 3" xfId="923" xr:uid="{00000000-0005-0000-0000-00003F040000}"/>
    <cellStyle name="Explanatory Text 4" xfId="924" xr:uid="{00000000-0005-0000-0000-000040040000}"/>
    <cellStyle name="Explanatory Text 5" xfId="925" xr:uid="{00000000-0005-0000-0000-000041040000}"/>
    <cellStyle name="Explanatory Text 6" xfId="926" xr:uid="{00000000-0005-0000-0000-000042040000}"/>
    <cellStyle name="Explanatory Text 7" xfId="927" xr:uid="{00000000-0005-0000-0000-000043040000}"/>
    <cellStyle name="Explanatory Text 8" xfId="928" xr:uid="{00000000-0005-0000-0000-000044040000}"/>
    <cellStyle name="Explanatory Text 9" xfId="929" xr:uid="{00000000-0005-0000-0000-000045040000}"/>
    <cellStyle name="Fixed" xfId="930" xr:uid="{00000000-0005-0000-0000-000046040000}"/>
    <cellStyle name="Fixed 2" xfId="931" xr:uid="{00000000-0005-0000-0000-000047040000}"/>
    <cellStyle name="Good 10" xfId="932" xr:uid="{00000000-0005-0000-0000-000048040000}"/>
    <cellStyle name="Good 11" xfId="933" xr:uid="{00000000-0005-0000-0000-000049040000}"/>
    <cellStyle name="Good 12" xfId="934" xr:uid="{00000000-0005-0000-0000-00004A040000}"/>
    <cellStyle name="Good 13" xfId="935" xr:uid="{00000000-0005-0000-0000-00004B040000}"/>
    <cellStyle name="Good 14" xfId="936" xr:uid="{00000000-0005-0000-0000-00004C040000}"/>
    <cellStyle name="Good 15" xfId="937" xr:uid="{00000000-0005-0000-0000-00004D040000}"/>
    <cellStyle name="Good 16" xfId="938" xr:uid="{00000000-0005-0000-0000-00004E040000}"/>
    <cellStyle name="Good 17" xfId="939" xr:uid="{00000000-0005-0000-0000-00004F040000}"/>
    <cellStyle name="Good 18" xfId="940" xr:uid="{00000000-0005-0000-0000-000050040000}"/>
    <cellStyle name="Good 19" xfId="941" xr:uid="{00000000-0005-0000-0000-000051040000}"/>
    <cellStyle name="Good 2" xfId="942" xr:uid="{00000000-0005-0000-0000-000052040000}"/>
    <cellStyle name="Good 2 2" xfId="943" xr:uid="{00000000-0005-0000-0000-000053040000}"/>
    <cellStyle name="Good 3" xfId="944" xr:uid="{00000000-0005-0000-0000-000054040000}"/>
    <cellStyle name="Good 4" xfId="945" xr:uid="{00000000-0005-0000-0000-000055040000}"/>
    <cellStyle name="Good 5" xfId="946" xr:uid="{00000000-0005-0000-0000-000056040000}"/>
    <cellStyle name="Good 6" xfId="947" xr:uid="{00000000-0005-0000-0000-000057040000}"/>
    <cellStyle name="Good 7" xfId="948" xr:uid="{00000000-0005-0000-0000-000058040000}"/>
    <cellStyle name="Good 8" xfId="949" xr:uid="{00000000-0005-0000-0000-000059040000}"/>
    <cellStyle name="Good 9" xfId="950" xr:uid="{00000000-0005-0000-0000-00005A040000}"/>
    <cellStyle name="Grey" xfId="951" xr:uid="{00000000-0005-0000-0000-00005B040000}"/>
    <cellStyle name="Grey 2" xfId="1536" xr:uid="{00000000-0005-0000-0000-00005C040000}"/>
    <cellStyle name="Hal - 34" xfId="952" xr:uid="{00000000-0005-0000-0000-00005D040000}"/>
    <cellStyle name="Header - Style1" xfId="1537" xr:uid="{00000000-0005-0000-0000-00005E040000}"/>
    <cellStyle name="Header1" xfId="953" xr:uid="{00000000-0005-0000-0000-00005F040000}"/>
    <cellStyle name="Header2" xfId="954" xr:uid="{00000000-0005-0000-0000-000060040000}"/>
    <cellStyle name="Header2 2" xfId="1538" xr:uid="{00000000-0005-0000-0000-000061040000}"/>
    <cellStyle name="Heading 1 10" xfId="955" xr:uid="{00000000-0005-0000-0000-000062040000}"/>
    <cellStyle name="Heading 1 11" xfId="956" xr:uid="{00000000-0005-0000-0000-000063040000}"/>
    <cellStyle name="Heading 1 12" xfId="957" xr:uid="{00000000-0005-0000-0000-000064040000}"/>
    <cellStyle name="Heading 1 13" xfId="958" xr:uid="{00000000-0005-0000-0000-000065040000}"/>
    <cellStyle name="Heading 1 14" xfId="959" xr:uid="{00000000-0005-0000-0000-000066040000}"/>
    <cellStyle name="Heading 1 15" xfId="960" xr:uid="{00000000-0005-0000-0000-000067040000}"/>
    <cellStyle name="Heading 1 16" xfId="961" xr:uid="{00000000-0005-0000-0000-000068040000}"/>
    <cellStyle name="Heading 1 17" xfId="962" xr:uid="{00000000-0005-0000-0000-000069040000}"/>
    <cellStyle name="Heading 1 18" xfId="963" xr:uid="{00000000-0005-0000-0000-00006A040000}"/>
    <cellStyle name="Heading 1 19" xfId="964" xr:uid="{00000000-0005-0000-0000-00006B040000}"/>
    <cellStyle name="Heading 1 2" xfId="965" xr:uid="{00000000-0005-0000-0000-00006C040000}"/>
    <cellStyle name="Heading 1 2 2" xfId="966" xr:uid="{00000000-0005-0000-0000-00006D040000}"/>
    <cellStyle name="Heading 1 3" xfId="967" xr:uid="{00000000-0005-0000-0000-00006E040000}"/>
    <cellStyle name="Heading 1 4" xfId="968" xr:uid="{00000000-0005-0000-0000-00006F040000}"/>
    <cellStyle name="Heading 1 5" xfId="969" xr:uid="{00000000-0005-0000-0000-000070040000}"/>
    <cellStyle name="Heading 1 6" xfId="970" xr:uid="{00000000-0005-0000-0000-000071040000}"/>
    <cellStyle name="Heading 1 7" xfId="971" xr:uid="{00000000-0005-0000-0000-000072040000}"/>
    <cellStyle name="Heading 1 8" xfId="972" xr:uid="{00000000-0005-0000-0000-000073040000}"/>
    <cellStyle name="Heading 1 9" xfId="973" xr:uid="{00000000-0005-0000-0000-000074040000}"/>
    <cellStyle name="Heading 2 10" xfId="974" xr:uid="{00000000-0005-0000-0000-000075040000}"/>
    <cellStyle name="Heading 2 11" xfId="975" xr:uid="{00000000-0005-0000-0000-000076040000}"/>
    <cellStyle name="Heading 2 12" xfId="976" xr:uid="{00000000-0005-0000-0000-000077040000}"/>
    <cellStyle name="Heading 2 13" xfId="977" xr:uid="{00000000-0005-0000-0000-000078040000}"/>
    <cellStyle name="Heading 2 14" xfId="978" xr:uid="{00000000-0005-0000-0000-000079040000}"/>
    <cellStyle name="Heading 2 15" xfId="979" xr:uid="{00000000-0005-0000-0000-00007A040000}"/>
    <cellStyle name="Heading 2 16" xfId="980" xr:uid="{00000000-0005-0000-0000-00007B040000}"/>
    <cellStyle name="Heading 2 17" xfId="981" xr:uid="{00000000-0005-0000-0000-00007C040000}"/>
    <cellStyle name="Heading 2 18" xfId="982" xr:uid="{00000000-0005-0000-0000-00007D040000}"/>
    <cellStyle name="Heading 2 19" xfId="983" xr:uid="{00000000-0005-0000-0000-00007E040000}"/>
    <cellStyle name="Heading 2 2" xfId="984" xr:uid="{00000000-0005-0000-0000-00007F040000}"/>
    <cellStyle name="Heading 2 2 2" xfId="985" xr:uid="{00000000-0005-0000-0000-000080040000}"/>
    <cellStyle name="Heading 2 3" xfId="986" xr:uid="{00000000-0005-0000-0000-000081040000}"/>
    <cellStyle name="Heading 2 4" xfId="987" xr:uid="{00000000-0005-0000-0000-000082040000}"/>
    <cellStyle name="Heading 2 5" xfId="988" xr:uid="{00000000-0005-0000-0000-000083040000}"/>
    <cellStyle name="Heading 2 6" xfId="989" xr:uid="{00000000-0005-0000-0000-000084040000}"/>
    <cellStyle name="Heading 2 7" xfId="990" xr:uid="{00000000-0005-0000-0000-000085040000}"/>
    <cellStyle name="Heading 2 8" xfId="991" xr:uid="{00000000-0005-0000-0000-000086040000}"/>
    <cellStyle name="Heading 2 9" xfId="992" xr:uid="{00000000-0005-0000-0000-000087040000}"/>
    <cellStyle name="Heading 3 10" xfId="993" xr:uid="{00000000-0005-0000-0000-000088040000}"/>
    <cellStyle name="Heading 3 11" xfId="994" xr:uid="{00000000-0005-0000-0000-000089040000}"/>
    <cellStyle name="Heading 3 12" xfId="995" xr:uid="{00000000-0005-0000-0000-00008A040000}"/>
    <cellStyle name="Heading 3 13" xfId="996" xr:uid="{00000000-0005-0000-0000-00008B040000}"/>
    <cellStyle name="Heading 3 14" xfId="997" xr:uid="{00000000-0005-0000-0000-00008C040000}"/>
    <cellStyle name="Heading 3 15" xfId="998" xr:uid="{00000000-0005-0000-0000-00008D040000}"/>
    <cellStyle name="Heading 3 16" xfId="999" xr:uid="{00000000-0005-0000-0000-00008E040000}"/>
    <cellStyle name="Heading 3 17" xfId="1000" xr:uid="{00000000-0005-0000-0000-00008F040000}"/>
    <cellStyle name="Heading 3 18" xfId="1001" xr:uid="{00000000-0005-0000-0000-000090040000}"/>
    <cellStyle name="Heading 3 19" xfId="1002" xr:uid="{00000000-0005-0000-0000-000091040000}"/>
    <cellStyle name="Heading 3 2" xfId="1003" xr:uid="{00000000-0005-0000-0000-000092040000}"/>
    <cellStyle name="Heading 3 2 2" xfId="1004" xr:uid="{00000000-0005-0000-0000-000093040000}"/>
    <cellStyle name="Heading 3 3" xfId="1005" xr:uid="{00000000-0005-0000-0000-000094040000}"/>
    <cellStyle name="Heading 3 4" xfId="1006" xr:uid="{00000000-0005-0000-0000-000095040000}"/>
    <cellStyle name="Heading 3 5" xfId="1007" xr:uid="{00000000-0005-0000-0000-000096040000}"/>
    <cellStyle name="Heading 3 6" xfId="1008" xr:uid="{00000000-0005-0000-0000-000097040000}"/>
    <cellStyle name="Heading 3 7" xfId="1009" xr:uid="{00000000-0005-0000-0000-000098040000}"/>
    <cellStyle name="Heading 3 8" xfId="1010" xr:uid="{00000000-0005-0000-0000-000099040000}"/>
    <cellStyle name="Heading 3 9" xfId="1011" xr:uid="{00000000-0005-0000-0000-00009A040000}"/>
    <cellStyle name="Heading 4 10" xfId="1012" xr:uid="{00000000-0005-0000-0000-00009B040000}"/>
    <cellStyle name="Heading 4 11" xfId="1013" xr:uid="{00000000-0005-0000-0000-00009C040000}"/>
    <cellStyle name="Heading 4 12" xfId="1014" xr:uid="{00000000-0005-0000-0000-00009D040000}"/>
    <cellStyle name="Heading 4 13" xfId="1015" xr:uid="{00000000-0005-0000-0000-00009E040000}"/>
    <cellStyle name="Heading 4 14" xfId="1016" xr:uid="{00000000-0005-0000-0000-00009F040000}"/>
    <cellStyle name="Heading 4 15" xfId="1017" xr:uid="{00000000-0005-0000-0000-0000A0040000}"/>
    <cellStyle name="Heading 4 16" xfId="1018" xr:uid="{00000000-0005-0000-0000-0000A1040000}"/>
    <cellStyle name="Heading 4 17" xfId="1019" xr:uid="{00000000-0005-0000-0000-0000A2040000}"/>
    <cellStyle name="Heading 4 18" xfId="1020" xr:uid="{00000000-0005-0000-0000-0000A3040000}"/>
    <cellStyle name="Heading 4 19" xfId="1021" xr:uid="{00000000-0005-0000-0000-0000A4040000}"/>
    <cellStyle name="Heading 4 2" xfId="1022" xr:uid="{00000000-0005-0000-0000-0000A5040000}"/>
    <cellStyle name="Heading 4 2 2" xfId="1023" xr:uid="{00000000-0005-0000-0000-0000A6040000}"/>
    <cellStyle name="Heading 4 3" xfId="1024" xr:uid="{00000000-0005-0000-0000-0000A7040000}"/>
    <cellStyle name="Heading 4 4" xfId="1025" xr:uid="{00000000-0005-0000-0000-0000A8040000}"/>
    <cellStyle name="Heading 4 5" xfId="1026" xr:uid="{00000000-0005-0000-0000-0000A9040000}"/>
    <cellStyle name="Heading 4 6" xfId="1027" xr:uid="{00000000-0005-0000-0000-0000AA040000}"/>
    <cellStyle name="Heading 4 7" xfId="1028" xr:uid="{00000000-0005-0000-0000-0000AB040000}"/>
    <cellStyle name="Heading 4 8" xfId="1029" xr:uid="{00000000-0005-0000-0000-0000AC040000}"/>
    <cellStyle name="Heading 4 9" xfId="1030" xr:uid="{00000000-0005-0000-0000-0000AD040000}"/>
    <cellStyle name="Heading1" xfId="1031" xr:uid="{00000000-0005-0000-0000-0000AE040000}"/>
    <cellStyle name="Heading1 2" xfId="1032" xr:uid="{00000000-0005-0000-0000-0000AF040000}"/>
    <cellStyle name="Heading2" xfId="1033" xr:uid="{00000000-0005-0000-0000-0000B0040000}"/>
    <cellStyle name="Heading2 2" xfId="1034" xr:uid="{00000000-0005-0000-0000-0000B1040000}"/>
    <cellStyle name="Hyperlink 2" xfId="1035" xr:uid="{00000000-0005-0000-0000-0000B2040000}"/>
    <cellStyle name="Input [yellow]" xfId="1036" xr:uid="{00000000-0005-0000-0000-0000B3040000}"/>
    <cellStyle name="Input [yellow] 2" xfId="1539" xr:uid="{00000000-0005-0000-0000-0000B4040000}"/>
    <cellStyle name="Input 10" xfId="1037" xr:uid="{00000000-0005-0000-0000-0000B5040000}"/>
    <cellStyle name="Input 10 2" xfId="1540" xr:uid="{00000000-0005-0000-0000-0000B6040000}"/>
    <cellStyle name="Input 11" xfId="1038" xr:uid="{00000000-0005-0000-0000-0000B7040000}"/>
    <cellStyle name="Input 11 2" xfId="1541" xr:uid="{00000000-0005-0000-0000-0000B8040000}"/>
    <cellStyle name="Input 12" xfId="1039" xr:uid="{00000000-0005-0000-0000-0000B9040000}"/>
    <cellStyle name="Input 12 2" xfId="1542" xr:uid="{00000000-0005-0000-0000-0000BA040000}"/>
    <cellStyle name="Input 13" xfId="1040" xr:uid="{00000000-0005-0000-0000-0000BB040000}"/>
    <cellStyle name="Input 13 2" xfId="1543" xr:uid="{00000000-0005-0000-0000-0000BC040000}"/>
    <cellStyle name="Input 14" xfId="1041" xr:uid="{00000000-0005-0000-0000-0000BD040000}"/>
    <cellStyle name="Input 14 2" xfId="1544" xr:uid="{00000000-0005-0000-0000-0000BE040000}"/>
    <cellStyle name="Input 15" xfId="1042" xr:uid="{00000000-0005-0000-0000-0000BF040000}"/>
    <cellStyle name="Input 15 2" xfId="1545" xr:uid="{00000000-0005-0000-0000-0000C0040000}"/>
    <cellStyle name="Input 16" xfId="1043" xr:uid="{00000000-0005-0000-0000-0000C1040000}"/>
    <cellStyle name="Input 16 2" xfId="1546" xr:uid="{00000000-0005-0000-0000-0000C2040000}"/>
    <cellStyle name="Input 17" xfId="1044" xr:uid="{00000000-0005-0000-0000-0000C3040000}"/>
    <cellStyle name="Input 17 2" xfId="1547" xr:uid="{00000000-0005-0000-0000-0000C4040000}"/>
    <cellStyle name="Input 18" xfId="1045" xr:uid="{00000000-0005-0000-0000-0000C5040000}"/>
    <cellStyle name="Input 18 2" xfId="1548" xr:uid="{00000000-0005-0000-0000-0000C6040000}"/>
    <cellStyle name="Input 19" xfId="1046" xr:uid="{00000000-0005-0000-0000-0000C7040000}"/>
    <cellStyle name="Input 19 2" xfId="1549" xr:uid="{00000000-0005-0000-0000-0000C8040000}"/>
    <cellStyle name="Input 2" xfId="1047" xr:uid="{00000000-0005-0000-0000-0000C9040000}"/>
    <cellStyle name="Input 2 2" xfId="1048" xr:uid="{00000000-0005-0000-0000-0000CA040000}"/>
    <cellStyle name="Input 2 2 2" xfId="1550" xr:uid="{00000000-0005-0000-0000-0000CB040000}"/>
    <cellStyle name="Input 2 3" xfId="1551" xr:uid="{00000000-0005-0000-0000-0000CC040000}"/>
    <cellStyle name="Input 3" xfId="1049" xr:uid="{00000000-0005-0000-0000-0000CD040000}"/>
    <cellStyle name="Input 3 2" xfId="1552" xr:uid="{00000000-0005-0000-0000-0000CE040000}"/>
    <cellStyle name="Input 4" xfId="1050" xr:uid="{00000000-0005-0000-0000-0000CF040000}"/>
    <cellStyle name="Input 4 2" xfId="1553" xr:uid="{00000000-0005-0000-0000-0000D0040000}"/>
    <cellStyle name="Input 5" xfId="1051" xr:uid="{00000000-0005-0000-0000-0000D1040000}"/>
    <cellStyle name="Input 5 2" xfId="1554" xr:uid="{00000000-0005-0000-0000-0000D2040000}"/>
    <cellStyle name="Input 6" xfId="1052" xr:uid="{00000000-0005-0000-0000-0000D3040000}"/>
    <cellStyle name="Input 6 2" xfId="1555" xr:uid="{00000000-0005-0000-0000-0000D4040000}"/>
    <cellStyle name="Input 7" xfId="1053" xr:uid="{00000000-0005-0000-0000-0000D5040000}"/>
    <cellStyle name="Input 7 2" xfId="1556" xr:uid="{00000000-0005-0000-0000-0000D6040000}"/>
    <cellStyle name="Input 8" xfId="1054" xr:uid="{00000000-0005-0000-0000-0000D7040000}"/>
    <cellStyle name="Input 8 2" xfId="1557" xr:uid="{00000000-0005-0000-0000-0000D8040000}"/>
    <cellStyle name="Input 9" xfId="1055" xr:uid="{00000000-0005-0000-0000-0000D9040000}"/>
    <cellStyle name="Input 9 2" xfId="1558" xr:uid="{00000000-0005-0000-0000-0000DA040000}"/>
    <cellStyle name="Input Cells" xfId="1559" xr:uid="{00000000-0005-0000-0000-0000DB040000}"/>
    <cellStyle name="Input Cells 2" xfId="1560" xr:uid="{00000000-0005-0000-0000-0000DC040000}"/>
    <cellStyle name="Link Currency (0)" xfId="1561" xr:uid="{00000000-0005-0000-0000-0000DD040000}"/>
    <cellStyle name="Link Currency (0) 2" xfId="1562" xr:uid="{00000000-0005-0000-0000-0000DE040000}"/>
    <cellStyle name="Link Currency (2)" xfId="1563" xr:uid="{00000000-0005-0000-0000-0000DF040000}"/>
    <cellStyle name="Link Currency (2) 2" xfId="1564" xr:uid="{00000000-0005-0000-0000-0000E0040000}"/>
    <cellStyle name="Link Units (0)" xfId="1565" xr:uid="{00000000-0005-0000-0000-0000E1040000}"/>
    <cellStyle name="Link Units (0) 2" xfId="1566" xr:uid="{00000000-0005-0000-0000-0000E2040000}"/>
    <cellStyle name="Link Units (1)" xfId="1567" xr:uid="{00000000-0005-0000-0000-0000E3040000}"/>
    <cellStyle name="Link Units (1) 2" xfId="1568" xr:uid="{00000000-0005-0000-0000-0000E4040000}"/>
    <cellStyle name="Link Units (2)" xfId="1569" xr:uid="{00000000-0005-0000-0000-0000E5040000}"/>
    <cellStyle name="Link Units (2) 2" xfId="1570" xr:uid="{00000000-0005-0000-0000-0000E6040000}"/>
    <cellStyle name="Linked Cell 10" xfId="1056" xr:uid="{00000000-0005-0000-0000-0000E7040000}"/>
    <cellStyle name="Linked Cell 11" xfId="1057" xr:uid="{00000000-0005-0000-0000-0000E8040000}"/>
    <cellStyle name="Linked Cell 12" xfId="1058" xr:uid="{00000000-0005-0000-0000-0000E9040000}"/>
    <cellStyle name="Linked Cell 13" xfId="1059" xr:uid="{00000000-0005-0000-0000-0000EA040000}"/>
    <cellStyle name="Linked Cell 14" xfId="1060" xr:uid="{00000000-0005-0000-0000-0000EB040000}"/>
    <cellStyle name="Linked Cell 15" xfId="1061" xr:uid="{00000000-0005-0000-0000-0000EC040000}"/>
    <cellStyle name="Linked Cell 16" xfId="1062" xr:uid="{00000000-0005-0000-0000-0000ED040000}"/>
    <cellStyle name="Linked Cell 17" xfId="1063" xr:uid="{00000000-0005-0000-0000-0000EE040000}"/>
    <cellStyle name="Linked Cell 18" xfId="1064" xr:uid="{00000000-0005-0000-0000-0000EF040000}"/>
    <cellStyle name="Linked Cell 19" xfId="1065" xr:uid="{00000000-0005-0000-0000-0000F0040000}"/>
    <cellStyle name="Linked Cell 2" xfId="1066" xr:uid="{00000000-0005-0000-0000-0000F1040000}"/>
    <cellStyle name="Linked Cell 2 2" xfId="1067" xr:uid="{00000000-0005-0000-0000-0000F2040000}"/>
    <cellStyle name="Linked Cell 3" xfId="1068" xr:uid="{00000000-0005-0000-0000-0000F3040000}"/>
    <cellStyle name="Linked Cell 4" xfId="1069" xr:uid="{00000000-0005-0000-0000-0000F4040000}"/>
    <cellStyle name="Linked Cell 5" xfId="1070" xr:uid="{00000000-0005-0000-0000-0000F5040000}"/>
    <cellStyle name="Linked Cell 6" xfId="1071" xr:uid="{00000000-0005-0000-0000-0000F6040000}"/>
    <cellStyle name="Linked Cell 7" xfId="1072" xr:uid="{00000000-0005-0000-0000-0000F7040000}"/>
    <cellStyle name="Linked Cell 8" xfId="1073" xr:uid="{00000000-0005-0000-0000-0000F8040000}"/>
    <cellStyle name="Linked Cell 9" xfId="1074" xr:uid="{00000000-0005-0000-0000-0000F9040000}"/>
    <cellStyle name="Linked Cells" xfId="1571" xr:uid="{00000000-0005-0000-0000-0000FA040000}"/>
    <cellStyle name="Linked Cells 2" xfId="1572" xr:uid="{00000000-0005-0000-0000-0000FB040000}"/>
    <cellStyle name="Migliaia (0)_pldt" xfId="1573" xr:uid="{00000000-0005-0000-0000-0000FC040000}"/>
    <cellStyle name="Migliaia_pldt" xfId="1574" xr:uid="{00000000-0005-0000-0000-0000FD040000}"/>
    <cellStyle name="Milliers [0]_!!!GO" xfId="1575" xr:uid="{00000000-0005-0000-0000-0000FE040000}"/>
    <cellStyle name="Milliers_!!!GO" xfId="1576" xr:uid="{00000000-0005-0000-0000-0000FF040000}"/>
    <cellStyle name="Monétaire [0]_!!!GO" xfId="1577" xr:uid="{00000000-0005-0000-0000-000000050000}"/>
    <cellStyle name="Monétaire_!!!GO" xfId="1578" xr:uid="{00000000-0005-0000-0000-000001050000}"/>
    <cellStyle name="Neutral 10" xfId="1075" xr:uid="{00000000-0005-0000-0000-000002050000}"/>
    <cellStyle name="Neutral 11" xfId="1076" xr:uid="{00000000-0005-0000-0000-000003050000}"/>
    <cellStyle name="Neutral 12" xfId="1077" xr:uid="{00000000-0005-0000-0000-000004050000}"/>
    <cellStyle name="Neutral 13" xfId="1078" xr:uid="{00000000-0005-0000-0000-000005050000}"/>
    <cellStyle name="Neutral 14" xfId="1079" xr:uid="{00000000-0005-0000-0000-000006050000}"/>
    <cellStyle name="Neutral 15" xfId="1080" xr:uid="{00000000-0005-0000-0000-000007050000}"/>
    <cellStyle name="Neutral 16" xfId="1081" xr:uid="{00000000-0005-0000-0000-000008050000}"/>
    <cellStyle name="Neutral 17" xfId="1082" xr:uid="{00000000-0005-0000-0000-000009050000}"/>
    <cellStyle name="Neutral 18" xfId="1083" xr:uid="{00000000-0005-0000-0000-00000A050000}"/>
    <cellStyle name="Neutral 19" xfId="1084" xr:uid="{00000000-0005-0000-0000-00000B050000}"/>
    <cellStyle name="Neutral 2" xfId="1085" xr:uid="{00000000-0005-0000-0000-00000C050000}"/>
    <cellStyle name="Neutral 2 2" xfId="1086" xr:uid="{00000000-0005-0000-0000-00000D050000}"/>
    <cellStyle name="Neutral 3" xfId="1087" xr:uid="{00000000-0005-0000-0000-00000E050000}"/>
    <cellStyle name="Neutral 4" xfId="1088" xr:uid="{00000000-0005-0000-0000-00000F050000}"/>
    <cellStyle name="Neutral 5" xfId="1089" xr:uid="{00000000-0005-0000-0000-000010050000}"/>
    <cellStyle name="Neutral 6" xfId="1090" xr:uid="{00000000-0005-0000-0000-000011050000}"/>
    <cellStyle name="Neutral 7" xfId="1091" xr:uid="{00000000-0005-0000-0000-000012050000}"/>
    <cellStyle name="Neutral 8" xfId="1092" xr:uid="{00000000-0005-0000-0000-000013050000}"/>
    <cellStyle name="Neutral 9" xfId="1093" xr:uid="{00000000-0005-0000-0000-000014050000}"/>
    <cellStyle name="no dec" xfId="1094" xr:uid="{00000000-0005-0000-0000-000015050000}"/>
    <cellStyle name="Normal" xfId="0" builtinId="0"/>
    <cellStyle name="Normal - Style1" xfId="1095" xr:uid="{00000000-0005-0000-0000-000017050000}"/>
    <cellStyle name="Normal - Style1 2" xfId="1096" xr:uid="{00000000-0005-0000-0000-000018050000}"/>
    <cellStyle name="Normal 10" xfId="1097" xr:uid="{00000000-0005-0000-0000-000019050000}"/>
    <cellStyle name="Normal 10 2" xfId="1098" xr:uid="{00000000-0005-0000-0000-00001A050000}"/>
    <cellStyle name="Normal 11" xfId="1099" xr:uid="{00000000-0005-0000-0000-00001B050000}"/>
    <cellStyle name="Normal 11 2" xfId="1100" xr:uid="{00000000-0005-0000-0000-00001C050000}"/>
    <cellStyle name="Normal 11 2 2" xfId="1579" xr:uid="{00000000-0005-0000-0000-00001D050000}"/>
    <cellStyle name="Normal 12" xfId="1101" xr:uid="{00000000-0005-0000-0000-00001E050000}"/>
    <cellStyle name="Normal 12 2" xfId="1580" xr:uid="{00000000-0005-0000-0000-00001F050000}"/>
    <cellStyle name="Normal 13" xfId="1102" xr:uid="{00000000-0005-0000-0000-000020050000}"/>
    <cellStyle name="Normal 13 2" xfId="1581" xr:uid="{00000000-0005-0000-0000-000021050000}"/>
    <cellStyle name="Normal 14" xfId="6" xr:uid="{00000000-0005-0000-0000-000022050000}"/>
    <cellStyle name="Normal 14 2" xfId="1103" xr:uid="{00000000-0005-0000-0000-000023050000}"/>
    <cellStyle name="Normal 14 2 2" xfId="1582" xr:uid="{00000000-0005-0000-0000-000024050000}"/>
    <cellStyle name="Normal 14 3" xfId="1104" xr:uid="{00000000-0005-0000-0000-000025050000}"/>
    <cellStyle name="Normal 14 4" xfId="1583" xr:uid="{00000000-0005-0000-0000-000026050000}"/>
    <cellStyle name="Normal 15" xfId="1105" xr:uid="{00000000-0005-0000-0000-000027050000}"/>
    <cellStyle name="Normal 15 2" xfId="1584" xr:uid="{00000000-0005-0000-0000-000028050000}"/>
    <cellStyle name="Normal 16" xfId="1106" xr:uid="{00000000-0005-0000-0000-000029050000}"/>
    <cellStyle name="Normal 16 2" xfId="1107" xr:uid="{00000000-0005-0000-0000-00002A050000}"/>
    <cellStyle name="Normal 17" xfId="1108" xr:uid="{00000000-0005-0000-0000-00002B050000}"/>
    <cellStyle name="Normal 17 2" xfId="1585" xr:uid="{00000000-0005-0000-0000-00002C050000}"/>
    <cellStyle name="Normal 17 2 2" xfId="1586" xr:uid="{00000000-0005-0000-0000-00002D050000}"/>
    <cellStyle name="Normal 17 3" xfId="1587" xr:uid="{00000000-0005-0000-0000-00002E050000}"/>
    <cellStyle name="Normal 18" xfId="1109" xr:uid="{00000000-0005-0000-0000-00002F050000}"/>
    <cellStyle name="Normal 18 2" xfId="1110" xr:uid="{00000000-0005-0000-0000-000030050000}"/>
    <cellStyle name="Normal 18 3" xfId="1111" xr:uid="{00000000-0005-0000-0000-000031050000}"/>
    <cellStyle name="Normal 19" xfId="1112" xr:uid="{00000000-0005-0000-0000-000032050000}"/>
    <cellStyle name="Normal 2" xfId="1" xr:uid="{00000000-0005-0000-0000-000033050000}"/>
    <cellStyle name="Normal 2 10" xfId="1113" xr:uid="{00000000-0005-0000-0000-000034050000}"/>
    <cellStyle name="Normal 2 10 2" xfId="1114" xr:uid="{00000000-0005-0000-0000-000035050000}"/>
    <cellStyle name="Normal 2 10 2 2" xfId="1588" xr:uid="{00000000-0005-0000-0000-000036050000}"/>
    <cellStyle name="Normal 2 11" xfId="1115" xr:uid="{00000000-0005-0000-0000-000037050000}"/>
    <cellStyle name="Normal 2 12" xfId="1116" xr:uid="{00000000-0005-0000-0000-000038050000}"/>
    <cellStyle name="Normal 2 13" xfId="1117" xr:uid="{00000000-0005-0000-0000-000039050000}"/>
    <cellStyle name="Normal 2 14" xfId="1118" xr:uid="{00000000-0005-0000-0000-00003A050000}"/>
    <cellStyle name="Normal 2 15" xfId="1119" xr:uid="{00000000-0005-0000-0000-00003B050000}"/>
    <cellStyle name="Normal 2 16" xfId="1120" xr:uid="{00000000-0005-0000-0000-00003C050000}"/>
    <cellStyle name="Normal 2 17" xfId="1121" xr:uid="{00000000-0005-0000-0000-00003D050000}"/>
    <cellStyle name="Normal 2 18" xfId="1122" xr:uid="{00000000-0005-0000-0000-00003E050000}"/>
    <cellStyle name="Normal 2 19" xfId="1123" xr:uid="{00000000-0005-0000-0000-00003F050000}"/>
    <cellStyle name="Normal 2 2" xfId="1124" xr:uid="{00000000-0005-0000-0000-000040050000}"/>
    <cellStyle name="Normal 2 2 2" xfId="1125" xr:uid="{00000000-0005-0000-0000-000041050000}"/>
    <cellStyle name="Normal 2 2 2 2" xfId="1126" xr:uid="{00000000-0005-0000-0000-000042050000}"/>
    <cellStyle name="Normal 2 2 2 3" xfId="1589" xr:uid="{00000000-0005-0000-0000-000043050000}"/>
    <cellStyle name="Normal 2 2 2_pmt_muaratawar_pltg_2010_Desember" xfId="1127" xr:uid="{00000000-0005-0000-0000-000044050000}"/>
    <cellStyle name="Normal 2 2 3" xfId="1128" xr:uid="{00000000-0005-0000-0000-000045050000}"/>
    <cellStyle name="Normal 2 2 4" xfId="1129" xr:uid="{00000000-0005-0000-0000-000046050000}"/>
    <cellStyle name="Normal 2 2 5" xfId="1590" xr:uid="{00000000-0005-0000-0000-000047050000}"/>
    <cellStyle name="Normal 2 2 6" xfId="1130" xr:uid="{00000000-0005-0000-0000-000048050000}"/>
    <cellStyle name="Normal 2 2 7" xfId="1131" xr:uid="{00000000-0005-0000-0000-000049050000}"/>
    <cellStyle name="Normal 2 2 8" xfId="1132" xr:uid="{00000000-0005-0000-0000-00004A050000}"/>
    <cellStyle name="Normal 2 2 9" xfId="1133" xr:uid="{00000000-0005-0000-0000-00004B050000}"/>
    <cellStyle name="Normal 2 2_LK-AO WKB 2009 SUSUT 9.75" xfId="1134" xr:uid="{00000000-0005-0000-0000-00004C050000}"/>
    <cellStyle name="Normal 2 20" xfId="1135" xr:uid="{00000000-0005-0000-0000-00004D050000}"/>
    <cellStyle name="Normal 2 21" xfId="1591" xr:uid="{00000000-0005-0000-0000-00004E050000}"/>
    <cellStyle name="Normal 2 22" xfId="1592" xr:uid="{00000000-0005-0000-0000-00004F050000}"/>
    <cellStyle name="Normal 2 3" xfId="1136" xr:uid="{00000000-0005-0000-0000-000050050000}"/>
    <cellStyle name="Normal 2 3 2" xfId="1137" xr:uid="{00000000-0005-0000-0000-000051050000}"/>
    <cellStyle name="Normal 2 4" xfId="1138" xr:uid="{00000000-0005-0000-0000-000052050000}"/>
    <cellStyle name="Normal 2 4 2" xfId="1593" xr:uid="{00000000-0005-0000-0000-000053050000}"/>
    <cellStyle name="Normal 2 5" xfId="1139" xr:uid="{00000000-0005-0000-0000-000054050000}"/>
    <cellStyle name="Normal 2 5 2" xfId="1140" xr:uid="{00000000-0005-0000-0000-000055050000}"/>
    <cellStyle name="Normal 2 5 2 2" xfId="1594" xr:uid="{00000000-0005-0000-0000-000056050000}"/>
    <cellStyle name="Normal 2 6" xfId="1141" xr:uid="{00000000-0005-0000-0000-000057050000}"/>
    <cellStyle name="Normal 2 7" xfId="1142" xr:uid="{00000000-0005-0000-0000-000058050000}"/>
    <cellStyle name="Normal 2 8" xfId="1143" xr:uid="{00000000-0005-0000-0000-000059050000}"/>
    <cellStyle name="Normal 2 9" xfId="1144" xr:uid="{00000000-0005-0000-0000-00005A050000}"/>
    <cellStyle name="Normal 2_01 RKAP Pengusahaan 2010" xfId="1145" xr:uid="{00000000-0005-0000-0000-00005B050000}"/>
    <cellStyle name="Normal 20" xfId="1146" xr:uid="{00000000-0005-0000-0000-00005C050000}"/>
    <cellStyle name="Normal 21" xfId="1147" xr:uid="{00000000-0005-0000-0000-00005D050000}"/>
    <cellStyle name="Normal 22" xfId="1148" xr:uid="{00000000-0005-0000-0000-00005E050000}"/>
    <cellStyle name="Normal 22 2" xfId="1149" xr:uid="{00000000-0005-0000-0000-00005F050000}"/>
    <cellStyle name="Normal 22 2 2" xfId="1595" xr:uid="{00000000-0005-0000-0000-000060050000}"/>
    <cellStyle name="Normal 22 3" xfId="1596" xr:uid="{00000000-0005-0000-0000-000061050000}"/>
    <cellStyle name="Normal 23" xfId="1150" xr:uid="{00000000-0005-0000-0000-000062050000}"/>
    <cellStyle name="Normal 23 2" xfId="1151" xr:uid="{00000000-0005-0000-0000-000063050000}"/>
    <cellStyle name="Normal 23 3" xfId="1597" xr:uid="{00000000-0005-0000-0000-000064050000}"/>
    <cellStyle name="Normal 23 4" xfId="1598" xr:uid="{00000000-0005-0000-0000-000065050000}"/>
    <cellStyle name="Normal 24" xfId="1152" xr:uid="{00000000-0005-0000-0000-000066050000}"/>
    <cellStyle name="Normal 24 2" xfId="1599" xr:uid="{00000000-0005-0000-0000-000067050000}"/>
    <cellStyle name="Normal 25" xfId="1153" xr:uid="{00000000-0005-0000-0000-000068050000}"/>
    <cellStyle name="Normal 25 2" xfId="1600" xr:uid="{00000000-0005-0000-0000-000069050000}"/>
    <cellStyle name="Normal 26" xfId="1154" xr:uid="{00000000-0005-0000-0000-00006A050000}"/>
    <cellStyle name="Normal 26 2" xfId="1601" xr:uid="{00000000-0005-0000-0000-00006B050000}"/>
    <cellStyle name="Normal 27" xfId="1155" xr:uid="{00000000-0005-0000-0000-00006C050000}"/>
    <cellStyle name="Normal 27 2" xfId="1602" xr:uid="{00000000-0005-0000-0000-00006D050000}"/>
    <cellStyle name="Normal 28" xfId="1156" xr:uid="{00000000-0005-0000-0000-00006E050000}"/>
    <cellStyle name="Normal 28 2" xfId="1603" xr:uid="{00000000-0005-0000-0000-00006F050000}"/>
    <cellStyle name="Normal 29" xfId="1157" xr:uid="{00000000-0005-0000-0000-000070050000}"/>
    <cellStyle name="Normal 29 2" xfId="1604" xr:uid="{00000000-0005-0000-0000-000071050000}"/>
    <cellStyle name="Normal 3" xfId="1158" xr:uid="{00000000-0005-0000-0000-000072050000}"/>
    <cellStyle name="Normal 3 2" xfId="1159" xr:uid="{00000000-0005-0000-0000-000073050000}"/>
    <cellStyle name="Normal 3 2 2" xfId="1160" xr:uid="{00000000-0005-0000-0000-000074050000}"/>
    <cellStyle name="Normal 3 2 2 2" xfId="1605" xr:uid="{00000000-0005-0000-0000-000075050000}"/>
    <cellStyle name="Normal 3 2 3" xfId="1606" xr:uid="{00000000-0005-0000-0000-000076050000}"/>
    <cellStyle name="Normal 3 2 4" xfId="1607" xr:uid="{00000000-0005-0000-0000-000077050000}"/>
    <cellStyle name="Normal 3 2 5" xfId="1608" xr:uid="{00000000-0005-0000-0000-000078050000}"/>
    <cellStyle name="Normal 3 2 6" xfId="1609" xr:uid="{00000000-0005-0000-0000-000079050000}"/>
    <cellStyle name="Normal 3 3" xfId="1161" xr:uid="{00000000-0005-0000-0000-00007A050000}"/>
    <cellStyle name="Normal 3 4" xfId="1162" xr:uid="{00000000-0005-0000-0000-00007B050000}"/>
    <cellStyle name="Normal 3 5" xfId="1163" xr:uid="{00000000-0005-0000-0000-00007C050000}"/>
    <cellStyle name="Normal 3 5 2" xfId="1164" xr:uid="{00000000-0005-0000-0000-00007D050000}"/>
    <cellStyle name="Normal 3 5 3" xfId="1610" xr:uid="{00000000-0005-0000-0000-00007E050000}"/>
    <cellStyle name="Normal 3 5 4" xfId="1611" xr:uid="{00000000-0005-0000-0000-00007F050000}"/>
    <cellStyle name="Normal 3 6" xfId="1165" xr:uid="{00000000-0005-0000-0000-000080050000}"/>
    <cellStyle name="Normal 3 7" xfId="1612" xr:uid="{00000000-0005-0000-0000-000081050000}"/>
    <cellStyle name="Normal 3_Job Plan &amp; PM" xfId="1166" xr:uid="{00000000-0005-0000-0000-000082050000}"/>
    <cellStyle name="Normal 30" xfId="1167" xr:uid="{00000000-0005-0000-0000-000083050000}"/>
    <cellStyle name="Normal 30 2" xfId="1613" xr:uid="{00000000-0005-0000-0000-000084050000}"/>
    <cellStyle name="Normal 31" xfId="1168" xr:uid="{00000000-0005-0000-0000-000085050000}"/>
    <cellStyle name="Normal 31 2" xfId="1614" xr:uid="{00000000-0005-0000-0000-000086050000}"/>
    <cellStyle name="Normal 32" xfId="1169" xr:uid="{00000000-0005-0000-0000-000087050000}"/>
    <cellStyle name="Normal 32 2" xfId="1615" xr:uid="{00000000-0005-0000-0000-000088050000}"/>
    <cellStyle name="Normal 33" xfId="1170" xr:uid="{00000000-0005-0000-0000-000089050000}"/>
    <cellStyle name="Normal 33 2" xfId="1616" xr:uid="{00000000-0005-0000-0000-00008A050000}"/>
    <cellStyle name="Normal 34" xfId="1171" xr:uid="{00000000-0005-0000-0000-00008B050000}"/>
    <cellStyle name="Normal 35" xfId="1172" xr:uid="{00000000-0005-0000-0000-00008C050000}"/>
    <cellStyle name="Normal 35 2" xfId="1617" xr:uid="{00000000-0005-0000-0000-00008D050000}"/>
    <cellStyle name="Normal 36" xfId="1173" xr:uid="{00000000-0005-0000-0000-00008E050000}"/>
    <cellStyle name="Normal 37" xfId="1174" xr:uid="{00000000-0005-0000-0000-00008F050000}"/>
    <cellStyle name="Normal 38" xfId="1175" xr:uid="{00000000-0005-0000-0000-000090050000}"/>
    <cellStyle name="Normal 38 2" xfId="1618" xr:uid="{00000000-0005-0000-0000-000091050000}"/>
    <cellStyle name="Normal 39" xfId="1176" xr:uid="{00000000-0005-0000-0000-000092050000}"/>
    <cellStyle name="Normal 4" xfId="9" xr:uid="{00000000-0005-0000-0000-000093050000}"/>
    <cellStyle name="Normal 4 2" xfId="1177" xr:uid="{00000000-0005-0000-0000-000094050000}"/>
    <cellStyle name="Normal 4 2 2" xfId="1619" xr:uid="{00000000-0005-0000-0000-000095050000}"/>
    <cellStyle name="Normal 4 2 3" xfId="1620" xr:uid="{00000000-0005-0000-0000-000096050000}"/>
    <cellStyle name="Normal 4 2 4" xfId="1621" xr:uid="{00000000-0005-0000-0000-000097050000}"/>
    <cellStyle name="Normal 4 2 5" xfId="1622" xr:uid="{00000000-0005-0000-0000-000098050000}"/>
    <cellStyle name="Normal 4 2 6" xfId="1770" xr:uid="{00000000-0005-0000-0000-000099050000}"/>
    <cellStyle name="Normal 4 3" xfId="1178" xr:uid="{00000000-0005-0000-0000-00009A050000}"/>
    <cellStyle name="Normal 4 4" xfId="1179" xr:uid="{00000000-0005-0000-0000-00009B050000}"/>
    <cellStyle name="Normal 4 5" xfId="1180" xr:uid="{00000000-0005-0000-0000-00009C050000}"/>
    <cellStyle name="Normal 4 6" xfId="1181" xr:uid="{00000000-0005-0000-0000-00009D050000}"/>
    <cellStyle name="Normal 4 7" xfId="1182" xr:uid="{00000000-0005-0000-0000-00009E050000}"/>
    <cellStyle name="Normal 4 8" xfId="1763" xr:uid="{00000000-0005-0000-0000-00009F050000}"/>
    <cellStyle name="Normal 40" xfId="1183" xr:uid="{00000000-0005-0000-0000-0000A0050000}"/>
    <cellStyle name="Normal 41" xfId="1184" xr:uid="{00000000-0005-0000-0000-0000A1050000}"/>
    <cellStyle name="Normal 42" xfId="1185" xr:uid="{00000000-0005-0000-0000-0000A2050000}"/>
    <cellStyle name="Normal 43" xfId="1186" xr:uid="{00000000-0005-0000-0000-0000A3050000}"/>
    <cellStyle name="Normal 44" xfId="1187" xr:uid="{00000000-0005-0000-0000-0000A4050000}"/>
    <cellStyle name="Normal 45" xfId="1188" xr:uid="{00000000-0005-0000-0000-0000A5050000}"/>
    <cellStyle name="Normal 46" xfId="1189" xr:uid="{00000000-0005-0000-0000-0000A6050000}"/>
    <cellStyle name="Normal 47" xfId="1190" xr:uid="{00000000-0005-0000-0000-0000A7050000}"/>
    <cellStyle name="Normal 48" xfId="1191" xr:uid="{00000000-0005-0000-0000-0000A8050000}"/>
    <cellStyle name="Normal 49" xfId="1192" xr:uid="{00000000-0005-0000-0000-0000A9050000}"/>
    <cellStyle name="Normal 5" xfId="1193" xr:uid="{00000000-0005-0000-0000-0000AA050000}"/>
    <cellStyle name="Normal 5 2" xfId="1194" xr:uid="{00000000-0005-0000-0000-0000AB050000}"/>
    <cellStyle name="Normal 5 2 2" xfId="1195" xr:uid="{00000000-0005-0000-0000-0000AC050000}"/>
    <cellStyle name="Normal 5 2 3" xfId="1623" xr:uid="{00000000-0005-0000-0000-0000AD050000}"/>
    <cellStyle name="Normal 5 3" xfId="1196" xr:uid="{00000000-0005-0000-0000-0000AE050000}"/>
    <cellStyle name="Normal 5 4" xfId="1624" xr:uid="{00000000-0005-0000-0000-0000AF050000}"/>
    <cellStyle name="Normal 5 5" xfId="1197" xr:uid="{00000000-0005-0000-0000-0000B0050000}"/>
    <cellStyle name="Normal 5_20091215 Pinjaman RKAP 2010-COD-8%-091215-triwulanan2" xfId="1625" xr:uid="{00000000-0005-0000-0000-0000B1050000}"/>
    <cellStyle name="Normal 50" xfId="1198" xr:uid="{00000000-0005-0000-0000-0000B2050000}"/>
    <cellStyle name="Normal 51" xfId="1199" xr:uid="{00000000-0005-0000-0000-0000B3050000}"/>
    <cellStyle name="Normal 52" xfId="1200" xr:uid="{00000000-0005-0000-0000-0000B4050000}"/>
    <cellStyle name="Normal 53" xfId="1201" xr:uid="{00000000-0005-0000-0000-0000B5050000}"/>
    <cellStyle name="Normal 54" xfId="1202" xr:uid="{00000000-0005-0000-0000-0000B6050000}"/>
    <cellStyle name="Normal 55" xfId="1203" xr:uid="{00000000-0005-0000-0000-0000B7050000}"/>
    <cellStyle name="Normal 55 2" xfId="1626" xr:uid="{00000000-0005-0000-0000-0000B8050000}"/>
    <cellStyle name="Normal 56" xfId="1204" xr:uid="{00000000-0005-0000-0000-0000B9050000}"/>
    <cellStyle name="Normal 57" xfId="1205" xr:uid="{00000000-0005-0000-0000-0000BA050000}"/>
    <cellStyle name="Normal 58" xfId="1206" xr:uid="{00000000-0005-0000-0000-0000BB050000}"/>
    <cellStyle name="Normal 59" xfId="1207" xr:uid="{00000000-0005-0000-0000-0000BC050000}"/>
    <cellStyle name="Normal 6" xfId="1208" xr:uid="{00000000-0005-0000-0000-0000BD050000}"/>
    <cellStyle name="Normal 6 2" xfId="1209" xr:uid="{00000000-0005-0000-0000-0000BE050000}"/>
    <cellStyle name="Normal 6 2 2" xfId="1627" xr:uid="{00000000-0005-0000-0000-0000BF050000}"/>
    <cellStyle name="Normal 6 2 3" xfId="1773" xr:uid="{00000000-0005-0000-0000-0000C0050000}"/>
    <cellStyle name="Normal 6 3" xfId="1210" xr:uid="{00000000-0005-0000-0000-0000C1050000}"/>
    <cellStyle name="Normal 6 4" xfId="1628" xr:uid="{00000000-0005-0000-0000-0000C2050000}"/>
    <cellStyle name="Normal 6 5" xfId="1766" xr:uid="{00000000-0005-0000-0000-0000C3050000}"/>
    <cellStyle name="Normal 60" xfId="1211" xr:uid="{00000000-0005-0000-0000-0000C4050000}"/>
    <cellStyle name="Normal 61" xfId="1212" xr:uid="{00000000-0005-0000-0000-0000C5050000}"/>
    <cellStyle name="Normal 62" xfId="1213" xr:uid="{00000000-0005-0000-0000-0000C6050000}"/>
    <cellStyle name="Normal 63" xfId="1214" xr:uid="{00000000-0005-0000-0000-0000C7050000}"/>
    <cellStyle name="Normal 64" xfId="1215" xr:uid="{00000000-0005-0000-0000-0000C8050000}"/>
    <cellStyle name="Normal 65" xfId="1216" xr:uid="{00000000-0005-0000-0000-0000C9050000}"/>
    <cellStyle name="Normal 66" xfId="1217" xr:uid="{00000000-0005-0000-0000-0000CA050000}"/>
    <cellStyle name="Normal 67" xfId="1218" xr:uid="{00000000-0005-0000-0000-0000CB050000}"/>
    <cellStyle name="Normal 68" xfId="1219" xr:uid="{00000000-0005-0000-0000-0000CC050000}"/>
    <cellStyle name="Normal 69" xfId="1220" xr:uid="{00000000-0005-0000-0000-0000CD050000}"/>
    <cellStyle name="Normal 7" xfId="1221" xr:uid="{00000000-0005-0000-0000-0000CE050000}"/>
    <cellStyle name="Normal 7 2" xfId="1222" xr:uid="{00000000-0005-0000-0000-0000CF050000}"/>
    <cellStyle name="Normal 7 2 2" xfId="1629" xr:uid="{00000000-0005-0000-0000-0000D0050000}"/>
    <cellStyle name="Normal 7 3" xfId="1630" xr:uid="{00000000-0005-0000-0000-0000D1050000}"/>
    <cellStyle name="Normal 7 4" xfId="1631" xr:uid="{00000000-0005-0000-0000-0000D2050000}"/>
    <cellStyle name="Normal 7 5" xfId="1632" xr:uid="{00000000-0005-0000-0000-0000D3050000}"/>
    <cellStyle name="Normal 7 6" xfId="1768" xr:uid="{00000000-0005-0000-0000-0000D4050000}"/>
    <cellStyle name="Normal 7_LAPUS November kIT iNDRAMAYU" xfId="1223" xr:uid="{00000000-0005-0000-0000-0000D5050000}"/>
    <cellStyle name="Normal 70" xfId="1224" xr:uid="{00000000-0005-0000-0000-0000D6050000}"/>
    <cellStyle name="Normal 71" xfId="1225" xr:uid="{00000000-0005-0000-0000-0000D7050000}"/>
    <cellStyle name="Normal 72" xfId="1226" xr:uid="{00000000-0005-0000-0000-0000D8050000}"/>
    <cellStyle name="Normal 73" xfId="1227" xr:uid="{00000000-0005-0000-0000-0000D9050000}"/>
    <cellStyle name="Normal 74" xfId="1228" xr:uid="{00000000-0005-0000-0000-0000DA050000}"/>
    <cellStyle name="Normal 75" xfId="1633" xr:uid="{00000000-0005-0000-0000-0000DB050000}"/>
    <cellStyle name="Normal 76" xfId="1229" xr:uid="{00000000-0005-0000-0000-0000DC050000}"/>
    <cellStyle name="Normal 77" xfId="1634" xr:uid="{00000000-0005-0000-0000-0000DD050000}"/>
    <cellStyle name="Normal 78" xfId="1635" xr:uid="{00000000-0005-0000-0000-0000DE050000}"/>
    <cellStyle name="Normal 79" xfId="1636" xr:uid="{00000000-0005-0000-0000-0000DF050000}"/>
    <cellStyle name="Normal 8" xfId="1230" xr:uid="{00000000-0005-0000-0000-0000E0050000}"/>
    <cellStyle name="Normal 8 2" xfId="1637" xr:uid="{00000000-0005-0000-0000-0000E1050000}"/>
    <cellStyle name="Normal 8 2 2" xfId="1638" xr:uid="{00000000-0005-0000-0000-0000E2050000}"/>
    <cellStyle name="Normal 8 3" xfId="1639" xr:uid="{00000000-0005-0000-0000-0000E3050000}"/>
    <cellStyle name="Normal 8 4" xfId="1640" xr:uid="{00000000-0005-0000-0000-0000E4050000}"/>
    <cellStyle name="Normal 8 5" xfId="1641" xr:uid="{00000000-0005-0000-0000-0000E5050000}"/>
    <cellStyle name="Normal 8 6" xfId="1767" xr:uid="{00000000-0005-0000-0000-0000E6050000}"/>
    <cellStyle name="Normal 80" xfId="1642" xr:uid="{00000000-0005-0000-0000-0000E7050000}"/>
    <cellStyle name="Normal 81" xfId="1643" xr:uid="{00000000-0005-0000-0000-0000E8050000}"/>
    <cellStyle name="Normal 82" xfId="1644" xr:uid="{00000000-0005-0000-0000-0000E9050000}"/>
    <cellStyle name="Normal 82 2" xfId="1645" xr:uid="{00000000-0005-0000-0000-0000EA050000}"/>
    <cellStyle name="Normal 83" xfId="1646" xr:uid="{00000000-0005-0000-0000-0000EB050000}"/>
    <cellStyle name="Normal 84" xfId="1761" xr:uid="{00000000-0005-0000-0000-0000EC050000}"/>
    <cellStyle name="Normal 9" xfId="1231" xr:uid="{00000000-0005-0000-0000-0000ED050000}"/>
    <cellStyle name="Normal 9 2" xfId="1647" xr:uid="{00000000-0005-0000-0000-0000EE050000}"/>
    <cellStyle name="Normal 9 3" xfId="1648" xr:uid="{00000000-0005-0000-0000-0000EF050000}"/>
    <cellStyle name="Normal 9 4" xfId="1649" xr:uid="{00000000-0005-0000-0000-0000F0050000}"/>
    <cellStyle name="Normale_pldt" xfId="1650" xr:uid="{00000000-0005-0000-0000-0000F1050000}"/>
    <cellStyle name="Note 10" xfId="1232" xr:uid="{00000000-0005-0000-0000-0000F2050000}"/>
    <cellStyle name="Note 10 2" xfId="1651" xr:uid="{00000000-0005-0000-0000-0000F3050000}"/>
    <cellStyle name="Note 11" xfId="1233" xr:uid="{00000000-0005-0000-0000-0000F4050000}"/>
    <cellStyle name="Note 11 2" xfId="1652" xr:uid="{00000000-0005-0000-0000-0000F5050000}"/>
    <cellStyle name="Note 12" xfId="1234" xr:uid="{00000000-0005-0000-0000-0000F6050000}"/>
    <cellStyle name="Note 12 2" xfId="1653" xr:uid="{00000000-0005-0000-0000-0000F7050000}"/>
    <cellStyle name="Note 13" xfId="1235" xr:uid="{00000000-0005-0000-0000-0000F8050000}"/>
    <cellStyle name="Note 13 2" xfId="1654" xr:uid="{00000000-0005-0000-0000-0000F9050000}"/>
    <cellStyle name="Note 14" xfId="1236" xr:uid="{00000000-0005-0000-0000-0000FA050000}"/>
    <cellStyle name="Note 14 2" xfId="1655" xr:uid="{00000000-0005-0000-0000-0000FB050000}"/>
    <cellStyle name="Note 15" xfId="1237" xr:uid="{00000000-0005-0000-0000-0000FC050000}"/>
    <cellStyle name="Note 15 2" xfId="1656" xr:uid="{00000000-0005-0000-0000-0000FD050000}"/>
    <cellStyle name="Note 16" xfId="1238" xr:uid="{00000000-0005-0000-0000-0000FE050000}"/>
    <cellStyle name="Note 16 2" xfId="1657" xr:uid="{00000000-0005-0000-0000-0000FF050000}"/>
    <cellStyle name="Note 17" xfId="1239" xr:uid="{00000000-0005-0000-0000-000000060000}"/>
    <cellStyle name="Note 17 2" xfId="1658" xr:uid="{00000000-0005-0000-0000-000001060000}"/>
    <cellStyle name="Note 18" xfId="1240" xr:uid="{00000000-0005-0000-0000-000002060000}"/>
    <cellStyle name="Note 18 2" xfId="1659" xr:uid="{00000000-0005-0000-0000-000003060000}"/>
    <cellStyle name="Note 19" xfId="1241" xr:uid="{00000000-0005-0000-0000-000004060000}"/>
    <cellStyle name="Note 19 2" xfId="1660" xr:uid="{00000000-0005-0000-0000-000005060000}"/>
    <cellStyle name="Note 2" xfId="1242" xr:uid="{00000000-0005-0000-0000-000006060000}"/>
    <cellStyle name="Note 2 2" xfId="1243" xr:uid="{00000000-0005-0000-0000-000007060000}"/>
    <cellStyle name="Note 2 2 2" xfId="1661" xr:uid="{00000000-0005-0000-0000-000008060000}"/>
    <cellStyle name="Note 2 3" xfId="1662" xr:uid="{00000000-0005-0000-0000-000009060000}"/>
    <cellStyle name="Note 3" xfId="1244" xr:uid="{00000000-0005-0000-0000-00000A060000}"/>
    <cellStyle name="Note 3 2" xfId="1663" xr:uid="{00000000-0005-0000-0000-00000B060000}"/>
    <cellStyle name="Note 4" xfId="1245" xr:uid="{00000000-0005-0000-0000-00000C060000}"/>
    <cellStyle name="Note 4 2" xfId="1664" xr:uid="{00000000-0005-0000-0000-00000D060000}"/>
    <cellStyle name="Note 5" xfId="1246" xr:uid="{00000000-0005-0000-0000-00000E060000}"/>
    <cellStyle name="Note 5 2" xfId="1665" xr:uid="{00000000-0005-0000-0000-00000F060000}"/>
    <cellStyle name="Note 6" xfId="1247" xr:uid="{00000000-0005-0000-0000-000010060000}"/>
    <cellStyle name="Note 6 2" xfId="1666" xr:uid="{00000000-0005-0000-0000-000011060000}"/>
    <cellStyle name="Note 7" xfId="1248" xr:uid="{00000000-0005-0000-0000-000012060000}"/>
    <cellStyle name="Note 7 2" xfId="1667" xr:uid="{00000000-0005-0000-0000-000013060000}"/>
    <cellStyle name="Note 8" xfId="1249" xr:uid="{00000000-0005-0000-0000-000014060000}"/>
    <cellStyle name="Note 8 2" xfId="1668" xr:uid="{00000000-0005-0000-0000-000015060000}"/>
    <cellStyle name="Note 9" xfId="1250" xr:uid="{00000000-0005-0000-0000-000016060000}"/>
    <cellStyle name="Note 9 2" xfId="1669" xr:uid="{00000000-0005-0000-0000-000017060000}"/>
    <cellStyle name="Œ…‹æØ‚è [0.00]_Region Orders (2)" xfId="1670" xr:uid="{00000000-0005-0000-0000-000018060000}"/>
    <cellStyle name="Œ…‹æØ‚è_Region Orders (2)" xfId="1671" xr:uid="{00000000-0005-0000-0000-000019060000}"/>
    <cellStyle name="Output 10" xfId="1251" xr:uid="{00000000-0005-0000-0000-00001A060000}"/>
    <cellStyle name="Output 10 2" xfId="1672" xr:uid="{00000000-0005-0000-0000-00001B060000}"/>
    <cellStyle name="Output 11" xfId="1252" xr:uid="{00000000-0005-0000-0000-00001C060000}"/>
    <cellStyle name="Output 11 2" xfId="1673" xr:uid="{00000000-0005-0000-0000-00001D060000}"/>
    <cellStyle name="Output 12" xfId="1253" xr:uid="{00000000-0005-0000-0000-00001E060000}"/>
    <cellStyle name="Output 12 2" xfId="1674" xr:uid="{00000000-0005-0000-0000-00001F060000}"/>
    <cellStyle name="Output 13" xfId="1254" xr:uid="{00000000-0005-0000-0000-000020060000}"/>
    <cellStyle name="Output 13 2" xfId="1675" xr:uid="{00000000-0005-0000-0000-000021060000}"/>
    <cellStyle name="Output 14" xfId="1255" xr:uid="{00000000-0005-0000-0000-000022060000}"/>
    <cellStyle name="Output 14 2" xfId="1676" xr:uid="{00000000-0005-0000-0000-000023060000}"/>
    <cellStyle name="Output 15" xfId="1256" xr:uid="{00000000-0005-0000-0000-000024060000}"/>
    <cellStyle name="Output 15 2" xfId="1677" xr:uid="{00000000-0005-0000-0000-000025060000}"/>
    <cellStyle name="Output 16" xfId="1257" xr:uid="{00000000-0005-0000-0000-000026060000}"/>
    <cellStyle name="Output 16 2" xfId="1678" xr:uid="{00000000-0005-0000-0000-000027060000}"/>
    <cellStyle name="Output 17" xfId="1258" xr:uid="{00000000-0005-0000-0000-000028060000}"/>
    <cellStyle name="Output 17 2" xfId="1679" xr:uid="{00000000-0005-0000-0000-000029060000}"/>
    <cellStyle name="Output 18" xfId="1259" xr:uid="{00000000-0005-0000-0000-00002A060000}"/>
    <cellStyle name="Output 18 2" xfId="1680" xr:uid="{00000000-0005-0000-0000-00002B060000}"/>
    <cellStyle name="Output 19" xfId="1260" xr:uid="{00000000-0005-0000-0000-00002C060000}"/>
    <cellStyle name="Output 19 2" xfId="1681" xr:uid="{00000000-0005-0000-0000-00002D060000}"/>
    <cellStyle name="Output 2" xfId="1261" xr:uid="{00000000-0005-0000-0000-00002E060000}"/>
    <cellStyle name="Output 2 2" xfId="1262" xr:uid="{00000000-0005-0000-0000-00002F060000}"/>
    <cellStyle name="Output 2 2 2" xfId="1682" xr:uid="{00000000-0005-0000-0000-000030060000}"/>
    <cellStyle name="Output 2 3" xfId="1683" xr:uid="{00000000-0005-0000-0000-000031060000}"/>
    <cellStyle name="Output 3" xfId="1263" xr:uid="{00000000-0005-0000-0000-000032060000}"/>
    <cellStyle name="Output 3 2" xfId="1684" xr:uid="{00000000-0005-0000-0000-000033060000}"/>
    <cellStyle name="Output 4" xfId="1264" xr:uid="{00000000-0005-0000-0000-000034060000}"/>
    <cellStyle name="Output 4 2" xfId="1685" xr:uid="{00000000-0005-0000-0000-000035060000}"/>
    <cellStyle name="Output 5" xfId="1265" xr:uid="{00000000-0005-0000-0000-000036060000}"/>
    <cellStyle name="Output 5 2" xfId="1686" xr:uid="{00000000-0005-0000-0000-000037060000}"/>
    <cellStyle name="Output 6" xfId="1266" xr:uid="{00000000-0005-0000-0000-000038060000}"/>
    <cellStyle name="Output 6 2" xfId="1687" xr:uid="{00000000-0005-0000-0000-000039060000}"/>
    <cellStyle name="Output 7" xfId="1267" xr:uid="{00000000-0005-0000-0000-00003A060000}"/>
    <cellStyle name="Output 7 2" xfId="1688" xr:uid="{00000000-0005-0000-0000-00003B060000}"/>
    <cellStyle name="Output 8" xfId="1268" xr:uid="{00000000-0005-0000-0000-00003C060000}"/>
    <cellStyle name="Output 8 2" xfId="1689" xr:uid="{00000000-0005-0000-0000-00003D060000}"/>
    <cellStyle name="Output 9" xfId="1269" xr:uid="{00000000-0005-0000-0000-00003E060000}"/>
    <cellStyle name="Output 9 2" xfId="1690" xr:uid="{00000000-0005-0000-0000-00003F060000}"/>
    <cellStyle name="per.style" xfId="1691" xr:uid="{00000000-0005-0000-0000-000040060000}"/>
    <cellStyle name="Percent [0]" xfId="1692" xr:uid="{00000000-0005-0000-0000-000041060000}"/>
    <cellStyle name="Percent [00]" xfId="1693" xr:uid="{00000000-0005-0000-0000-000042060000}"/>
    <cellStyle name="Percent [2]" xfId="1270" xr:uid="{00000000-0005-0000-0000-000043060000}"/>
    <cellStyle name="Percent [2] 2" xfId="1694" xr:uid="{00000000-0005-0000-0000-000044060000}"/>
    <cellStyle name="Percent 10" xfId="1695" xr:uid="{00000000-0005-0000-0000-000045060000}"/>
    <cellStyle name="Percent 11" xfId="1696" xr:uid="{00000000-0005-0000-0000-000046060000}"/>
    <cellStyle name="Percent 11 2" xfId="1697" xr:uid="{00000000-0005-0000-0000-000047060000}"/>
    <cellStyle name="Percent 12" xfId="1698" xr:uid="{00000000-0005-0000-0000-000048060000}"/>
    <cellStyle name="Percent 12 2" xfId="1699" xr:uid="{00000000-0005-0000-0000-000049060000}"/>
    <cellStyle name="Percent 13" xfId="1700" xr:uid="{00000000-0005-0000-0000-00004A060000}"/>
    <cellStyle name="Percent 14" xfId="1701" xr:uid="{00000000-0005-0000-0000-00004B060000}"/>
    <cellStyle name="Percent 2" xfId="1271" xr:uid="{00000000-0005-0000-0000-00004C060000}"/>
    <cellStyle name="Percent 2 10" xfId="1272" xr:uid="{00000000-0005-0000-0000-00004D060000}"/>
    <cellStyle name="Percent 2 11" xfId="1273" xr:uid="{00000000-0005-0000-0000-00004E060000}"/>
    <cellStyle name="Percent 2 12" xfId="1274" xr:uid="{00000000-0005-0000-0000-00004F060000}"/>
    <cellStyle name="Percent 2 13" xfId="1275" xr:uid="{00000000-0005-0000-0000-000050060000}"/>
    <cellStyle name="Percent 2 14" xfId="1276" xr:uid="{00000000-0005-0000-0000-000051060000}"/>
    <cellStyle name="Percent 2 15" xfId="1277" xr:uid="{00000000-0005-0000-0000-000052060000}"/>
    <cellStyle name="Percent 2 16" xfId="1278" xr:uid="{00000000-0005-0000-0000-000053060000}"/>
    <cellStyle name="Percent 2 17" xfId="1279" xr:uid="{00000000-0005-0000-0000-000054060000}"/>
    <cellStyle name="Percent 2 18" xfId="1280" xr:uid="{00000000-0005-0000-0000-000055060000}"/>
    <cellStyle name="Percent 2 19" xfId="1281" xr:uid="{00000000-0005-0000-0000-000056060000}"/>
    <cellStyle name="Percent 2 2" xfId="1282" xr:uid="{00000000-0005-0000-0000-000057060000}"/>
    <cellStyle name="Percent 2 2 2" xfId="1283" xr:uid="{00000000-0005-0000-0000-000058060000}"/>
    <cellStyle name="Percent 2 2 3" xfId="1702" xr:uid="{00000000-0005-0000-0000-000059060000}"/>
    <cellStyle name="Percent 2 20" xfId="1284" xr:uid="{00000000-0005-0000-0000-00005A060000}"/>
    <cellStyle name="Percent 2 21" xfId="1703" xr:uid="{00000000-0005-0000-0000-00005B060000}"/>
    <cellStyle name="Percent 2 3" xfId="1285" xr:uid="{00000000-0005-0000-0000-00005C060000}"/>
    <cellStyle name="Percent 2 3 2" xfId="1286" xr:uid="{00000000-0005-0000-0000-00005D060000}"/>
    <cellStyle name="Percent 2 4" xfId="1287" xr:uid="{00000000-0005-0000-0000-00005E060000}"/>
    <cellStyle name="Percent 2 5" xfId="1288" xr:uid="{00000000-0005-0000-0000-00005F060000}"/>
    <cellStyle name="Percent 2 6" xfId="1289" xr:uid="{00000000-0005-0000-0000-000060060000}"/>
    <cellStyle name="Percent 2 7" xfId="1290" xr:uid="{00000000-0005-0000-0000-000061060000}"/>
    <cellStyle name="Percent 2 8" xfId="1291" xr:uid="{00000000-0005-0000-0000-000062060000}"/>
    <cellStyle name="Percent 2 9" xfId="1292" xr:uid="{00000000-0005-0000-0000-000063060000}"/>
    <cellStyle name="Percent 3" xfId="1293" xr:uid="{00000000-0005-0000-0000-000064060000}"/>
    <cellStyle name="Percent 3 2" xfId="1704" xr:uid="{00000000-0005-0000-0000-000065060000}"/>
    <cellStyle name="Percent 3 3" xfId="1705" xr:uid="{00000000-0005-0000-0000-000066060000}"/>
    <cellStyle name="Percent 3 4" xfId="1706" xr:uid="{00000000-0005-0000-0000-000067060000}"/>
    <cellStyle name="Percent 3 5" xfId="1707" xr:uid="{00000000-0005-0000-0000-000068060000}"/>
    <cellStyle name="Percent 4" xfId="1294" xr:uid="{00000000-0005-0000-0000-000069060000}"/>
    <cellStyle name="Percent 4 2" xfId="1708" xr:uid="{00000000-0005-0000-0000-00006A060000}"/>
    <cellStyle name="Percent 4 3" xfId="1709" xr:uid="{00000000-0005-0000-0000-00006B060000}"/>
    <cellStyle name="Percent 4 4" xfId="1710" xr:uid="{00000000-0005-0000-0000-00006C060000}"/>
    <cellStyle name="Percent 4 5" xfId="1711" xr:uid="{00000000-0005-0000-0000-00006D060000}"/>
    <cellStyle name="Percent 5" xfId="1295" xr:uid="{00000000-0005-0000-0000-00006E060000}"/>
    <cellStyle name="Percent 5 2" xfId="1712" xr:uid="{00000000-0005-0000-0000-00006F060000}"/>
    <cellStyle name="Percent 5 3" xfId="1713" xr:uid="{00000000-0005-0000-0000-000070060000}"/>
    <cellStyle name="Percent 5 4" xfId="1714" xr:uid="{00000000-0005-0000-0000-000071060000}"/>
    <cellStyle name="Percent 5 5" xfId="1715" xr:uid="{00000000-0005-0000-0000-000072060000}"/>
    <cellStyle name="Percent 6" xfId="1296" xr:uid="{00000000-0005-0000-0000-000073060000}"/>
    <cellStyle name="Percent 7" xfId="1297" xr:uid="{00000000-0005-0000-0000-000074060000}"/>
    <cellStyle name="Percent 7 2" xfId="1716" xr:uid="{00000000-0005-0000-0000-000075060000}"/>
    <cellStyle name="Percent 8" xfId="1298" xr:uid="{00000000-0005-0000-0000-000076060000}"/>
    <cellStyle name="Percent 8 2" xfId="1717" xr:uid="{00000000-0005-0000-0000-000077060000}"/>
    <cellStyle name="Percent 9" xfId="1718" xr:uid="{00000000-0005-0000-0000-000078060000}"/>
    <cellStyle name="Percent 9 2" xfId="1719" xr:uid="{00000000-0005-0000-0000-000079060000}"/>
    <cellStyle name="PERCENTAGE" xfId="1720" xr:uid="{00000000-0005-0000-0000-00007A060000}"/>
    <cellStyle name="Persen" xfId="1721" xr:uid="{00000000-0005-0000-0000-00007B060000}"/>
    <cellStyle name="PrePop Currency (0)" xfId="1722" xr:uid="{00000000-0005-0000-0000-00007C060000}"/>
    <cellStyle name="PrePop Currency (0) 2" xfId="1723" xr:uid="{00000000-0005-0000-0000-00007D060000}"/>
    <cellStyle name="PrePop Currency (2)" xfId="1724" xr:uid="{00000000-0005-0000-0000-00007E060000}"/>
    <cellStyle name="PrePop Currency (2) 2" xfId="1725" xr:uid="{00000000-0005-0000-0000-00007F060000}"/>
    <cellStyle name="PrePop Units (0)" xfId="1726" xr:uid="{00000000-0005-0000-0000-000080060000}"/>
    <cellStyle name="PrePop Units (0) 2" xfId="1727" xr:uid="{00000000-0005-0000-0000-000081060000}"/>
    <cellStyle name="PrePop Units (1)" xfId="1728" xr:uid="{00000000-0005-0000-0000-000082060000}"/>
    <cellStyle name="PrePop Units (1) 2" xfId="1729" xr:uid="{00000000-0005-0000-0000-000083060000}"/>
    <cellStyle name="PrePop Units (2)" xfId="1730" xr:uid="{00000000-0005-0000-0000-000084060000}"/>
    <cellStyle name="PrePop Units (2) 2" xfId="1731" xr:uid="{00000000-0005-0000-0000-000085060000}"/>
    <cellStyle name="pricing" xfId="1732" xr:uid="{00000000-0005-0000-0000-000086060000}"/>
    <cellStyle name="pricing 2" xfId="1733" xr:uid="{00000000-0005-0000-0000-000087060000}"/>
    <cellStyle name="PSChar" xfId="1734" xr:uid="{00000000-0005-0000-0000-000088060000}"/>
    <cellStyle name="RevList" xfId="1299" xr:uid="{00000000-0005-0000-0000-000089060000}"/>
    <cellStyle name="RevList 2" xfId="1735" xr:uid="{00000000-0005-0000-0000-00008A060000}"/>
    <cellStyle name="Ribu" xfId="1736" xr:uid="{00000000-0005-0000-0000-00008B060000}"/>
    <cellStyle name="RowLevel_1_RZNO (2)" xfId="1300" xr:uid="{00000000-0005-0000-0000-00008C060000}"/>
    <cellStyle name="sbt2" xfId="1737" xr:uid="{00000000-0005-0000-0000-00008D060000}"/>
    <cellStyle name="sbt2 2" xfId="1738" xr:uid="{00000000-0005-0000-0000-00008E060000}"/>
    <cellStyle name="SHEET" xfId="1739" xr:uid="{00000000-0005-0000-0000-00008F060000}"/>
    <cellStyle name="Sheet Title" xfId="1301" xr:uid="{00000000-0005-0000-0000-000090060000}"/>
    <cellStyle name="SPOl" xfId="1740" xr:uid="{00000000-0005-0000-0000-000091060000}"/>
    <cellStyle name="style" xfId="1741" xr:uid="{00000000-0005-0000-0000-000092060000}"/>
    <cellStyle name="Style 1" xfId="1302" xr:uid="{00000000-0005-0000-0000-000093060000}"/>
    <cellStyle name="style 2" xfId="1742" xr:uid="{00000000-0005-0000-0000-000094060000}"/>
    <cellStyle name="style1" xfId="1743" xr:uid="{00000000-0005-0000-0000-000095060000}"/>
    <cellStyle name="style2" xfId="1744" xr:uid="{00000000-0005-0000-0000-000096060000}"/>
    <cellStyle name="subt1" xfId="1745" xr:uid="{00000000-0005-0000-0000-000097060000}"/>
    <cellStyle name="Subtotal" xfId="1303" xr:uid="{00000000-0005-0000-0000-000098060000}"/>
    <cellStyle name="Subtotal 2" xfId="1746" xr:uid="{00000000-0005-0000-0000-000099060000}"/>
    <cellStyle name="tahap" xfId="1747" xr:uid="{00000000-0005-0000-0000-00009A060000}"/>
    <cellStyle name="tahap 2" xfId="1748" xr:uid="{00000000-0005-0000-0000-00009B060000}"/>
    <cellStyle name="Text Indent A" xfId="1749" xr:uid="{00000000-0005-0000-0000-00009C060000}"/>
    <cellStyle name="Text Indent B" xfId="1750" xr:uid="{00000000-0005-0000-0000-00009D060000}"/>
    <cellStyle name="Text Indent C" xfId="1751" xr:uid="{00000000-0005-0000-0000-00009E060000}"/>
    <cellStyle name="Text Indent C 2" xfId="1752" xr:uid="{00000000-0005-0000-0000-00009F060000}"/>
    <cellStyle name="þ_x001d_ð &amp;ý&amp;†ýG_x0008_ X_x000a__x0007__x0001__x0001_" xfId="1753" xr:uid="{00000000-0005-0000-0000-0000A0060000}"/>
    <cellStyle name="Title 10" xfId="1304" xr:uid="{00000000-0005-0000-0000-0000A1060000}"/>
    <cellStyle name="Title 11" xfId="1305" xr:uid="{00000000-0005-0000-0000-0000A2060000}"/>
    <cellStyle name="Title 12" xfId="1306" xr:uid="{00000000-0005-0000-0000-0000A3060000}"/>
    <cellStyle name="Title 13" xfId="1307" xr:uid="{00000000-0005-0000-0000-0000A4060000}"/>
    <cellStyle name="Title 14" xfId="1308" xr:uid="{00000000-0005-0000-0000-0000A5060000}"/>
    <cellStyle name="Title 15" xfId="1309" xr:uid="{00000000-0005-0000-0000-0000A6060000}"/>
    <cellStyle name="Title 16" xfId="1310" xr:uid="{00000000-0005-0000-0000-0000A7060000}"/>
    <cellStyle name="Title 17" xfId="1311" xr:uid="{00000000-0005-0000-0000-0000A8060000}"/>
    <cellStyle name="Title 18" xfId="1312" xr:uid="{00000000-0005-0000-0000-0000A9060000}"/>
    <cellStyle name="Title 19" xfId="1313" xr:uid="{00000000-0005-0000-0000-0000AA060000}"/>
    <cellStyle name="Title 2" xfId="1314" xr:uid="{00000000-0005-0000-0000-0000AB060000}"/>
    <cellStyle name="Title 2 2" xfId="1315" xr:uid="{00000000-0005-0000-0000-0000AC060000}"/>
    <cellStyle name="Title 3" xfId="1316" xr:uid="{00000000-0005-0000-0000-0000AD060000}"/>
    <cellStyle name="Title 4" xfId="1317" xr:uid="{00000000-0005-0000-0000-0000AE060000}"/>
    <cellStyle name="Title 5" xfId="1318" xr:uid="{00000000-0005-0000-0000-0000AF060000}"/>
    <cellStyle name="Title 6" xfId="1319" xr:uid="{00000000-0005-0000-0000-0000B0060000}"/>
    <cellStyle name="Title 7" xfId="1320" xr:uid="{00000000-0005-0000-0000-0000B1060000}"/>
    <cellStyle name="Title 8" xfId="1321" xr:uid="{00000000-0005-0000-0000-0000B2060000}"/>
    <cellStyle name="Title 9" xfId="1322" xr:uid="{00000000-0005-0000-0000-0000B3060000}"/>
    <cellStyle name="Total 10" xfId="1323" xr:uid="{00000000-0005-0000-0000-0000B4060000}"/>
    <cellStyle name="Total 11" xfId="1324" xr:uid="{00000000-0005-0000-0000-0000B5060000}"/>
    <cellStyle name="Total 12" xfId="1325" xr:uid="{00000000-0005-0000-0000-0000B6060000}"/>
    <cellStyle name="Total 13" xfId="1326" xr:uid="{00000000-0005-0000-0000-0000B7060000}"/>
    <cellStyle name="Total 14" xfId="1327" xr:uid="{00000000-0005-0000-0000-0000B8060000}"/>
    <cellStyle name="Total 15" xfId="1328" xr:uid="{00000000-0005-0000-0000-0000B9060000}"/>
    <cellStyle name="Total 16" xfId="1329" xr:uid="{00000000-0005-0000-0000-0000BA060000}"/>
    <cellStyle name="Total 17" xfId="1330" xr:uid="{00000000-0005-0000-0000-0000BB060000}"/>
    <cellStyle name="Total 18" xfId="1331" xr:uid="{00000000-0005-0000-0000-0000BC060000}"/>
    <cellStyle name="Total 18 2" xfId="1754" xr:uid="{00000000-0005-0000-0000-0000BD060000}"/>
    <cellStyle name="Total 19" xfId="1332" xr:uid="{00000000-0005-0000-0000-0000BE060000}"/>
    <cellStyle name="Total 2" xfId="1333" xr:uid="{00000000-0005-0000-0000-0000BF060000}"/>
    <cellStyle name="Total 2 2" xfId="1334" xr:uid="{00000000-0005-0000-0000-0000C0060000}"/>
    <cellStyle name="Total 2 3" xfId="1335" xr:uid="{00000000-0005-0000-0000-0000C1060000}"/>
    <cellStyle name="Total 2 4" xfId="1336" xr:uid="{00000000-0005-0000-0000-0000C2060000}"/>
    <cellStyle name="Total 20" xfId="1337" xr:uid="{00000000-0005-0000-0000-0000C3060000}"/>
    <cellStyle name="Total 3" xfId="1338" xr:uid="{00000000-0005-0000-0000-0000C4060000}"/>
    <cellStyle name="Total 4" xfId="1339" xr:uid="{00000000-0005-0000-0000-0000C5060000}"/>
    <cellStyle name="Total 5" xfId="1340" xr:uid="{00000000-0005-0000-0000-0000C6060000}"/>
    <cellStyle name="Total 6" xfId="1341" xr:uid="{00000000-0005-0000-0000-0000C7060000}"/>
    <cellStyle name="Total 7" xfId="1342" xr:uid="{00000000-0005-0000-0000-0000C8060000}"/>
    <cellStyle name="Total 8" xfId="1343" xr:uid="{00000000-0005-0000-0000-0000C9060000}"/>
    <cellStyle name="Total 9" xfId="1344" xr:uid="{00000000-0005-0000-0000-0000CA060000}"/>
    <cellStyle name="Totšl" xfId="1345" xr:uid="{00000000-0005-0000-0000-0000CB060000}"/>
    <cellStyle name="Totšl 2" xfId="1346" xr:uid="{00000000-0005-0000-0000-0000CC060000}"/>
    <cellStyle name="Tusental_NPV" xfId="1755" xr:uid="{00000000-0005-0000-0000-0000CD060000}"/>
    <cellStyle name="Valuta (0)_pldt" xfId="1756" xr:uid="{00000000-0005-0000-0000-0000CE060000}"/>
    <cellStyle name="Valuta_NPV" xfId="1757" xr:uid="{00000000-0005-0000-0000-0000CF060000}"/>
    <cellStyle name="Warning Text 10" xfId="1347" xr:uid="{00000000-0005-0000-0000-0000D0060000}"/>
    <cellStyle name="Warning Text 11" xfId="1348" xr:uid="{00000000-0005-0000-0000-0000D1060000}"/>
    <cellStyle name="Warning Text 12" xfId="1349" xr:uid="{00000000-0005-0000-0000-0000D2060000}"/>
    <cellStyle name="Warning Text 13" xfId="1350" xr:uid="{00000000-0005-0000-0000-0000D3060000}"/>
    <cellStyle name="Warning Text 14" xfId="1351" xr:uid="{00000000-0005-0000-0000-0000D4060000}"/>
    <cellStyle name="Warning Text 15" xfId="1352" xr:uid="{00000000-0005-0000-0000-0000D5060000}"/>
    <cellStyle name="Warning Text 16" xfId="1353" xr:uid="{00000000-0005-0000-0000-0000D6060000}"/>
    <cellStyle name="Warning Text 17" xfId="1354" xr:uid="{00000000-0005-0000-0000-0000D7060000}"/>
    <cellStyle name="Warning Text 18" xfId="1355" xr:uid="{00000000-0005-0000-0000-0000D8060000}"/>
    <cellStyle name="Warning Text 19" xfId="1356" xr:uid="{00000000-0005-0000-0000-0000D9060000}"/>
    <cellStyle name="Warning Text 2" xfId="1357" xr:uid="{00000000-0005-0000-0000-0000DA060000}"/>
    <cellStyle name="Warning Text 2 2" xfId="1358" xr:uid="{00000000-0005-0000-0000-0000DB060000}"/>
    <cellStyle name="Warning Text 3" xfId="1359" xr:uid="{00000000-0005-0000-0000-0000DC060000}"/>
    <cellStyle name="Warning Text 4" xfId="1360" xr:uid="{00000000-0005-0000-0000-0000DD060000}"/>
    <cellStyle name="Warning Text 5" xfId="1361" xr:uid="{00000000-0005-0000-0000-0000DE060000}"/>
    <cellStyle name="Warning Text 6" xfId="1362" xr:uid="{00000000-0005-0000-0000-0000DF060000}"/>
    <cellStyle name="Warning Text 7" xfId="1363" xr:uid="{00000000-0005-0000-0000-0000E0060000}"/>
    <cellStyle name="Warning Text 8" xfId="1364" xr:uid="{00000000-0005-0000-0000-0000E1060000}"/>
    <cellStyle name="Warning Text 9" xfId="1365" xr:uid="{00000000-0005-0000-0000-0000E2060000}"/>
    <cellStyle name="WHead - Style2" xfId="1758" xr:uid="{00000000-0005-0000-0000-0000E3060000}"/>
    <cellStyle name="똿뗦먛귟 [0.00]_PRODUCT DETAIL Q1" xfId="1366" xr:uid="{00000000-0005-0000-0000-0000E4060000}"/>
    <cellStyle name="똿뗦먛귟_PRODUCT DETAIL Q1" xfId="1367" xr:uid="{00000000-0005-0000-0000-0000E5060000}"/>
    <cellStyle name="믅됞 [0.00]_PRODUCT DETAIL Q1" xfId="1368" xr:uid="{00000000-0005-0000-0000-0000E6060000}"/>
    <cellStyle name="믅됞_PRODUCT DETAIL Q1" xfId="1369" xr:uid="{00000000-0005-0000-0000-0000E7060000}"/>
    <cellStyle name="백분율_HOBONG" xfId="1370" xr:uid="{00000000-0005-0000-0000-0000E8060000}"/>
    <cellStyle name="뷭?_BOOKSHIP" xfId="1371" xr:uid="{00000000-0005-0000-0000-0000E9060000}"/>
    <cellStyle name="쉼표_PAKET 10 HIPDS" xfId="1759" xr:uid="{00000000-0005-0000-0000-0000EA060000}"/>
    <cellStyle name="콤마 [0]_1202" xfId="1372" xr:uid="{00000000-0005-0000-0000-0000EB060000}"/>
    <cellStyle name="콤마_1202" xfId="1373" xr:uid="{00000000-0005-0000-0000-0000EC060000}"/>
    <cellStyle name="통화 [0]_1202" xfId="1374" xr:uid="{00000000-0005-0000-0000-0000ED060000}"/>
    <cellStyle name="통화_1202" xfId="1375" xr:uid="{00000000-0005-0000-0000-0000EE060000}"/>
    <cellStyle name="표준_(정보부문)월별인원계획" xfId="1376" xr:uid="{00000000-0005-0000-0000-0000EF060000}"/>
    <cellStyle name="標準_schedule11" xfId="1760" xr:uid="{00000000-0005-0000-0000-0000F0060000}"/>
  </cellStyles>
  <dxfs count="0"/>
  <tableStyles count="0" defaultTableStyle="TableStyleMedium9" defaultPivotStyle="PivotStyleLight16"/>
  <colors>
    <mruColors>
      <color rgb="FF95E79F"/>
      <color rgb="FF33D146"/>
      <color rgb="FFFFCC71"/>
      <color rgb="FFC0D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194765888143625E-2"/>
          <c:y val="4.0171933436335371E-2"/>
          <c:w val="0.88670106667443327"/>
          <c:h val="0.67741597276096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'CF, EAF &amp; EFOR'!$B$6:$C$6</c:f>
              <c:strCache>
                <c:ptCount val="2"/>
                <c:pt idx="0">
                  <c:v>Net Capacity Factor</c:v>
                </c:pt>
                <c:pt idx="1">
                  <c:v>CFK #1</c:v>
                </c:pt>
              </c:strCache>
            </c:strRef>
          </c:tx>
          <c:invertIfNegative val="0"/>
          <c:cat>
            <c:strRef>
              <c:f>'CF, EAF &amp; EFOR'!$D$5:$O$5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'CF, EAF &amp; EFOR'!$D$6:$O$6</c:f>
              <c:numCache>
                <c:formatCode>_(* #,##0.00_);_(* \(#,##0.00\);_(* "-"??_);_(@_)</c:formatCode>
                <c:ptCount val="12"/>
                <c:pt idx="0">
                  <c:v>90.478240948143537</c:v>
                </c:pt>
                <c:pt idx="1">
                  <c:v>92.431081747058457</c:v>
                </c:pt>
                <c:pt idx="2">
                  <c:v>89.08327421441389</c:v>
                </c:pt>
                <c:pt idx="3">
                  <c:v>86.792073930333956</c:v>
                </c:pt>
                <c:pt idx="4">
                  <c:v>92.891807740637191</c:v>
                </c:pt>
                <c:pt idx="5">
                  <c:v>88.040367016434288</c:v>
                </c:pt>
                <c:pt idx="6">
                  <c:v>92.799883540144691</c:v>
                </c:pt>
                <c:pt idx="7">
                  <c:v>91.905370612701446</c:v>
                </c:pt>
                <c:pt idx="8">
                  <c:v>64.766233892323413</c:v>
                </c:pt>
                <c:pt idx="9">
                  <c:v>56.565512426886677</c:v>
                </c:pt>
                <c:pt idx="10">
                  <c:v>93.28261038415701</c:v>
                </c:pt>
                <c:pt idx="11">
                  <c:v>87.582972949039288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9-4346-8924-AD3152FD9964}"/>
            </c:ext>
          </c:extLst>
        </c:ser>
        <c:ser>
          <c:idx val="1"/>
          <c:order val="1"/>
          <c:tx>
            <c:strRef>
              <c:f>'CF, EAF &amp; EFOR'!$B$7:$C$7</c:f>
              <c:strCache>
                <c:ptCount val="2"/>
                <c:pt idx="0">
                  <c:v>Net Capacity Factor</c:v>
                </c:pt>
                <c:pt idx="1">
                  <c:v>CFK #2</c:v>
                </c:pt>
              </c:strCache>
            </c:strRef>
          </c:tx>
          <c:invertIfNegative val="0"/>
          <c:cat>
            <c:strRef>
              <c:f>'CF, EAF &amp; EFOR'!$D$5:$O$5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'CF, EAF &amp; EFOR'!$D$7:$O$7</c:f>
              <c:numCache>
                <c:formatCode>_(* #,##0.00_);_(* \(#,##0.00\);_(* "-"??_);_(@_)</c:formatCode>
                <c:ptCount val="12"/>
                <c:pt idx="0">
                  <c:v>91.516113606500141</c:v>
                </c:pt>
                <c:pt idx="1">
                  <c:v>94.235021997929607</c:v>
                </c:pt>
                <c:pt idx="2">
                  <c:v>87.362149368863939</c:v>
                </c:pt>
                <c:pt idx="3">
                  <c:v>82.729341787439608</c:v>
                </c:pt>
                <c:pt idx="4">
                  <c:v>95.808514492753631</c:v>
                </c:pt>
                <c:pt idx="5">
                  <c:v>91.53891304347826</c:v>
                </c:pt>
                <c:pt idx="6">
                  <c:v>90.109050390971873</c:v>
                </c:pt>
                <c:pt idx="7">
                  <c:v>56.348790599423381</c:v>
                </c:pt>
                <c:pt idx="8">
                  <c:v>70.560560289274818</c:v>
                </c:pt>
                <c:pt idx="9">
                  <c:v>88.195571728610688</c:v>
                </c:pt>
                <c:pt idx="10">
                  <c:v>89.43346534748872</c:v>
                </c:pt>
                <c:pt idx="11">
                  <c:v>85.420610947025949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9-4346-8924-AD3152FD9964}"/>
            </c:ext>
          </c:extLst>
        </c:ser>
        <c:ser>
          <c:idx val="2"/>
          <c:order val="2"/>
          <c:tx>
            <c:strRef>
              <c:f>'CF, EAF &amp; EFOR'!$B$8:$C$8</c:f>
              <c:strCache>
                <c:ptCount val="2"/>
                <c:pt idx="0">
                  <c:v>Net Capacity Factor</c:v>
                </c:pt>
                <c:pt idx="1">
                  <c:v>CFK #3</c:v>
                </c:pt>
              </c:strCache>
            </c:strRef>
          </c:tx>
          <c:invertIfNegative val="0"/>
          <c:cat>
            <c:strRef>
              <c:f>'CF, EAF &amp; EFOR'!$D$5:$O$5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'CF, EAF &amp; EFOR'!$D$8:$O$8</c:f>
              <c:numCache>
                <c:formatCode>_(* #,##0.00_);_(* \(#,##0.00\);_(* "-"??_);_(@_)</c:formatCode>
                <c:ptCount val="12"/>
                <c:pt idx="0">
                  <c:v>93.057790026805421</c:v>
                </c:pt>
                <c:pt idx="1">
                  <c:v>93.724126040210834</c:v>
                </c:pt>
                <c:pt idx="2">
                  <c:v>78.618180046162507</c:v>
                </c:pt>
                <c:pt idx="3">
                  <c:v>38.117921009442206</c:v>
                </c:pt>
                <c:pt idx="4">
                  <c:v>94.958746640429538</c:v>
                </c:pt>
                <c:pt idx="5">
                  <c:v>93.280130336551792</c:v>
                </c:pt>
                <c:pt idx="6">
                  <c:v>95.990969003309417</c:v>
                </c:pt>
                <c:pt idx="7">
                  <c:v>96.352900422869808</c:v>
                </c:pt>
                <c:pt idx="8">
                  <c:v>92.381259491677127</c:v>
                </c:pt>
                <c:pt idx="9">
                  <c:v>94.155488894426199</c:v>
                </c:pt>
                <c:pt idx="10">
                  <c:v>92.440431169515591</c:v>
                </c:pt>
                <c:pt idx="11">
                  <c:v>81.56966601347014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19-4346-8924-AD3152FD9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772648"/>
        <c:axId val="273773432"/>
      </c:barChart>
      <c:lineChart>
        <c:grouping val="standard"/>
        <c:varyColors val="0"/>
        <c:ser>
          <c:idx val="3"/>
          <c:order val="3"/>
          <c:tx>
            <c:strRef>
              <c:f>'CF, EAF &amp; EFOR'!$B$12:$C$12</c:f>
              <c:strCache>
                <c:ptCount val="2"/>
                <c:pt idx="0">
                  <c:v>Equivalent Forced Outage Rate</c:v>
                </c:pt>
                <c:pt idx="1">
                  <c:v>CFK #1</c:v>
                </c:pt>
              </c:strCache>
            </c:strRef>
          </c:tx>
          <c:cat>
            <c:strRef>
              <c:f>'CF, EAF &amp; EFOR'!$D$5:$O$5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'CF, EAF &amp; EFOR'!$D$12:$O$12</c:f>
              <c:numCache>
                <c:formatCode>_(* #,##0.00_);_(* \(#,##0.00\);_(* "-"??_);_(@_)</c:formatCode>
                <c:ptCount val="12"/>
                <c:pt idx="0">
                  <c:v>0.95698924731182788</c:v>
                </c:pt>
                <c:pt idx="1">
                  <c:v>0</c:v>
                </c:pt>
                <c:pt idx="2">
                  <c:v>0</c:v>
                </c:pt>
                <c:pt idx="3">
                  <c:v>3.0180555555555557</c:v>
                </c:pt>
                <c:pt idx="4">
                  <c:v>2.0523011169998191</c:v>
                </c:pt>
                <c:pt idx="5">
                  <c:v>0.58975128698024781</c:v>
                </c:pt>
                <c:pt idx="6">
                  <c:v>2.9648985286392793</c:v>
                </c:pt>
                <c:pt idx="7">
                  <c:v>2.2403575748056892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19-4346-8924-AD3152FD9964}"/>
            </c:ext>
          </c:extLst>
        </c:ser>
        <c:ser>
          <c:idx val="4"/>
          <c:order val="4"/>
          <c:tx>
            <c:strRef>
              <c:f>'CF, EAF &amp; EFOR'!$B$13:$C$13</c:f>
              <c:strCache>
                <c:ptCount val="2"/>
                <c:pt idx="0">
                  <c:v>Equivalent Forced Outage Rate</c:v>
                </c:pt>
                <c:pt idx="1">
                  <c:v>CFK #2</c:v>
                </c:pt>
              </c:strCache>
            </c:strRef>
          </c:tx>
          <c:cat>
            <c:strRef>
              <c:f>'CF, EAF &amp; EFOR'!$D$5:$O$5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'CF, EAF &amp; EFOR'!$D$13:$O$13</c:f>
              <c:numCache>
                <c:formatCode>_(* #,##0.00_);_(* \(#,##0.00\);_(* "-"??_);_(@_)</c:formatCode>
                <c:ptCount val="12"/>
                <c:pt idx="0">
                  <c:v>1.827956989247312</c:v>
                </c:pt>
                <c:pt idx="1">
                  <c:v>0</c:v>
                </c:pt>
                <c:pt idx="2">
                  <c:v>0</c:v>
                </c:pt>
                <c:pt idx="3">
                  <c:v>7.1805555555555554</c:v>
                </c:pt>
                <c:pt idx="4">
                  <c:v>0.10436535764375879</c:v>
                </c:pt>
                <c:pt idx="5">
                  <c:v>6.8176664020864058E-2</c:v>
                </c:pt>
                <c:pt idx="6">
                  <c:v>4.7853680089018686</c:v>
                </c:pt>
                <c:pt idx="7">
                  <c:v>0.34055045656631999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19-4346-8924-AD3152FD9964}"/>
            </c:ext>
          </c:extLst>
        </c:ser>
        <c:ser>
          <c:idx val="5"/>
          <c:order val="5"/>
          <c:tx>
            <c:strRef>
              <c:f>'CF, EAF &amp; EFOR'!$B$14:$C$14</c:f>
              <c:strCache>
                <c:ptCount val="2"/>
                <c:pt idx="0">
                  <c:v>Equivalent Forced Outage Rate</c:v>
                </c:pt>
                <c:pt idx="1">
                  <c:v>CFK #3</c:v>
                </c:pt>
              </c:strCache>
            </c:strRef>
          </c:tx>
          <c:cat>
            <c:strRef>
              <c:f>'CF, EAF &amp; EFOR'!$D$5:$O$5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'CF, EAF &amp; EFOR'!$D$14:$O$14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0.37112454019968466</c:v>
                </c:pt>
                <c:pt idx="4">
                  <c:v>0.10011416867261128</c:v>
                </c:pt>
                <c:pt idx="5">
                  <c:v>0</c:v>
                </c:pt>
                <c:pt idx="6">
                  <c:v>0</c:v>
                </c:pt>
                <c:pt idx="7">
                  <c:v>0.33602150537634407</c:v>
                </c:pt>
                <c:pt idx="8">
                  <c:v>2.7685185184964212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19-4346-8924-AD3152FD9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779704"/>
        <c:axId val="273778136"/>
      </c:lineChart>
      <c:catAx>
        <c:axId val="273772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3773432"/>
        <c:crosses val="autoZero"/>
        <c:auto val="1"/>
        <c:lblAlgn val="ctr"/>
        <c:lblOffset val="100"/>
        <c:noMultiLvlLbl val="0"/>
      </c:catAx>
      <c:valAx>
        <c:axId val="2737734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273772648"/>
        <c:crosses val="autoZero"/>
        <c:crossBetween val="between"/>
      </c:valAx>
      <c:valAx>
        <c:axId val="273778136"/>
        <c:scaling>
          <c:orientation val="minMax"/>
          <c:max val="36"/>
        </c:scaling>
        <c:delete val="0"/>
        <c:axPos val="r"/>
        <c:numFmt formatCode="_(* #,##0.00_);_(* \(#,##0.00\);_(* &quot;-&quot;??_);_(@_)" sourceLinked="1"/>
        <c:majorTickMark val="out"/>
        <c:minorTickMark val="none"/>
        <c:tickLblPos val="nextTo"/>
        <c:crossAx val="273779704"/>
        <c:crosses val="max"/>
        <c:crossBetween val="between"/>
      </c:valAx>
      <c:catAx>
        <c:axId val="273779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377813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3563673402881187E-2"/>
          <c:y val="0.82112603466190381"/>
          <c:w val="0.97394023285634335"/>
          <c:h val="0.175477063433432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9525</xdr:rowOff>
    </xdr:from>
    <xdr:to>
      <xdr:col>6</xdr:col>
      <xdr:colOff>0</xdr:colOff>
      <xdr:row>4</xdr:row>
      <xdr:rowOff>190500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71475" y="790575"/>
          <a:ext cx="49530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9525</xdr:rowOff>
    </xdr:from>
    <xdr:to>
      <xdr:col>6</xdr:col>
      <xdr:colOff>0</xdr:colOff>
      <xdr:row>4</xdr:row>
      <xdr:rowOff>190500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71475" y="790575"/>
          <a:ext cx="49530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9525</xdr:rowOff>
    </xdr:from>
    <xdr:to>
      <xdr:col>6</xdr:col>
      <xdr:colOff>0</xdr:colOff>
      <xdr:row>4</xdr:row>
      <xdr:rowOff>190500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71475" y="790575"/>
          <a:ext cx="49530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9525</xdr:rowOff>
    </xdr:from>
    <xdr:to>
      <xdr:col>6</xdr:col>
      <xdr:colOff>0</xdr:colOff>
      <xdr:row>4</xdr:row>
      <xdr:rowOff>190500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371475" y="790575"/>
          <a:ext cx="49530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9525</xdr:rowOff>
    </xdr:from>
    <xdr:to>
      <xdr:col>6</xdr:col>
      <xdr:colOff>0</xdr:colOff>
      <xdr:row>4</xdr:row>
      <xdr:rowOff>190500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371475" y="790575"/>
          <a:ext cx="49530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14</xdr:row>
      <xdr:rowOff>138111</xdr:rowOff>
    </xdr:from>
    <xdr:to>
      <xdr:col>14</xdr:col>
      <xdr:colOff>609600</xdr:colOff>
      <xdr:row>37</xdr:row>
      <xdr:rowOff>180975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323850</xdr:colOff>
      <xdr:row>15</xdr:row>
      <xdr:rowOff>180975</xdr:rowOff>
    </xdr:from>
    <xdr:to>
      <xdr:col>11</xdr:col>
      <xdr:colOff>323850</xdr:colOff>
      <xdr:row>17</xdr:row>
      <xdr:rowOff>142875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991100" y="2971800"/>
          <a:ext cx="319087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GRAFIK</a:t>
          </a:r>
          <a:r>
            <a:rPr lang="en-US" sz="1400" b="1" baseline="0"/>
            <a:t> PERBANDINGAN NCF DAN EFOR</a:t>
          </a:r>
          <a:endParaRPr lang="en-US" sz="1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24765</xdr:colOff>
      <xdr:row>30</xdr:row>
      <xdr:rowOff>10190</xdr:rowOff>
    </xdr:from>
    <xdr:ext cx="927735" cy="3325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 txBox="1"/>
          </xdr:nvSpPr>
          <xdr:spPr>
            <a:xfrm>
              <a:off x="4796790" y="3248690"/>
              <a:ext cx="927735" cy="3325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𝐴𝐻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4796790" y="3248690"/>
              <a:ext cx="927735" cy="3325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𝐴𝐻/𝑃𝐻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32</xdr:row>
      <xdr:rowOff>19050</xdr:rowOff>
    </xdr:from>
    <xdr:ext cx="927735" cy="3327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 txBox="1"/>
          </xdr:nvSpPr>
          <xdr:spPr>
            <a:xfrm>
              <a:off x="4772025" y="4019550"/>
              <a:ext cx="927735" cy="3327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𝑆𝐻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4772025" y="4019550"/>
              <a:ext cx="927735" cy="3327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𝑆𝐻/𝑃𝐻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33</xdr:row>
      <xdr:rowOff>0</xdr:rowOff>
    </xdr:from>
    <xdr:ext cx="1485900" cy="3327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 txBox="1"/>
          </xdr:nvSpPr>
          <xdr:spPr>
            <a:xfrm>
              <a:off x="4772025" y="4381500"/>
              <a:ext cx="1485900" cy="3327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𝑃𝑂𝐻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4772025" y="4381500"/>
              <a:ext cx="1485900" cy="3327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𝑃𝑂𝐻/𝑃𝐻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34</xdr:row>
      <xdr:rowOff>0</xdr:rowOff>
    </xdr:from>
    <xdr:ext cx="1343025" cy="3327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 txBox="1"/>
          </xdr:nvSpPr>
          <xdr:spPr>
            <a:xfrm>
              <a:off x="4772025" y="4762500"/>
              <a:ext cx="1343025" cy="3327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𝑀𝑂𝐻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4772025" y="4762500"/>
              <a:ext cx="1343025" cy="3327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𝑀𝑂𝐻/𝑃𝐻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37</xdr:row>
      <xdr:rowOff>0</xdr:rowOff>
    </xdr:from>
    <xdr:ext cx="1200150" cy="3327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>
              <a:off x="4772025" y="5143500"/>
              <a:ext cx="1200150" cy="3327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𝑅𝑆𝐻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4772025" y="5143500"/>
              <a:ext cx="1200150" cy="3327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𝑅𝑆𝐻/𝑃𝐻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38</xdr:row>
      <xdr:rowOff>0</xdr:rowOff>
    </xdr:from>
    <xdr:ext cx="1752600" cy="33175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 txBox="1"/>
          </xdr:nvSpPr>
          <xdr:spPr>
            <a:xfrm>
              <a:off x="4772025" y="5524500"/>
              <a:ext cx="1752600" cy="33175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𝐸𝑃𝐷𝐻</m:t>
                      </m:r>
                      <m:r>
                        <a:rPr lang="en-US" sz="1100" b="0" i="1">
                          <a:latin typeface="Cambria Math"/>
                        </a:rPr>
                        <m:t> + </m:t>
                      </m:r>
                      <m:r>
                        <a:rPr lang="en-US" sz="1100" b="0" i="1">
                          <a:latin typeface="Cambria Math"/>
                        </a:rPr>
                        <m:t>𝐸𝑈𝐷𝐻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4772025" y="5524500"/>
              <a:ext cx="1752600" cy="33175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=(</a:t>
              </a:r>
              <a:r>
                <a:rPr lang="en-US" sz="1100" b="0" i="0">
                  <a:latin typeface="Cambria Math"/>
                </a:rPr>
                <a:t>𝐸𝑃𝐷𝐻 + 𝐸𝑈𝐷𝐻 )/𝑃𝐻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35</xdr:row>
      <xdr:rowOff>0</xdr:rowOff>
    </xdr:from>
    <xdr:ext cx="1381125" cy="3327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SpPr txBox="1"/>
          </xdr:nvSpPr>
          <xdr:spPr>
            <a:xfrm>
              <a:off x="4772025" y="6286500"/>
              <a:ext cx="1381125" cy="3327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𝐹𝑂𝐻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4772025" y="6286500"/>
              <a:ext cx="1381125" cy="3327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𝐹𝑂𝐻/𝑃𝐻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36</xdr:row>
      <xdr:rowOff>0</xdr:rowOff>
    </xdr:from>
    <xdr:ext cx="1752600" cy="33175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SpPr txBox="1"/>
          </xdr:nvSpPr>
          <xdr:spPr>
            <a:xfrm>
              <a:off x="4772025" y="5905500"/>
              <a:ext cx="1752600" cy="33175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𝑃𝑂𝐻</m:t>
                      </m:r>
                      <m:r>
                        <a:rPr lang="en-US" sz="1100" b="0" i="1">
                          <a:latin typeface="Cambria Math"/>
                        </a:rPr>
                        <m:t> + </m:t>
                      </m:r>
                      <m:r>
                        <a:rPr lang="en-US" sz="1100" b="0" i="1">
                          <a:latin typeface="Cambria Math"/>
                        </a:rPr>
                        <m:t>𝑀𝑂𝐻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4772025" y="5905500"/>
              <a:ext cx="1752600" cy="33175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=(</a:t>
              </a:r>
              <a:r>
                <a:rPr lang="en-US" sz="1100" b="0" i="0">
                  <a:latin typeface="Cambria Math"/>
                </a:rPr>
                <a:t>𝑃𝑂𝐻 + 𝑀𝑂𝐻 )/𝑃𝐻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31</xdr:row>
      <xdr:rowOff>0</xdr:rowOff>
    </xdr:from>
    <xdr:ext cx="2152650" cy="3391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>
              <a:off x="3209925" y="6886575"/>
              <a:ext cx="2152650" cy="3391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𝐴𝐻</m:t>
                      </m:r>
                      <m:r>
                        <a:rPr lang="en-US" sz="1100" b="0" i="1">
                          <a:latin typeface="Cambria Math"/>
                        </a:rPr>
                        <m:t> −(</m:t>
                      </m:r>
                      <m:r>
                        <a:rPr lang="en-US" sz="1100" b="0" i="1">
                          <a:latin typeface="Cambria Math"/>
                        </a:rPr>
                        <m:t>𝐸𝐹𝐷𝐻</m:t>
                      </m:r>
                      <m:r>
                        <a:rPr lang="en-US" sz="1100" b="0" i="1">
                          <a:latin typeface="Cambria Math"/>
                        </a:rPr>
                        <m:t> + </m:t>
                      </m:r>
                      <m:r>
                        <a:rPr lang="en-US" sz="1100" b="0" i="1">
                          <a:latin typeface="Cambria Math"/>
                        </a:rPr>
                        <m:t>𝐸𝑀𝐷𝐻</m:t>
                      </m:r>
                      <m:r>
                        <a:rPr lang="en-US" sz="1100" b="0" i="1">
                          <a:latin typeface="Cambria Math"/>
                        </a:rPr>
                        <m:t> + </m:t>
                      </m:r>
                      <m:r>
                        <a:rPr lang="en-US" sz="1100" b="0" i="1">
                          <a:latin typeface="Cambria Math"/>
                        </a:rPr>
                        <m:t>𝐸𝑃𝐷𝐻</m:t>
                      </m:r>
                      <m:r>
                        <a:rPr lang="en-US" sz="1100" b="0" i="1">
                          <a:latin typeface="Cambria Math"/>
                        </a:rPr>
                        <m:t> )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3209925" y="6886575"/>
              <a:ext cx="2152650" cy="3391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=(</a:t>
              </a:r>
              <a:r>
                <a:rPr lang="en-US" sz="1100" b="0" i="0">
                  <a:latin typeface="Cambria Math"/>
                </a:rPr>
                <a:t>𝐴𝐻 −(𝐸𝐹𝐷𝐻 + 𝐸𝑀𝐷𝐻 + 𝐸𝑃𝐷𝐻 ))/𝑃𝐻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39</xdr:row>
      <xdr:rowOff>0</xdr:rowOff>
    </xdr:from>
    <xdr:ext cx="2562225" cy="3338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SpPr txBox="1"/>
          </xdr:nvSpPr>
          <xdr:spPr>
            <a:xfrm>
              <a:off x="4772025" y="6858000"/>
              <a:ext cx="2562225" cy="333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𝐹𝑂𝐻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𝐹𝑂𝐻</m:t>
                      </m:r>
                      <m:r>
                        <a:rPr lang="en-US" sz="1100" b="0" i="1">
                          <a:latin typeface="Cambria Math"/>
                        </a:rPr>
                        <m:t>+</m:t>
                      </m:r>
                      <m:r>
                        <a:rPr lang="en-US" sz="1100" b="0" i="1">
                          <a:latin typeface="Cambria Math"/>
                        </a:rPr>
                        <m:t>𝑆𝐻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12" name="TextBox 11"/>
            <xdr:cNvSpPr txBox="1"/>
          </xdr:nvSpPr>
          <xdr:spPr>
            <a:xfrm>
              <a:off x="4772025" y="6858000"/>
              <a:ext cx="2562225" cy="333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𝐹𝑂𝐻/(𝐹𝑂𝐻+𝑆𝐻 )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1</xdr:colOff>
      <xdr:row>40</xdr:row>
      <xdr:rowOff>0</xdr:rowOff>
    </xdr:from>
    <xdr:ext cx="1828800" cy="3338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SpPr txBox="1"/>
          </xdr:nvSpPr>
          <xdr:spPr>
            <a:xfrm>
              <a:off x="3209926" y="10315575"/>
              <a:ext cx="1828800" cy="333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𝐹𝑂𝐻</m:t>
                      </m:r>
                      <m:r>
                        <a:rPr lang="en-US" sz="1100" b="0" i="1">
                          <a:latin typeface="Cambria Math"/>
                        </a:rPr>
                        <m:t> +  </m:t>
                      </m:r>
                      <m:r>
                        <a:rPr lang="en-US" sz="1100" b="0" i="1">
                          <a:latin typeface="Cambria Math"/>
                        </a:rPr>
                        <m:t>𝐸𝐹𝐷𝐻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𝐹𝑂𝐻</m:t>
                      </m:r>
                      <m:r>
                        <a:rPr lang="en-US" sz="1100" b="0" i="1">
                          <a:latin typeface="Cambria Math"/>
                        </a:rPr>
                        <m:t>+</m:t>
                      </m:r>
                      <m:r>
                        <a:rPr lang="en-US" sz="1100" b="0" i="1">
                          <a:latin typeface="Cambria Math"/>
                        </a:rPr>
                        <m:t>𝑆𝐻</m:t>
                      </m:r>
                      <m:r>
                        <a:rPr lang="en-US" sz="1100" b="0" i="1">
                          <a:latin typeface="Cambria Math"/>
                        </a:rPr>
                        <m:t> +  </m:t>
                      </m:r>
                      <m:r>
                        <a:rPr lang="en-US" sz="1100" b="0" i="1">
                          <a:latin typeface="Cambria Math"/>
                        </a:rPr>
                        <m:t>𝐸𝑅𝑆𝐹𝐷𝐻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14" name="TextBox 13"/>
            <xdr:cNvSpPr txBox="1"/>
          </xdr:nvSpPr>
          <xdr:spPr>
            <a:xfrm>
              <a:off x="3209926" y="10315575"/>
              <a:ext cx="1828800" cy="333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=(</a:t>
              </a:r>
              <a:r>
                <a:rPr lang="en-US" sz="1100" b="0" i="0">
                  <a:latin typeface="Cambria Math"/>
                </a:rPr>
                <a:t>𝐹𝑂𝐻 +  𝐸𝐹𝐷𝐻)/(𝐹𝑂𝐻+𝑆𝐻 +  𝐸𝑅𝑆𝐹𝐷𝐻)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41</xdr:row>
      <xdr:rowOff>0</xdr:rowOff>
    </xdr:from>
    <xdr:ext cx="2000250" cy="3338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SpPr txBox="1"/>
          </xdr:nvSpPr>
          <xdr:spPr>
            <a:xfrm>
              <a:off x="4772025" y="8191500"/>
              <a:ext cx="2000250" cy="333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𝐺𝐴𝐴𝐺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  <m:r>
                        <a:rPr lang="en-US" sz="1100" b="0" i="1">
                          <a:latin typeface="Cambria Math"/>
                        </a:rPr>
                        <m:t>  </m:t>
                      </m:r>
                      <m:r>
                        <a:rPr lang="en-US" sz="1100" b="0" i="1">
                          <a:latin typeface="Cambria Math"/>
                        </a:rPr>
                        <m:t>𝑋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𝐺𝑀𝐶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15" name="TextBox 14"/>
            <xdr:cNvSpPr txBox="1"/>
          </xdr:nvSpPr>
          <xdr:spPr>
            <a:xfrm>
              <a:off x="4772025" y="8191500"/>
              <a:ext cx="2000250" cy="333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𝐺𝐴𝐴𝐺/(𝑃𝐻  𝑋 𝐺𝑀𝐶)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43</xdr:row>
      <xdr:rowOff>0</xdr:rowOff>
    </xdr:from>
    <xdr:ext cx="2000250" cy="3328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00000000-0008-0000-0200-000010000000}"/>
                </a:ext>
              </a:extLst>
            </xdr:cNvPr>
            <xdr:cNvSpPr txBox="1"/>
          </xdr:nvSpPr>
          <xdr:spPr>
            <a:xfrm>
              <a:off x="4772025" y="8953500"/>
              <a:ext cx="2000250" cy="3328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𝐺𝐴𝐴𝐺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𝑆𝐻</m:t>
                      </m:r>
                      <m:r>
                        <a:rPr lang="en-US" sz="1100" b="0" i="1">
                          <a:latin typeface="Cambria Math"/>
                        </a:rPr>
                        <m:t>  </m:t>
                      </m:r>
                      <m:r>
                        <a:rPr lang="en-US" sz="1100" b="0" i="1">
                          <a:latin typeface="Cambria Math"/>
                        </a:rPr>
                        <m:t>𝑋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𝐺𝑀𝐶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16" name="TextBox 15"/>
            <xdr:cNvSpPr txBox="1"/>
          </xdr:nvSpPr>
          <xdr:spPr>
            <a:xfrm>
              <a:off x="4772025" y="8953500"/>
              <a:ext cx="2000250" cy="3328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𝐺𝐴𝐴𝐺/(𝑆𝐻  𝑋 𝐺𝑀𝐶)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2</xdr:col>
      <xdr:colOff>514349</xdr:colOff>
      <xdr:row>45</xdr:row>
      <xdr:rowOff>0</xdr:rowOff>
    </xdr:from>
    <xdr:ext cx="2286001" cy="3554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SpPr txBox="1"/>
          </xdr:nvSpPr>
          <xdr:spPr>
            <a:xfrm>
              <a:off x="3162299" y="12220575"/>
              <a:ext cx="2286001" cy="3554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𝑁𝐴𝐴𝐺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(</m:t>
                      </m:r>
                      <m:r>
                        <a:rPr lang="en-US" sz="1100" b="0" i="1">
                          <a:latin typeface="Cambria Math"/>
                        </a:rPr>
                        <m:t>𝐴𝐻</m:t>
                      </m:r>
                      <m:r>
                        <a:rPr lang="en-US" sz="1100" b="0" i="1">
                          <a:latin typeface="Cambria Math"/>
                        </a:rPr>
                        <m:t> −</m:t>
                      </m:r>
                      <m:d>
                        <m:d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n-US" sz="1100" b="0" i="1">
                              <a:latin typeface="Cambria Math"/>
                            </a:rPr>
                            <m:t> 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𝐸𝑃𝐷𝐻</m:t>
                          </m:r>
                          <m:r>
                            <a:rPr lang="en-US" sz="1100" b="0" i="1">
                              <a:latin typeface="Cambria Math"/>
                            </a:rPr>
                            <m:t> +  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𝐸𝑈𝐷𝐻</m:t>
                          </m:r>
                          <m:r>
                            <a:rPr lang="en-US" sz="1100" b="0" i="1">
                              <a:latin typeface="Cambria Math"/>
                            </a:rPr>
                            <m:t> </m:t>
                          </m:r>
                        </m:e>
                      </m:d>
                      <m:r>
                        <a:rPr lang="en-US" sz="1100" b="0" i="1">
                          <a:latin typeface="Cambria Math"/>
                        </a:rPr>
                        <m:t>) </m:t>
                      </m:r>
                      <m:r>
                        <a:rPr lang="en-US" sz="1100" b="0" i="1">
                          <a:latin typeface="Cambria Math"/>
                        </a:rPr>
                        <m:t>𝑋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17" name="TextBox 16"/>
            <xdr:cNvSpPr txBox="1"/>
          </xdr:nvSpPr>
          <xdr:spPr>
            <a:xfrm>
              <a:off x="3162299" y="12220575"/>
              <a:ext cx="2286001" cy="3554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𝑁𝐴𝐴𝐺/((𝐴𝐻 −( 𝐸𝑃𝐷𝐻 +  𝐸𝑈𝐷𝐻 )) 𝑋 𝑁𝑀𝐶)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42</xdr:row>
      <xdr:rowOff>0</xdr:rowOff>
    </xdr:from>
    <xdr:ext cx="2000250" cy="3338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SpPr txBox="1"/>
          </xdr:nvSpPr>
          <xdr:spPr>
            <a:xfrm>
              <a:off x="4772025" y="8572500"/>
              <a:ext cx="2000250" cy="333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𝑁𝐴𝐴𝐺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  <m:r>
                        <a:rPr lang="en-US" sz="1100" b="0" i="1">
                          <a:latin typeface="Cambria Math"/>
                        </a:rPr>
                        <m:t>  </m:t>
                      </m:r>
                      <m:r>
                        <a:rPr lang="en-US" sz="1100" b="0" i="1">
                          <a:latin typeface="Cambria Math"/>
                        </a:rPr>
                        <m:t>𝑋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18" name="TextBox 17"/>
            <xdr:cNvSpPr txBox="1"/>
          </xdr:nvSpPr>
          <xdr:spPr>
            <a:xfrm>
              <a:off x="4772025" y="8572500"/>
              <a:ext cx="2000250" cy="333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𝑁𝐴𝐴𝐺/(𝑃𝐻  𝑋 𝑁𝑀𝐶)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44</xdr:row>
      <xdr:rowOff>0</xdr:rowOff>
    </xdr:from>
    <xdr:ext cx="1676400" cy="3328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00000000-0008-0000-0200-000013000000}"/>
                </a:ext>
              </a:extLst>
            </xdr:cNvPr>
            <xdr:cNvSpPr txBox="1"/>
          </xdr:nvSpPr>
          <xdr:spPr>
            <a:xfrm>
              <a:off x="3209925" y="11839575"/>
              <a:ext cx="1676400" cy="3328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𝑁𝐴𝐴𝐺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𝑆𝐻</m:t>
                      </m:r>
                      <m:r>
                        <a:rPr lang="en-US" sz="1100" b="0" i="1">
                          <a:latin typeface="Cambria Math"/>
                        </a:rPr>
                        <m:t>  </m:t>
                      </m:r>
                      <m:r>
                        <a:rPr lang="en-US" sz="1100" b="0" i="1">
                          <a:latin typeface="Cambria Math"/>
                        </a:rPr>
                        <m:t>𝑋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19" name="TextBox 18"/>
            <xdr:cNvSpPr txBox="1"/>
          </xdr:nvSpPr>
          <xdr:spPr>
            <a:xfrm>
              <a:off x="3209925" y="11839575"/>
              <a:ext cx="1676400" cy="3328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𝑁𝐴𝐴𝐺/(𝑆𝐻  𝑋 𝑁𝑀𝐶)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23</xdr:row>
      <xdr:rowOff>0</xdr:rowOff>
    </xdr:from>
    <xdr:ext cx="927735" cy="3362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00000000-0008-0000-0200-000014000000}"/>
                </a:ext>
              </a:extLst>
            </xdr:cNvPr>
            <xdr:cNvSpPr txBox="1"/>
          </xdr:nvSpPr>
          <xdr:spPr>
            <a:xfrm>
              <a:off x="3209925" y="4429125"/>
              <a:ext cx="927735" cy="3362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 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l-GR" sz="1100" i="1">
                          <a:latin typeface="Cambria Math"/>
                        </a:rPr>
                        <m:t>Σ</m:t>
                      </m:r>
                      <m:r>
                        <a:rPr lang="en-US" sz="1100" b="0" i="1">
                          <a:latin typeface="Cambria Math"/>
                        </a:rPr>
                        <m:t>𝑃𝐷𝑖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𝑋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𝑇𝑖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20" name="TextBox 19"/>
            <xdr:cNvSpPr txBox="1"/>
          </xdr:nvSpPr>
          <xdr:spPr>
            <a:xfrm>
              <a:off x="3209925" y="4429125"/>
              <a:ext cx="927735" cy="3362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 </a:t>
              </a:r>
              <a:r>
                <a:rPr lang="el-GR" sz="1100" i="0">
                  <a:latin typeface="Cambria Math"/>
                </a:rPr>
                <a:t> </a:t>
              </a:r>
              <a:r>
                <a:rPr lang="en-US" sz="1100" i="0">
                  <a:latin typeface="Cambria Math"/>
                </a:rPr>
                <a:t>(</a:t>
              </a:r>
              <a:r>
                <a:rPr lang="el-GR" sz="1100" i="0">
                  <a:latin typeface="Cambria Math"/>
                </a:rPr>
                <a:t>Σ</a:t>
              </a:r>
              <a:r>
                <a:rPr lang="en-US" sz="1100" b="0" i="0">
                  <a:latin typeface="Cambria Math"/>
                </a:rPr>
                <a:t>𝑃𝐷𝑖 𝑋 𝑇𝑖)/𝑁𝑀𝐶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24</xdr:row>
      <xdr:rowOff>0</xdr:rowOff>
    </xdr:from>
    <xdr:ext cx="927735" cy="3362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00000000-0008-0000-0200-000024000000}"/>
                </a:ext>
              </a:extLst>
            </xdr:cNvPr>
            <xdr:cNvSpPr txBox="1"/>
          </xdr:nvSpPr>
          <xdr:spPr>
            <a:xfrm>
              <a:off x="3209925" y="4810125"/>
              <a:ext cx="927735" cy="3362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 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l-GR" sz="1100" i="1">
                          <a:latin typeface="Cambria Math"/>
                        </a:rPr>
                        <m:t>Σ</m:t>
                      </m:r>
                      <m:r>
                        <a:rPr lang="en-US" sz="1100" b="0" i="1">
                          <a:latin typeface="Cambria Math"/>
                        </a:rPr>
                        <m:t>𝐹𝐷𝑖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𝑋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𝑇𝑖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36" name="TextBox 35"/>
            <xdr:cNvSpPr txBox="1"/>
          </xdr:nvSpPr>
          <xdr:spPr>
            <a:xfrm>
              <a:off x="3209925" y="4810125"/>
              <a:ext cx="927735" cy="3362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 </a:t>
              </a:r>
              <a:r>
                <a:rPr lang="el-GR" sz="1100" i="0">
                  <a:latin typeface="Cambria Math"/>
                </a:rPr>
                <a:t> </a:t>
              </a:r>
              <a:r>
                <a:rPr lang="en-US" sz="1100" i="0">
                  <a:latin typeface="Cambria Math"/>
                </a:rPr>
                <a:t>(</a:t>
              </a:r>
              <a:r>
                <a:rPr lang="el-GR" sz="1100" i="0">
                  <a:latin typeface="Cambria Math"/>
                </a:rPr>
                <a:t>Σ</a:t>
              </a:r>
              <a:r>
                <a:rPr lang="en-US" sz="1100" b="0" i="0">
                  <a:latin typeface="Cambria Math"/>
                </a:rPr>
                <a:t>𝐹𝐷𝑖 𝑋 𝑇𝑖)/𝑁𝑀𝐶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25</xdr:row>
      <xdr:rowOff>0</xdr:rowOff>
    </xdr:from>
    <xdr:ext cx="927735" cy="3362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id="{00000000-0008-0000-0200-000025000000}"/>
                </a:ext>
              </a:extLst>
            </xdr:cNvPr>
            <xdr:cNvSpPr txBox="1"/>
          </xdr:nvSpPr>
          <xdr:spPr>
            <a:xfrm>
              <a:off x="3209925" y="5191125"/>
              <a:ext cx="927735" cy="3362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 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l-GR" sz="1100" i="1">
                          <a:latin typeface="Cambria Math"/>
                        </a:rPr>
                        <m:t>Σ</m:t>
                      </m:r>
                      <m:r>
                        <a:rPr lang="en-US" sz="1100" b="0" i="1">
                          <a:latin typeface="Cambria Math"/>
                        </a:rPr>
                        <m:t>𝑈𝐷𝑖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𝑋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𝑇𝑖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37" name="TextBox 36"/>
            <xdr:cNvSpPr txBox="1"/>
          </xdr:nvSpPr>
          <xdr:spPr>
            <a:xfrm>
              <a:off x="3209925" y="5191125"/>
              <a:ext cx="927735" cy="3362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 </a:t>
              </a:r>
              <a:r>
                <a:rPr lang="el-GR" sz="1100" i="0">
                  <a:latin typeface="Cambria Math"/>
                </a:rPr>
                <a:t> </a:t>
              </a:r>
              <a:r>
                <a:rPr lang="en-US" sz="1100" i="0">
                  <a:latin typeface="Cambria Math"/>
                </a:rPr>
                <a:t>(</a:t>
              </a:r>
              <a:r>
                <a:rPr lang="el-GR" sz="1100" i="0">
                  <a:latin typeface="Cambria Math"/>
                </a:rPr>
                <a:t>Σ</a:t>
              </a:r>
              <a:r>
                <a:rPr lang="en-US" sz="1100" b="0" i="0">
                  <a:latin typeface="Cambria Math"/>
                </a:rPr>
                <a:t>𝑈𝐷𝑖 𝑋 𝑇𝑖)/𝑁𝑀𝐶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26</xdr:row>
      <xdr:rowOff>0</xdr:rowOff>
    </xdr:from>
    <xdr:ext cx="927735" cy="3362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TextBox 37">
              <a:extLst>
                <a:ext uri="{FF2B5EF4-FFF2-40B4-BE49-F238E27FC236}">
                  <a16:creationId xmlns:a16="http://schemas.microsoft.com/office/drawing/2014/main" id="{00000000-0008-0000-0200-000026000000}"/>
                </a:ext>
              </a:extLst>
            </xdr:cNvPr>
            <xdr:cNvSpPr txBox="1"/>
          </xdr:nvSpPr>
          <xdr:spPr>
            <a:xfrm>
              <a:off x="3209925" y="5572125"/>
              <a:ext cx="927735" cy="3362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 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l-GR" sz="1100" i="1">
                          <a:latin typeface="Cambria Math"/>
                        </a:rPr>
                        <m:t>Σ</m:t>
                      </m:r>
                      <m:r>
                        <a:rPr lang="en-US" sz="1100" b="0" i="1">
                          <a:latin typeface="Cambria Math"/>
                        </a:rPr>
                        <m:t>𝑀𝐷𝑖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𝑋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𝑇𝑖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38" name="TextBox 37"/>
            <xdr:cNvSpPr txBox="1"/>
          </xdr:nvSpPr>
          <xdr:spPr>
            <a:xfrm>
              <a:off x="3209925" y="5572125"/>
              <a:ext cx="927735" cy="3362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 </a:t>
              </a:r>
              <a:r>
                <a:rPr lang="el-GR" sz="1100" i="0">
                  <a:latin typeface="Cambria Math"/>
                </a:rPr>
                <a:t> </a:t>
              </a:r>
              <a:r>
                <a:rPr lang="en-US" sz="1100" i="0">
                  <a:latin typeface="Cambria Math"/>
                </a:rPr>
                <a:t>(</a:t>
              </a:r>
              <a:r>
                <a:rPr lang="el-GR" sz="1100" i="0">
                  <a:latin typeface="Cambria Math"/>
                </a:rPr>
                <a:t>Σ</a:t>
              </a:r>
              <a:r>
                <a:rPr lang="en-US" sz="1100" b="0" i="0">
                  <a:latin typeface="Cambria Math"/>
                </a:rPr>
                <a:t>𝑀𝐷𝑖 𝑋 𝑇𝑖)/𝑁𝑀𝐶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27</xdr:row>
      <xdr:rowOff>0</xdr:rowOff>
    </xdr:from>
    <xdr:ext cx="1257300" cy="33874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00000000-0008-0000-0200-000027000000}"/>
                </a:ext>
              </a:extLst>
            </xdr:cNvPr>
            <xdr:cNvSpPr txBox="1"/>
          </xdr:nvSpPr>
          <xdr:spPr>
            <a:xfrm>
              <a:off x="3209925" y="5762625"/>
              <a:ext cx="1257300" cy="3387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 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l-GR" sz="1100" i="1">
                          <a:latin typeface="Cambria Math"/>
                        </a:rPr>
                        <m:t>Σ</m:t>
                      </m:r>
                      <m:r>
                        <a:rPr lang="en-US" sz="1100" b="0" i="1">
                          <a:latin typeface="Cambria Math"/>
                        </a:rPr>
                        <m:t>𝑅𝑆𝐹𝐷𝑖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𝑋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𝑇𝑖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39" name="TextBox 38"/>
            <xdr:cNvSpPr txBox="1"/>
          </xdr:nvSpPr>
          <xdr:spPr>
            <a:xfrm>
              <a:off x="3209925" y="5762625"/>
              <a:ext cx="1257300" cy="3387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 </a:t>
              </a:r>
              <a:r>
                <a:rPr lang="el-GR" sz="1100" i="0">
                  <a:latin typeface="Cambria Math"/>
                </a:rPr>
                <a:t> </a:t>
              </a:r>
              <a:r>
                <a:rPr lang="en-US" sz="1100" i="0">
                  <a:latin typeface="Cambria Math"/>
                </a:rPr>
                <a:t>(</a:t>
              </a:r>
              <a:r>
                <a:rPr lang="el-GR" sz="1100" i="0">
                  <a:latin typeface="Cambria Math"/>
                </a:rPr>
                <a:t>Σ</a:t>
              </a:r>
              <a:r>
                <a:rPr lang="en-US" sz="1100" b="0" i="0">
                  <a:latin typeface="Cambria Math"/>
                </a:rPr>
                <a:t>𝑅𝑆𝐹𝐷𝑖 𝑋 𝑇𝑖)/𝑁𝑀𝐶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21</xdr:row>
      <xdr:rowOff>190499</xdr:rowOff>
    </xdr:from>
    <xdr:ext cx="2057400" cy="2190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id="{00000000-0008-0000-0200-000028000000}"/>
                </a:ext>
              </a:extLst>
            </xdr:cNvPr>
            <xdr:cNvSpPr txBox="1"/>
          </xdr:nvSpPr>
          <xdr:spPr>
            <a:xfrm>
              <a:off x="3209925" y="3857624"/>
              <a:ext cx="2057400" cy="2190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i="1">
                        <a:latin typeface="Cambria Math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Σ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𝐹𝐷𝑖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𝑋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𝑇𝑖</m:t>
                        </m:r>
                      </m:e>
                    </m:d>
                    <m:r>
                      <a:rPr lang="en-US" sz="1100" b="0" i="0">
                        <a:latin typeface="Cambria Math"/>
                      </a:rPr>
                      <m:t>+</m:t>
                    </m:r>
                    <m:r>
                      <a:rPr lang="en-US" sz="1100" b="0" i="1">
                        <a:latin typeface="Cambria Math"/>
                      </a:rPr>
                      <m:t>(</m:t>
                    </m:r>
                    <m:r>
                      <m:rPr>
                        <m:sty m:val="p"/>
                      </m:rPr>
                      <a:rPr lang="el-GR" sz="110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Σ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𝑀𝐷𝑖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𝑋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𝑇𝑖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 )</m:t>
                    </m:r>
                    <m:r>
                      <m:rPr>
                        <m:nor/>
                      </m:rPr>
                      <a:rPr lang="en-US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</m:oMath>
                </m:oMathPara>
              </a14:m>
              <a:endParaRPr lang="en-US" sz="1100" b="0"/>
            </a:p>
            <a:p>
              <a:pPr algn="l"/>
              <a:endParaRPr lang="en-US" sz="1100"/>
            </a:p>
          </xdr:txBody>
        </xdr:sp>
      </mc:Choice>
      <mc:Fallback xmlns="">
        <xdr:sp macro="" textlink="">
          <xdr:nvSpPr>
            <xdr:cNvPr id="40" name="TextBox 39"/>
            <xdr:cNvSpPr txBox="1"/>
          </xdr:nvSpPr>
          <xdr:spPr>
            <a:xfrm>
              <a:off x="3209925" y="3857624"/>
              <a:ext cx="2057400" cy="2190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𝐹𝐷𝑖 𝑋 𝑇𝑖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en-US" sz="1100" b="0" i="0">
                  <a:latin typeface="Cambria Math"/>
                </a:rPr>
                <a:t>+(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𝑀𝐷𝑖 𝑋 𝑇𝑖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)"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en-US" sz="1100" b="0"/>
            </a:p>
            <a:p>
              <a:pPr algn="l"/>
              <a:endParaRPr lang="en-US" sz="1100"/>
            </a:p>
          </xdr:txBody>
        </xdr:sp>
      </mc:Fallback>
    </mc:AlternateContent>
    <xdr:clientData/>
  </xdr:oneCellAnchor>
  <xdr:oneCellAnchor>
    <xdr:from>
      <xdr:col>3</xdr:col>
      <xdr:colOff>0</xdr:colOff>
      <xdr:row>18</xdr:row>
      <xdr:rowOff>0</xdr:rowOff>
    </xdr:from>
    <xdr:ext cx="1257300" cy="209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TextBox 40">
              <a:extLst>
                <a:ext uri="{FF2B5EF4-FFF2-40B4-BE49-F238E27FC236}">
                  <a16:creationId xmlns:a16="http://schemas.microsoft.com/office/drawing/2014/main" id="{00000000-0008-0000-0200-000029000000}"/>
                </a:ext>
              </a:extLst>
            </xdr:cNvPr>
            <xdr:cNvSpPr txBox="1"/>
          </xdr:nvSpPr>
          <xdr:spPr>
            <a:xfrm>
              <a:off x="3209925" y="3095625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  <m:r>
                    <m:rPr>
                      <m:sty m:val="p"/>
                    </m:rPr>
                    <a:rPr lang="el-GR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𝑃𝐷𝑖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𝑋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𝑇𝑖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41" name="TextBox 40"/>
            <xdr:cNvSpPr txBox="1"/>
          </xdr:nvSpPr>
          <xdr:spPr>
            <a:xfrm>
              <a:off x="3209925" y="3095625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𝐷𝑖 𝑋 𝑇𝑖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19</xdr:row>
      <xdr:rowOff>0</xdr:rowOff>
    </xdr:from>
    <xdr:ext cx="1257300" cy="209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00000000-0008-0000-0200-00002A000000}"/>
                </a:ext>
              </a:extLst>
            </xdr:cNvPr>
            <xdr:cNvSpPr txBox="1"/>
          </xdr:nvSpPr>
          <xdr:spPr>
            <a:xfrm>
              <a:off x="3209925" y="3286125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  <m:r>
                    <m:rPr>
                      <m:sty m:val="p"/>
                    </m:rPr>
                    <a:rPr lang="el-GR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𝐹𝐷𝑖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𝑋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𝑇𝑖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42" name="TextBox 41"/>
            <xdr:cNvSpPr txBox="1"/>
          </xdr:nvSpPr>
          <xdr:spPr>
            <a:xfrm>
              <a:off x="3209925" y="3286125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𝐹𝐷𝑖 𝑋 𝑇𝑖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20</xdr:row>
      <xdr:rowOff>0</xdr:rowOff>
    </xdr:from>
    <xdr:ext cx="1257300" cy="209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TextBox 42">
              <a:extLst>
                <a:ext uri="{FF2B5EF4-FFF2-40B4-BE49-F238E27FC236}">
                  <a16:creationId xmlns:a16="http://schemas.microsoft.com/office/drawing/2014/main" id="{00000000-0008-0000-0200-00002B000000}"/>
                </a:ext>
              </a:extLst>
            </xdr:cNvPr>
            <xdr:cNvSpPr txBox="1"/>
          </xdr:nvSpPr>
          <xdr:spPr>
            <a:xfrm>
              <a:off x="3209925" y="3476625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  <m:r>
                    <m:rPr>
                      <m:sty m:val="p"/>
                    </m:rPr>
                    <a:rPr lang="el-GR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𝑀𝐷𝑖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𝑋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𝑇𝑖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43" name="TextBox 42"/>
            <xdr:cNvSpPr txBox="1"/>
          </xdr:nvSpPr>
          <xdr:spPr>
            <a:xfrm>
              <a:off x="3209925" y="3476625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𝑀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𝐷𝑖 𝑋 𝑇𝑖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21</xdr:row>
      <xdr:rowOff>0</xdr:rowOff>
    </xdr:from>
    <xdr:ext cx="1257300" cy="209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TextBox 43">
              <a:extLst>
                <a:ext uri="{FF2B5EF4-FFF2-40B4-BE49-F238E27FC236}">
                  <a16:creationId xmlns:a16="http://schemas.microsoft.com/office/drawing/2014/main" id="{00000000-0008-0000-0200-00002C000000}"/>
                </a:ext>
              </a:extLst>
            </xdr:cNvPr>
            <xdr:cNvSpPr txBox="1"/>
          </xdr:nvSpPr>
          <xdr:spPr>
            <a:xfrm>
              <a:off x="3209925" y="3667125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  <m:r>
                    <m:rPr>
                      <m:sty m:val="p"/>
                    </m:rPr>
                    <a:rPr lang="el-GR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𝑅𝑆𝐹𝐷𝑖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𝑋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𝑇𝑖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44" name="TextBox 43"/>
            <xdr:cNvSpPr txBox="1"/>
          </xdr:nvSpPr>
          <xdr:spPr>
            <a:xfrm>
              <a:off x="3209925" y="3667125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𝑅𝑆𝐹𝐷𝑖 𝑋 𝑇𝑖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53</xdr:row>
      <xdr:rowOff>0</xdr:rowOff>
    </xdr:from>
    <xdr:ext cx="1257300" cy="209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00000000-0008-0000-0200-00001C000000}"/>
                </a:ext>
              </a:extLst>
            </xdr:cNvPr>
            <xdr:cNvSpPr txBox="1"/>
          </xdr:nvSpPr>
          <xdr:spPr>
            <a:xfrm>
              <a:off x="3333750" y="348615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  <m:r>
                    <m:rPr>
                      <m:sty m:val="p"/>
                    </m:rPr>
                    <a:rPr lang="el-GR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𝑋𝑃𝐷𝑖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𝑥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𝑇𝑖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28" name="TextBox 27"/>
            <xdr:cNvSpPr txBox="1"/>
          </xdr:nvSpPr>
          <xdr:spPr>
            <a:xfrm>
              <a:off x="3333750" y="348615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𝑋𝑃𝐷𝑖 𝑥 𝑇𝑖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54</xdr:row>
      <xdr:rowOff>0</xdr:rowOff>
    </xdr:from>
    <xdr:ext cx="1257300" cy="209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00000000-0008-0000-0200-00001E000000}"/>
                </a:ext>
              </a:extLst>
            </xdr:cNvPr>
            <xdr:cNvSpPr txBox="1"/>
          </xdr:nvSpPr>
          <xdr:spPr>
            <a:xfrm>
              <a:off x="3333750" y="367665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  <m:r>
                    <m:rPr>
                      <m:sty m:val="p"/>
                    </m:rPr>
                    <a:rPr lang="el-GR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𝑋𝐹𝐷𝑖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𝑥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𝑇𝑖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30" name="TextBox 29"/>
            <xdr:cNvSpPr txBox="1"/>
          </xdr:nvSpPr>
          <xdr:spPr>
            <a:xfrm>
              <a:off x="3333750" y="367665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𝑋𝐹𝐷𝑖 𝑥 𝑇𝑖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55</xdr:row>
      <xdr:rowOff>0</xdr:rowOff>
    </xdr:from>
    <xdr:ext cx="1257300" cy="209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SpPr txBox="1"/>
          </xdr:nvSpPr>
          <xdr:spPr>
            <a:xfrm>
              <a:off x="3333750" y="386715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  <m:r>
                    <m:rPr>
                      <m:sty m:val="p"/>
                    </m:rPr>
                    <a:rPr lang="el-GR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𝑋𝑀𝐷𝑖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𝑥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𝑇𝑖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32" name="TextBox 31"/>
            <xdr:cNvSpPr txBox="1"/>
          </xdr:nvSpPr>
          <xdr:spPr>
            <a:xfrm>
              <a:off x="3333750" y="386715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𝑋𝑀𝐷𝑖 𝑥 𝑇𝑖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56</xdr:row>
      <xdr:rowOff>0</xdr:rowOff>
    </xdr:from>
    <xdr:ext cx="1257300" cy="209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00000000-0008-0000-0200-000022000000}"/>
                </a:ext>
              </a:extLst>
            </xdr:cNvPr>
            <xdr:cNvSpPr txBox="1"/>
          </xdr:nvSpPr>
          <xdr:spPr>
            <a:xfrm>
              <a:off x="3333750" y="405765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  <m:r>
                    <m:rPr>
                      <m:sty m:val="p"/>
                    </m:rPr>
                    <a:rPr lang="el-GR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𝑋𝑅𝑆𝐹𝐷𝑖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𝑥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𝑇𝑖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34" name="TextBox 33"/>
            <xdr:cNvSpPr txBox="1"/>
          </xdr:nvSpPr>
          <xdr:spPr>
            <a:xfrm>
              <a:off x="3333750" y="405765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𝑋𝑅𝑆𝐹𝐷𝑖 𝑥 𝑇𝑖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57</xdr:row>
      <xdr:rowOff>0</xdr:rowOff>
    </xdr:from>
    <xdr:ext cx="1676400" cy="3446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00000000-0008-0000-0200-000023000000}"/>
                </a:ext>
              </a:extLst>
            </xdr:cNvPr>
            <xdr:cNvSpPr txBox="1"/>
          </xdr:nvSpPr>
          <xdr:spPr>
            <a:xfrm>
              <a:off x="3362325" y="17221200"/>
              <a:ext cx="1676400" cy="3446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 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d>
                        <m:d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m:rPr>
                              <m:sty m:val="p"/>
                            </m:rPr>
                            <a:rPr lang="el-GR" sz="1100" i="1">
                              <a:latin typeface="Cambria Math"/>
                            </a:rPr>
                            <m:t>Σ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𝑃𝐷𝑖</m:t>
                          </m:r>
                          <m:r>
                            <a:rPr lang="en-US" sz="1100" b="0" i="1">
                              <a:latin typeface="Cambria Math"/>
                            </a:rPr>
                            <m:t> 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𝑥𝑇𝑖</m:t>
                          </m:r>
                        </m:e>
                      </m:d>
                      <m:r>
                        <a:rPr lang="en-US" sz="1100" b="0" i="1">
                          <a:latin typeface="Cambria Math"/>
                        </a:rPr>
                        <m:t>+ </m:t>
                      </m:r>
                      <m:d>
                        <m:d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m:rPr>
                              <m:sty m:val="p"/>
                            </m:rPr>
                            <a:rPr lang="el-GR" sz="11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Σ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𝑋𝑃𝐷𝑖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 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𝑥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 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𝑇𝑖</m:t>
                          </m:r>
                        </m:e>
                      </m:d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35" name="TextBox 34"/>
            <xdr:cNvSpPr txBox="1"/>
          </xdr:nvSpPr>
          <xdr:spPr>
            <a:xfrm>
              <a:off x="3362325" y="17221200"/>
              <a:ext cx="1676400" cy="3446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  ((</a:t>
              </a:r>
              <a:r>
                <a:rPr lang="el-GR" sz="1100" i="0">
                  <a:latin typeface="Cambria Math"/>
                </a:rPr>
                <a:t>Σ</a:t>
              </a:r>
              <a:r>
                <a:rPr lang="en-US" sz="1100" b="0" i="0">
                  <a:latin typeface="Cambria Math"/>
                </a:rPr>
                <a:t>𝑃𝐷𝑖 𝑥𝑇𝑖)+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𝑋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𝑃𝐷𝑖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𝑥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𝑇𝑖)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)/</a:t>
              </a:r>
              <a:r>
                <a:rPr lang="en-US" sz="1100" b="0" i="0">
                  <a:latin typeface="Cambria Math"/>
                </a:rPr>
                <a:t>𝑁𝑀𝐶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58</xdr:row>
      <xdr:rowOff>0</xdr:rowOff>
    </xdr:from>
    <xdr:ext cx="1752600" cy="3446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TextBox 44">
              <a:extLst>
                <a:ext uri="{FF2B5EF4-FFF2-40B4-BE49-F238E27FC236}">
                  <a16:creationId xmlns:a16="http://schemas.microsoft.com/office/drawing/2014/main" id="{00000000-0008-0000-0200-00002D000000}"/>
                </a:ext>
              </a:extLst>
            </xdr:cNvPr>
            <xdr:cNvSpPr txBox="1"/>
          </xdr:nvSpPr>
          <xdr:spPr>
            <a:xfrm>
              <a:off x="3362325" y="17602200"/>
              <a:ext cx="1752600" cy="3446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 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d>
                        <m:d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m:rPr>
                              <m:sty m:val="p"/>
                            </m:rPr>
                            <a:rPr lang="el-GR" sz="1100" i="1">
                              <a:latin typeface="Cambria Math"/>
                            </a:rPr>
                            <m:t>Σ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𝐹𝐷𝑖</m:t>
                          </m:r>
                          <m:r>
                            <a:rPr lang="en-US" sz="1100" b="0" i="1">
                              <a:latin typeface="Cambria Math"/>
                            </a:rPr>
                            <m:t> 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𝑥</m:t>
                          </m:r>
                          <m:r>
                            <a:rPr lang="en-US" sz="1100" b="0" i="1">
                              <a:latin typeface="Cambria Math"/>
                            </a:rPr>
                            <m:t> 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𝑇𝑖</m:t>
                          </m:r>
                        </m:e>
                      </m:d>
                      <m:r>
                        <a:rPr lang="en-US" sz="1100" b="0" i="1">
                          <a:latin typeface="Cambria Math"/>
                        </a:rPr>
                        <m:t>+ </m:t>
                      </m:r>
                      <m:d>
                        <m:d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m:rPr>
                              <m:sty m:val="p"/>
                            </m:rPr>
                            <a:rPr lang="el-GR" sz="11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Σ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𝑋𝐹𝐷𝑖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𝑥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𝑇𝑖</m:t>
                          </m:r>
                        </m:e>
                      </m:d>
                      <m:r>
                        <a:rPr lang="en-US" sz="1100" b="0" i="1">
                          <a:latin typeface="Cambria Math"/>
                        </a:rPr>
                        <m:t> 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45" name="TextBox 44"/>
            <xdr:cNvSpPr txBox="1"/>
          </xdr:nvSpPr>
          <xdr:spPr>
            <a:xfrm>
              <a:off x="3362325" y="17602200"/>
              <a:ext cx="1752600" cy="3446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  ((</a:t>
              </a:r>
              <a:r>
                <a:rPr lang="el-GR" sz="1100" i="0">
                  <a:latin typeface="Cambria Math"/>
                </a:rPr>
                <a:t>Σ</a:t>
              </a:r>
              <a:r>
                <a:rPr lang="en-US" sz="1100" b="0" i="0">
                  <a:latin typeface="Cambria Math"/>
                </a:rPr>
                <a:t>𝐹𝐷𝑖 𝑥 𝑇𝑖)+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𝑋𝐹𝐷𝑖 𝑥 𝑇𝑖)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</a:t>
              </a:r>
              <a:r>
                <a:rPr lang="en-US" sz="1100" b="0" i="0">
                  <a:latin typeface="Cambria Math"/>
                </a:rPr>
                <a:t> )/𝑁𝑀𝐶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59</xdr:row>
      <xdr:rowOff>0</xdr:rowOff>
    </xdr:from>
    <xdr:ext cx="1743075" cy="3446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" name="TextBox 45">
              <a:extLst>
                <a:ext uri="{FF2B5EF4-FFF2-40B4-BE49-F238E27FC236}">
                  <a16:creationId xmlns:a16="http://schemas.microsoft.com/office/drawing/2014/main" id="{00000000-0008-0000-0200-00002E000000}"/>
                </a:ext>
              </a:extLst>
            </xdr:cNvPr>
            <xdr:cNvSpPr txBox="1"/>
          </xdr:nvSpPr>
          <xdr:spPr>
            <a:xfrm>
              <a:off x="3362325" y="17983200"/>
              <a:ext cx="1743075" cy="3446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 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d>
                        <m:d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m:rPr>
                              <m:sty m:val="p"/>
                            </m:rPr>
                            <a:rPr lang="el-GR" sz="1100" i="1">
                              <a:latin typeface="Cambria Math"/>
                            </a:rPr>
                            <m:t>Σ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𝑀𝐷𝑖</m:t>
                          </m:r>
                          <m:r>
                            <a:rPr lang="en-US" sz="1100" b="0" i="1">
                              <a:latin typeface="Cambria Math"/>
                            </a:rPr>
                            <m:t>  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𝑥</m:t>
                          </m:r>
                          <m:r>
                            <a:rPr lang="en-US" sz="1100" b="0" i="1">
                              <a:latin typeface="Cambria Math"/>
                            </a:rPr>
                            <m:t> 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𝑇𝑖</m:t>
                          </m:r>
                        </m:e>
                      </m:d>
                      <m:r>
                        <a:rPr lang="en-US" sz="1100" b="0" i="1">
                          <a:latin typeface="Cambria Math"/>
                        </a:rPr>
                        <m:t>+ 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</m:t>
                      </m:r>
                      <m:r>
                        <m:rPr>
                          <m:sty m:val="p"/>
                        </m:rPr>
                        <a:rPr lang="el-GR" sz="11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Σ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𝑋𝑀𝐷𝑖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  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𝑥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 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𝑇𝑖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46" name="TextBox 45"/>
            <xdr:cNvSpPr txBox="1"/>
          </xdr:nvSpPr>
          <xdr:spPr>
            <a:xfrm>
              <a:off x="3362325" y="17983200"/>
              <a:ext cx="1743075" cy="3446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  ((</a:t>
              </a:r>
              <a:r>
                <a:rPr lang="el-GR" sz="1100" i="0">
                  <a:latin typeface="Cambria Math"/>
                </a:rPr>
                <a:t>Σ</a:t>
              </a:r>
              <a:r>
                <a:rPr lang="en-US" sz="1100" b="0" i="0">
                  <a:latin typeface="Cambria Math"/>
                </a:rPr>
                <a:t>𝑀𝐷𝑖  𝑥 𝑇𝑖)+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𝑋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𝑀𝐷𝑖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𝑥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𝑇𝑖)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)/</a:t>
              </a:r>
              <a:r>
                <a:rPr lang="en-US" sz="1100" b="0" i="0">
                  <a:latin typeface="Cambria Math"/>
                </a:rPr>
                <a:t>𝑁𝑀𝐶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590549</xdr:colOff>
      <xdr:row>60</xdr:row>
      <xdr:rowOff>0</xdr:rowOff>
    </xdr:from>
    <xdr:ext cx="1943101" cy="3446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00000000-0008-0000-0200-00002F000000}"/>
                </a:ext>
              </a:extLst>
            </xdr:cNvPr>
            <xdr:cNvSpPr txBox="1"/>
          </xdr:nvSpPr>
          <xdr:spPr>
            <a:xfrm>
              <a:off x="3362324" y="18364200"/>
              <a:ext cx="1943101" cy="3446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 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d>
                        <m:d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m:rPr>
                              <m:sty m:val="p"/>
                            </m:rPr>
                            <a:rPr lang="el-GR" sz="1100" i="1">
                              <a:latin typeface="Cambria Math"/>
                            </a:rPr>
                            <m:t>Σ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𝑅𝑆𝐹𝐷𝑖</m:t>
                          </m:r>
                          <m:r>
                            <a:rPr lang="en-US" sz="1100" b="0" i="1">
                              <a:latin typeface="Cambria Math"/>
                            </a:rPr>
                            <m:t> 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𝑥</m:t>
                          </m:r>
                          <m:r>
                            <a:rPr lang="en-US" sz="1100" b="0" i="1">
                              <a:latin typeface="Cambria Math"/>
                            </a:rPr>
                            <m:t> 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𝑇𝑖</m:t>
                          </m:r>
                        </m:e>
                      </m:d>
                      <m:r>
                        <a:rPr lang="en-US" sz="1100" b="0" i="1">
                          <a:latin typeface="Cambria Math"/>
                        </a:rPr>
                        <m:t>+ 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</m:t>
                      </m:r>
                      <m:r>
                        <m:rPr>
                          <m:sty m:val="p"/>
                        </m:rPr>
                        <a:rPr lang="el-GR" sz="11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Σ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𝑋𝑅𝑆𝐹𝐷𝑖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 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𝑥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 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𝑇𝑖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47" name="TextBox 46"/>
            <xdr:cNvSpPr txBox="1"/>
          </xdr:nvSpPr>
          <xdr:spPr>
            <a:xfrm>
              <a:off x="3362324" y="18364200"/>
              <a:ext cx="1943101" cy="3446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  ((</a:t>
              </a:r>
              <a:r>
                <a:rPr lang="el-GR" sz="1100" i="0">
                  <a:latin typeface="Cambria Math"/>
                </a:rPr>
                <a:t>Σ</a:t>
              </a:r>
              <a:r>
                <a:rPr lang="en-US" sz="1100" b="0" i="0">
                  <a:latin typeface="Cambria Math"/>
                </a:rPr>
                <a:t>𝑅𝑆𝐹𝐷𝑖 𝑥 𝑇𝑖)+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𝑋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𝑅𝑆𝐹𝐷𝑖 𝑥 𝑇𝑖)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)/</a:t>
              </a:r>
              <a:r>
                <a:rPr lang="en-US" sz="1100" b="0" i="0">
                  <a:latin typeface="Cambria Math"/>
                </a:rPr>
                <a:t>𝑁𝑀𝐶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63</xdr:row>
      <xdr:rowOff>0</xdr:rowOff>
    </xdr:from>
    <xdr:ext cx="2362200" cy="3391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" name="TextBox 47">
              <a:extLst>
                <a:ext uri="{FF2B5EF4-FFF2-40B4-BE49-F238E27FC236}">
                  <a16:creationId xmlns:a16="http://schemas.microsoft.com/office/drawing/2014/main" id="{00000000-0008-0000-0200-000030000000}"/>
                </a:ext>
              </a:extLst>
            </xdr:cNvPr>
            <xdr:cNvSpPr txBox="1"/>
          </xdr:nvSpPr>
          <xdr:spPr>
            <a:xfrm>
              <a:off x="3467100" y="17287875"/>
              <a:ext cx="2362200" cy="3391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𝑋𝐴𝐻</m:t>
                      </m:r>
                      <m:r>
                        <a:rPr lang="en-US" sz="1100" b="0" i="1">
                          <a:latin typeface="Cambria Math"/>
                        </a:rPr>
                        <m:t> −(</m:t>
                      </m:r>
                      <m:r>
                        <a:rPr lang="en-US" sz="1100" b="0" i="1">
                          <a:latin typeface="Cambria Math"/>
                        </a:rPr>
                        <m:t>𝑋𝐸𝐹𝐷𝐻</m:t>
                      </m:r>
                      <m:r>
                        <a:rPr lang="en-US" sz="1100" b="0" i="1">
                          <a:latin typeface="Cambria Math"/>
                        </a:rPr>
                        <m:t> +</m:t>
                      </m:r>
                      <m:r>
                        <a:rPr lang="en-US" sz="1100" b="0" i="1">
                          <a:latin typeface="Cambria Math"/>
                        </a:rPr>
                        <m:t>𝑋𝐸𝑀𝐷𝐻</m:t>
                      </m:r>
                      <m:r>
                        <a:rPr lang="en-US" sz="1100" b="0" i="1">
                          <a:latin typeface="Cambria Math"/>
                        </a:rPr>
                        <m:t> +</m:t>
                      </m:r>
                      <m:r>
                        <a:rPr lang="en-US" sz="1100" b="0" i="1">
                          <a:latin typeface="Cambria Math"/>
                        </a:rPr>
                        <m:t>𝑋𝐸𝑃𝐷𝐻</m:t>
                      </m:r>
                      <m:r>
                        <a:rPr lang="en-US" sz="1100" b="0" i="1">
                          <a:latin typeface="Cambria Math"/>
                        </a:rPr>
                        <m:t> )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48" name="TextBox 47"/>
            <xdr:cNvSpPr txBox="1"/>
          </xdr:nvSpPr>
          <xdr:spPr>
            <a:xfrm>
              <a:off x="3467100" y="17287875"/>
              <a:ext cx="2362200" cy="3391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=(</a:t>
              </a:r>
              <a:r>
                <a:rPr lang="en-US" sz="1100" b="0" i="0">
                  <a:latin typeface="Cambria Math"/>
                </a:rPr>
                <a:t>𝑋𝐴𝐻 −(𝑋𝐸𝐹𝐷𝐻 +𝑋𝐸𝑀𝐷𝐻 +𝑋𝐸𝑃𝐷𝐻 ))/𝑃𝐻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2</xdr:col>
      <xdr:colOff>590549</xdr:colOff>
      <xdr:row>64</xdr:row>
      <xdr:rowOff>0</xdr:rowOff>
    </xdr:from>
    <xdr:ext cx="2171701" cy="3359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" name="TextBox 48">
              <a:extLst>
                <a:ext uri="{FF2B5EF4-FFF2-40B4-BE49-F238E27FC236}">
                  <a16:creationId xmlns:a16="http://schemas.microsoft.com/office/drawing/2014/main" id="{00000000-0008-0000-0200-000031000000}"/>
                </a:ext>
              </a:extLst>
            </xdr:cNvPr>
            <xdr:cNvSpPr txBox="1"/>
          </xdr:nvSpPr>
          <xdr:spPr>
            <a:xfrm>
              <a:off x="3467099" y="17478375"/>
              <a:ext cx="2171701" cy="3359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𝑃𝑂𝐻</m:t>
                      </m:r>
                      <m:r>
                        <a:rPr lang="en-US" sz="1100" b="0" i="1">
                          <a:latin typeface="Cambria Math"/>
                        </a:rPr>
                        <m:t> +</m:t>
                      </m:r>
                      <m:r>
                        <a:rPr lang="en-US" sz="1100" b="0" i="1">
                          <a:latin typeface="Cambria Math"/>
                        </a:rPr>
                        <m:t>𝑋𝑃𝑂𝐻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 + 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𝑀𝑂𝐻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 +</m:t>
                      </m:r>
                      <m:r>
                        <a:rPr lang="en-US" sz="1100" b="0" i="1">
                          <a:latin typeface="Cambria Math"/>
                        </a:rPr>
                        <m:t>𝑋𝑀𝑂𝐻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49" name="TextBox 48"/>
            <xdr:cNvSpPr txBox="1"/>
          </xdr:nvSpPr>
          <xdr:spPr>
            <a:xfrm>
              <a:off x="3467099" y="17478375"/>
              <a:ext cx="2171701" cy="3359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=(</a:t>
              </a:r>
              <a:r>
                <a:rPr lang="en-US" sz="1100" b="0" i="0">
                  <a:latin typeface="Cambria Math"/>
                </a:rPr>
                <a:t>𝑃𝑂𝐻 +𝑋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𝑃𝑂𝐻 + 𝑀𝑂𝐻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</a:t>
              </a:r>
              <a:r>
                <a:rPr lang="en-US" sz="1100" b="0" i="0">
                  <a:latin typeface="Cambria Math"/>
                </a:rPr>
                <a:t>𝑋𝑀𝑂𝐻 )/𝑃𝐻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65</xdr:row>
      <xdr:rowOff>0</xdr:rowOff>
    </xdr:from>
    <xdr:ext cx="2400299" cy="3338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" name="TextBox 49">
              <a:extLst>
                <a:ext uri="{FF2B5EF4-FFF2-40B4-BE49-F238E27FC236}">
                  <a16:creationId xmlns:a16="http://schemas.microsoft.com/office/drawing/2014/main" id="{00000000-0008-0000-0200-000032000000}"/>
                </a:ext>
              </a:extLst>
            </xdr:cNvPr>
            <xdr:cNvSpPr txBox="1"/>
          </xdr:nvSpPr>
          <xdr:spPr>
            <a:xfrm>
              <a:off x="3467100" y="17859375"/>
              <a:ext cx="2400299" cy="333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𝐹𝑂𝐻</m:t>
                      </m:r>
                      <m:r>
                        <a:rPr lang="en-US" sz="1100" b="0" i="1">
                          <a:latin typeface="Cambria Math"/>
                        </a:rPr>
                        <m:t> + </m:t>
                      </m:r>
                      <m:r>
                        <a:rPr lang="en-US" sz="1100" b="0" i="1">
                          <a:latin typeface="Cambria Math"/>
                        </a:rPr>
                        <m:t>𝑋𝐹𝑂𝐻</m:t>
                      </m:r>
                      <m:r>
                        <a:rPr lang="en-US" sz="1100" b="0" i="1">
                          <a:latin typeface="Cambria Math"/>
                        </a:rPr>
                        <m:t> +</m:t>
                      </m:r>
                      <m:r>
                        <a:rPr lang="en-US" sz="1100" b="0" i="1">
                          <a:latin typeface="Cambria Math"/>
                        </a:rPr>
                        <m:t>𝑋𝐸𝐹𝐷𝐻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𝐹𝑂𝐻</m:t>
                      </m:r>
                      <m:r>
                        <a:rPr lang="en-US" sz="1100" b="0" i="1">
                          <a:latin typeface="Cambria Math"/>
                        </a:rPr>
                        <m:t> + </m:t>
                      </m:r>
                      <m:r>
                        <a:rPr lang="en-US" sz="1100" b="0" i="1">
                          <a:latin typeface="Cambria Math"/>
                        </a:rPr>
                        <m:t>𝑋𝐹𝑂𝐻</m:t>
                      </m:r>
                      <m:r>
                        <a:rPr lang="en-US" sz="1100" b="0" i="1">
                          <a:latin typeface="Cambria Math"/>
                        </a:rPr>
                        <m:t> +  </m:t>
                      </m:r>
                      <m:r>
                        <a:rPr lang="en-US" sz="1100" b="0" i="1">
                          <a:latin typeface="Cambria Math"/>
                        </a:rPr>
                        <m:t>𝑋𝑆𝐻</m:t>
                      </m:r>
                      <m:r>
                        <a:rPr lang="en-US" sz="1100" b="0" i="1">
                          <a:latin typeface="Cambria Math"/>
                        </a:rPr>
                        <m:t> +  </m:t>
                      </m:r>
                      <m:r>
                        <a:rPr lang="en-US" sz="1100" b="0" i="1">
                          <a:latin typeface="Cambria Math"/>
                        </a:rPr>
                        <m:t>𝑋𝐸𝑅𝑆𝐹𝐷𝐻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50" name="TextBox 49"/>
            <xdr:cNvSpPr txBox="1"/>
          </xdr:nvSpPr>
          <xdr:spPr>
            <a:xfrm>
              <a:off x="3467100" y="17859375"/>
              <a:ext cx="2400299" cy="333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=(</a:t>
              </a:r>
              <a:r>
                <a:rPr lang="en-US" sz="1100" b="0" i="0">
                  <a:latin typeface="Cambria Math"/>
                </a:rPr>
                <a:t>𝐹𝑂𝐻 + 𝑋𝐹𝑂𝐻 +𝑋𝐸𝐹𝐷𝐻)/(𝐹𝑂𝐻 + 𝑋𝐹𝑂𝐻 +  𝑋𝑆𝐻 +  𝑋𝐸𝑅𝑆𝐹𝐷𝐻)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24765</xdr:colOff>
      <xdr:row>30</xdr:row>
      <xdr:rowOff>10190</xdr:rowOff>
    </xdr:from>
    <xdr:ext cx="927735" cy="3325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3491865" y="6782465"/>
              <a:ext cx="927735" cy="3325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𝐴𝐻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02000000}"/>
                </a:ext>
              </a:extLst>
            </xdr:cNvPr>
            <xdr:cNvSpPr txBox="1"/>
          </xdr:nvSpPr>
          <xdr:spPr>
            <a:xfrm>
              <a:off x="3491865" y="6782465"/>
              <a:ext cx="927735" cy="3325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𝐴𝐻/𝑃𝐻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32</xdr:row>
      <xdr:rowOff>19050</xdr:rowOff>
    </xdr:from>
    <xdr:ext cx="927735" cy="3327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3467100" y="7553325"/>
              <a:ext cx="927735" cy="3327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𝑆𝐻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03000000}"/>
                </a:ext>
              </a:extLst>
            </xdr:cNvPr>
            <xdr:cNvSpPr txBox="1"/>
          </xdr:nvSpPr>
          <xdr:spPr>
            <a:xfrm>
              <a:off x="3467100" y="7553325"/>
              <a:ext cx="927735" cy="3327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𝑆𝐻/𝑃𝐻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33</xdr:row>
      <xdr:rowOff>0</xdr:rowOff>
    </xdr:from>
    <xdr:ext cx="1485900" cy="3327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SpPr txBox="1"/>
          </xdr:nvSpPr>
          <xdr:spPr>
            <a:xfrm>
              <a:off x="3467100" y="7915275"/>
              <a:ext cx="1485900" cy="3327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𝑃𝑂𝐻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04000000}"/>
                </a:ext>
              </a:extLst>
            </xdr:cNvPr>
            <xdr:cNvSpPr txBox="1"/>
          </xdr:nvSpPr>
          <xdr:spPr>
            <a:xfrm>
              <a:off x="3467100" y="7915275"/>
              <a:ext cx="1485900" cy="3327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𝑃𝑂𝐻/𝑃𝐻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34</xdr:row>
      <xdr:rowOff>0</xdr:rowOff>
    </xdr:from>
    <xdr:ext cx="1343025" cy="3327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 txBox="1"/>
          </xdr:nvSpPr>
          <xdr:spPr>
            <a:xfrm>
              <a:off x="3467100" y="8296275"/>
              <a:ext cx="1343025" cy="3327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𝑀𝑂𝐻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05000000}"/>
                </a:ext>
              </a:extLst>
            </xdr:cNvPr>
            <xdr:cNvSpPr txBox="1"/>
          </xdr:nvSpPr>
          <xdr:spPr>
            <a:xfrm>
              <a:off x="3467100" y="8296275"/>
              <a:ext cx="1343025" cy="3327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𝑀𝑂𝐻/𝑃𝐻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37</xdr:row>
      <xdr:rowOff>0</xdr:rowOff>
    </xdr:from>
    <xdr:ext cx="1200150" cy="3327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3467100" y="9439275"/>
              <a:ext cx="1200150" cy="3327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𝑅𝑆𝐻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06000000}"/>
                </a:ext>
              </a:extLst>
            </xdr:cNvPr>
            <xdr:cNvSpPr txBox="1"/>
          </xdr:nvSpPr>
          <xdr:spPr>
            <a:xfrm>
              <a:off x="3467100" y="9439275"/>
              <a:ext cx="1200150" cy="3327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𝑅𝑆𝐻/𝑃𝐻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38</xdr:row>
      <xdr:rowOff>0</xdr:rowOff>
    </xdr:from>
    <xdr:ext cx="1752600" cy="33175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SpPr txBox="1"/>
          </xdr:nvSpPr>
          <xdr:spPr>
            <a:xfrm>
              <a:off x="3467100" y="9820275"/>
              <a:ext cx="1752600" cy="33175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𝐸𝑃𝐷𝐻</m:t>
                      </m:r>
                      <m:r>
                        <a:rPr lang="en-US" sz="1100" b="0" i="1">
                          <a:latin typeface="Cambria Math"/>
                        </a:rPr>
                        <m:t> + </m:t>
                      </m:r>
                      <m:r>
                        <a:rPr lang="en-US" sz="1100" b="0" i="1">
                          <a:latin typeface="Cambria Math"/>
                        </a:rPr>
                        <m:t>𝐸𝑈𝐷𝐻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07000000}"/>
                </a:ext>
              </a:extLst>
            </xdr:cNvPr>
            <xdr:cNvSpPr txBox="1"/>
          </xdr:nvSpPr>
          <xdr:spPr>
            <a:xfrm>
              <a:off x="3467100" y="9820275"/>
              <a:ext cx="1752600" cy="33175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=(</a:t>
              </a:r>
              <a:r>
                <a:rPr lang="en-US" sz="1100" b="0" i="0">
                  <a:latin typeface="Cambria Math"/>
                </a:rPr>
                <a:t>𝐸𝑃𝐷𝐻 + 𝐸𝑈𝐷𝐻 )/𝑃𝐻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35</xdr:row>
      <xdr:rowOff>0</xdr:rowOff>
    </xdr:from>
    <xdr:ext cx="1381125" cy="3327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SpPr txBox="1"/>
          </xdr:nvSpPr>
          <xdr:spPr>
            <a:xfrm>
              <a:off x="3467100" y="8677275"/>
              <a:ext cx="1381125" cy="3327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𝐹𝑂𝐻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09000000}"/>
                </a:ext>
              </a:extLst>
            </xdr:cNvPr>
            <xdr:cNvSpPr txBox="1"/>
          </xdr:nvSpPr>
          <xdr:spPr>
            <a:xfrm>
              <a:off x="3467100" y="8677275"/>
              <a:ext cx="1381125" cy="3327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𝐹𝑂𝐻/𝑃𝐻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36</xdr:row>
      <xdr:rowOff>0</xdr:rowOff>
    </xdr:from>
    <xdr:ext cx="1752600" cy="33175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SpPr txBox="1"/>
          </xdr:nvSpPr>
          <xdr:spPr>
            <a:xfrm>
              <a:off x="3467100" y="9058275"/>
              <a:ext cx="1752600" cy="33175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𝑃𝑂𝐻</m:t>
                      </m:r>
                      <m:r>
                        <a:rPr lang="en-US" sz="1100" b="0" i="1">
                          <a:latin typeface="Cambria Math"/>
                        </a:rPr>
                        <m:t> + </m:t>
                      </m:r>
                      <m:r>
                        <a:rPr lang="en-US" sz="1100" b="0" i="1">
                          <a:latin typeface="Cambria Math"/>
                        </a:rPr>
                        <m:t>𝑀𝑂𝐻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0A000000}"/>
                </a:ext>
              </a:extLst>
            </xdr:cNvPr>
            <xdr:cNvSpPr txBox="1"/>
          </xdr:nvSpPr>
          <xdr:spPr>
            <a:xfrm>
              <a:off x="3467100" y="9058275"/>
              <a:ext cx="1752600" cy="33175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=(</a:t>
              </a:r>
              <a:r>
                <a:rPr lang="en-US" sz="1100" b="0" i="0">
                  <a:latin typeface="Cambria Math"/>
                </a:rPr>
                <a:t>𝑃𝑂𝐻 + 𝑀𝑂𝐻 )/𝑃𝐻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31</xdr:row>
      <xdr:rowOff>0</xdr:rowOff>
    </xdr:from>
    <xdr:ext cx="2152650" cy="3391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:cNvPr>
            <xdr:cNvSpPr txBox="1"/>
          </xdr:nvSpPr>
          <xdr:spPr>
            <a:xfrm>
              <a:off x="3467100" y="7153275"/>
              <a:ext cx="2152650" cy="3391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𝐴𝐻</m:t>
                      </m:r>
                      <m:r>
                        <a:rPr lang="en-US" sz="1100" b="0" i="1">
                          <a:latin typeface="Cambria Math"/>
                        </a:rPr>
                        <m:t> −(</m:t>
                      </m:r>
                      <m:r>
                        <a:rPr lang="en-US" sz="1100" b="0" i="1">
                          <a:latin typeface="Cambria Math"/>
                        </a:rPr>
                        <m:t>𝐸𝐹𝐷𝐻</m:t>
                      </m:r>
                      <m:r>
                        <a:rPr lang="en-US" sz="1100" b="0" i="1">
                          <a:latin typeface="Cambria Math"/>
                        </a:rPr>
                        <m:t> + </m:t>
                      </m:r>
                      <m:r>
                        <a:rPr lang="en-US" sz="1100" b="0" i="1">
                          <a:latin typeface="Cambria Math"/>
                        </a:rPr>
                        <m:t>𝐸𝑀𝐷𝐻</m:t>
                      </m:r>
                      <m:r>
                        <a:rPr lang="en-US" sz="1100" b="0" i="1">
                          <a:latin typeface="Cambria Math"/>
                        </a:rPr>
                        <m:t> + </m:t>
                      </m:r>
                      <m:r>
                        <a:rPr lang="en-US" sz="1100" b="0" i="1">
                          <a:latin typeface="Cambria Math"/>
                        </a:rPr>
                        <m:t>𝐸𝑃𝐷𝐻</m:t>
                      </m:r>
                      <m:r>
                        <a:rPr lang="en-US" sz="1100" b="0" i="1">
                          <a:latin typeface="Cambria Math"/>
                        </a:rPr>
                        <m:t> )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0B000000}"/>
                </a:ext>
              </a:extLst>
            </xdr:cNvPr>
            <xdr:cNvSpPr txBox="1"/>
          </xdr:nvSpPr>
          <xdr:spPr>
            <a:xfrm>
              <a:off x="3467100" y="7153275"/>
              <a:ext cx="2152650" cy="3391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=(</a:t>
              </a:r>
              <a:r>
                <a:rPr lang="en-US" sz="1100" b="0" i="0">
                  <a:latin typeface="Cambria Math"/>
                </a:rPr>
                <a:t>𝐴𝐻 −(𝐸𝐹𝐷𝐻 + 𝐸𝑀𝐷𝐻 + 𝐸𝑃𝐷𝐻 ))/𝑃𝐻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39</xdr:row>
      <xdr:rowOff>0</xdr:rowOff>
    </xdr:from>
    <xdr:ext cx="2562225" cy="3338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300-00000B000000}"/>
                </a:ext>
              </a:extLst>
            </xdr:cNvPr>
            <xdr:cNvSpPr txBox="1"/>
          </xdr:nvSpPr>
          <xdr:spPr>
            <a:xfrm>
              <a:off x="3467100" y="10201275"/>
              <a:ext cx="2562225" cy="333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𝐹𝑂𝐻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𝐹𝑂𝐻</m:t>
                      </m:r>
                      <m:r>
                        <a:rPr lang="en-US" sz="1100" b="0" i="1">
                          <a:latin typeface="Cambria Math"/>
                        </a:rPr>
                        <m:t>+</m:t>
                      </m:r>
                      <m:r>
                        <a:rPr lang="en-US" sz="1100" b="0" i="1">
                          <a:latin typeface="Cambria Math"/>
                        </a:rPr>
                        <m:t>𝑆𝐻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0C000000}"/>
                </a:ext>
              </a:extLst>
            </xdr:cNvPr>
            <xdr:cNvSpPr txBox="1"/>
          </xdr:nvSpPr>
          <xdr:spPr>
            <a:xfrm>
              <a:off x="3467100" y="10201275"/>
              <a:ext cx="2562225" cy="333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𝐹𝑂𝐻/(𝐹𝑂𝐻+𝑆𝐻 )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1</xdr:colOff>
      <xdr:row>40</xdr:row>
      <xdr:rowOff>0</xdr:rowOff>
    </xdr:from>
    <xdr:ext cx="1828800" cy="3338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300-00000C000000}"/>
                </a:ext>
              </a:extLst>
            </xdr:cNvPr>
            <xdr:cNvSpPr txBox="1"/>
          </xdr:nvSpPr>
          <xdr:spPr>
            <a:xfrm>
              <a:off x="3467101" y="10582275"/>
              <a:ext cx="1828800" cy="333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𝐹𝑂𝐻</m:t>
                      </m:r>
                      <m:r>
                        <a:rPr lang="en-US" sz="1100" b="0" i="1">
                          <a:latin typeface="Cambria Math"/>
                        </a:rPr>
                        <m:t> +  </m:t>
                      </m:r>
                      <m:r>
                        <a:rPr lang="en-US" sz="1100" b="0" i="1">
                          <a:latin typeface="Cambria Math"/>
                        </a:rPr>
                        <m:t>𝐸𝐹𝐷𝐻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𝐹𝑂𝐻</m:t>
                      </m:r>
                      <m:r>
                        <a:rPr lang="en-US" sz="1100" b="0" i="1">
                          <a:latin typeface="Cambria Math"/>
                        </a:rPr>
                        <m:t>+</m:t>
                      </m:r>
                      <m:r>
                        <a:rPr lang="en-US" sz="1100" b="0" i="1">
                          <a:latin typeface="Cambria Math"/>
                        </a:rPr>
                        <m:t>𝑆𝐻</m:t>
                      </m:r>
                      <m:r>
                        <a:rPr lang="en-US" sz="1100" b="0" i="1">
                          <a:latin typeface="Cambria Math"/>
                        </a:rPr>
                        <m:t> +  </m:t>
                      </m:r>
                      <m:r>
                        <a:rPr lang="en-US" sz="1100" b="0" i="1">
                          <a:latin typeface="Cambria Math"/>
                        </a:rPr>
                        <m:t>𝐸𝑅𝑆𝐹𝐷𝐻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0E000000}"/>
                </a:ext>
              </a:extLst>
            </xdr:cNvPr>
            <xdr:cNvSpPr txBox="1"/>
          </xdr:nvSpPr>
          <xdr:spPr>
            <a:xfrm>
              <a:off x="3467101" y="10582275"/>
              <a:ext cx="1828800" cy="333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=(</a:t>
              </a:r>
              <a:r>
                <a:rPr lang="en-US" sz="1100" b="0" i="0">
                  <a:latin typeface="Cambria Math"/>
                </a:rPr>
                <a:t>𝐹𝑂𝐻 +  𝐸𝐹𝐷𝐻)/(𝐹𝑂𝐻+𝑆𝐻 +  𝐸𝑅𝑆𝐹𝐷𝐻)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41</xdr:row>
      <xdr:rowOff>0</xdr:rowOff>
    </xdr:from>
    <xdr:ext cx="2000250" cy="3338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00000000-0008-0000-0300-00000D000000}"/>
                </a:ext>
              </a:extLst>
            </xdr:cNvPr>
            <xdr:cNvSpPr txBox="1"/>
          </xdr:nvSpPr>
          <xdr:spPr>
            <a:xfrm>
              <a:off x="3467100" y="10963275"/>
              <a:ext cx="2000250" cy="333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𝐺𝐴𝐴𝐺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  <m:r>
                        <a:rPr lang="en-US" sz="1100" b="0" i="1">
                          <a:latin typeface="Cambria Math"/>
                        </a:rPr>
                        <m:t>  </m:t>
                      </m:r>
                      <m:r>
                        <a:rPr lang="en-US" sz="1100" b="0" i="1">
                          <a:latin typeface="Cambria Math"/>
                        </a:rPr>
                        <m:t>𝑋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𝐺𝑀𝐶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0F000000}"/>
                </a:ext>
              </a:extLst>
            </xdr:cNvPr>
            <xdr:cNvSpPr txBox="1"/>
          </xdr:nvSpPr>
          <xdr:spPr>
            <a:xfrm>
              <a:off x="3467100" y="10963275"/>
              <a:ext cx="2000250" cy="333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𝐺𝐴𝐴𝐺/(𝑃𝐻  𝑋 𝐺𝑀𝐶)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43</xdr:row>
      <xdr:rowOff>0</xdr:rowOff>
    </xdr:from>
    <xdr:ext cx="2000250" cy="3328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300-00000E000000}"/>
                </a:ext>
              </a:extLst>
            </xdr:cNvPr>
            <xdr:cNvSpPr txBox="1"/>
          </xdr:nvSpPr>
          <xdr:spPr>
            <a:xfrm>
              <a:off x="3467100" y="11725275"/>
              <a:ext cx="2000250" cy="3328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𝐺𝐴𝐴𝐺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𝑆𝐻</m:t>
                      </m:r>
                      <m:r>
                        <a:rPr lang="en-US" sz="1100" b="0" i="1">
                          <a:latin typeface="Cambria Math"/>
                        </a:rPr>
                        <m:t>  </m:t>
                      </m:r>
                      <m:r>
                        <a:rPr lang="en-US" sz="1100" b="0" i="1">
                          <a:latin typeface="Cambria Math"/>
                        </a:rPr>
                        <m:t>𝑋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𝐺𝑀𝐶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10000000}"/>
                </a:ext>
              </a:extLst>
            </xdr:cNvPr>
            <xdr:cNvSpPr txBox="1"/>
          </xdr:nvSpPr>
          <xdr:spPr>
            <a:xfrm>
              <a:off x="3467100" y="11725275"/>
              <a:ext cx="2000250" cy="3328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𝐺𝐴𝐴𝐺/(𝑆𝐻  𝑋 𝐺𝑀𝐶)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2</xdr:col>
      <xdr:colOff>514349</xdr:colOff>
      <xdr:row>45</xdr:row>
      <xdr:rowOff>0</xdr:rowOff>
    </xdr:from>
    <xdr:ext cx="2286001" cy="3554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00000000-0008-0000-0300-00000F000000}"/>
                </a:ext>
              </a:extLst>
            </xdr:cNvPr>
            <xdr:cNvSpPr txBox="1"/>
          </xdr:nvSpPr>
          <xdr:spPr>
            <a:xfrm>
              <a:off x="3390899" y="12487275"/>
              <a:ext cx="2286001" cy="3554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𝑁𝐴𝐴𝐺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(</m:t>
                      </m:r>
                      <m:r>
                        <a:rPr lang="en-US" sz="1100" b="0" i="1">
                          <a:latin typeface="Cambria Math"/>
                        </a:rPr>
                        <m:t>𝐴𝐻</m:t>
                      </m:r>
                      <m:r>
                        <a:rPr lang="en-US" sz="1100" b="0" i="1">
                          <a:latin typeface="Cambria Math"/>
                        </a:rPr>
                        <m:t> −</m:t>
                      </m:r>
                      <m:d>
                        <m:d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n-US" sz="1100" b="0" i="1">
                              <a:latin typeface="Cambria Math"/>
                            </a:rPr>
                            <m:t> 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𝐸𝑃𝐷𝐻</m:t>
                          </m:r>
                          <m:r>
                            <a:rPr lang="en-US" sz="1100" b="0" i="1">
                              <a:latin typeface="Cambria Math"/>
                            </a:rPr>
                            <m:t> +  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𝐸𝑈𝐷𝐻</m:t>
                          </m:r>
                          <m:r>
                            <a:rPr lang="en-US" sz="1100" b="0" i="1">
                              <a:latin typeface="Cambria Math"/>
                            </a:rPr>
                            <m:t> </m:t>
                          </m:r>
                        </m:e>
                      </m:d>
                      <m:r>
                        <a:rPr lang="en-US" sz="1100" b="0" i="1">
                          <a:latin typeface="Cambria Math"/>
                        </a:rPr>
                        <m:t>) </m:t>
                      </m:r>
                      <m:r>
                        <a:rPr lang="en-US" sz="1100" b="0" i="1">
                          <a:latin typeface="Cambria Math"/>
                        </a:rPr>
                        <m:t>𝑋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11000000}"/>
                </a:ext>
              </a:extLst>
            </xdr:cNvPr>
            <xdr:cNvSpPr txBox="1"/>
          </xdr:nvSpPr>
          <xdr:spPr>
            <a:xfrm>
              <a:off x="3390899" y="12487275"/>
              <a:ext cx="2286001" cy="3554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𝑁𝐴𝐴𝐺/((𝐴𝐻 −( 𝐸𝑃𝐷𝐻 +  𝐸𝑈𝐷𝐻 )) 𝑋 𝑁𝑀𝐶)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42</xdr:row>
      <xdr:rowOff>0</xdr:rowOff>
    </xdr:from>
    <xdr:ext cx="2000250" cy="3338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3467100" y="11344275"/>
              <a:ext cx="2000250" cy="333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𝑁𝐴𝐴𝐺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  <m:r>
                        <a:rPr lang="en-US" sz="1100" b="0" i="1">
                          <a:latin typeface="Cambria Math"/>
                        </a:rPr>
                        <m:t>  </m:t>
                      </m:r>
                      <m:r>
                        <a:rPr lang="en-US" sz="1100" b="0" i="1">
                          <a:latin typeface="Cambria Math"/>
                        </a:rPr>
                        <m:t>𝑋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12000000}"/>
                </a:ext>
              </a:extLst>
            </xdr:cNvPr>
            <xdr:cNvSpPr txBox="1"/>
          </xdr:nvSpPr>
          <xdr:spPr>
            <a:xfrm>
              <a:off x="3467100" y="11344275"/>
              <a:ext cx="2000250" cy="333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𝑁𝐴𝐴𝐺/(𝑃𝐻  𝑋 𝑁𝑀𝐶)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44</xdr:row>
      <xdr:rowOff>0</xdr:rowOff>
    </xdr:from>
    <xdr:ext cx="1676400" cy="3328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00000000-0008-0000-0300-000011000000}"/>
                </a:ext>
              </a:extLst>
            </xdr:cNvPr>
            <xdr:cNvSpPr txBox="1"/>
          </xdr:nvSpPr>
          <xdr:spPr>
            <a:xfrm>
              <a:off x="3467100" y="12106275"/>
              <a:ext cx="1676400" cy="3328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𝑁𝐴𝐴𝐺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𝑆𝐻</m:t>
                      </m:r>
                      <m:r>
                        <a:rPr lang="en-US" sz="1100" b="0" i="1">
                          <a:latin typeface="Cambria Math"/>
                        </a:rPr>
                        <m:t>  </m:t>
                      </m:r>
                      <m:r>
                        <a:rPr lang="en-US" sz="1100" b="0" i="1">
                          <a:latin typeface="Cambria Math"/>
                        </a:rPr>
                        <m:t>𝑋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13000000}"/>
                </a:ext>
              </a:extLst>
            </xdr:cNvPr>
            <xdr:cNvSpPr txBox="1"/>
          </xdr:nvSpPr>
          <xdr:spPr>
            <a:xfrm>
              <a:off x="3467100" y="12106275"/>
              <a:ext cx="1676400" cy="3328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𝑁𝐴𝐴𝐺/(𝑆𝐻  𝑋 𝑁𝑀𝐶)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23</xdr:row>
      <xdr:rowOff>0</xdr:rowOff>
    </xdr:from>
    <xdr:ext cx="927735" cy="3362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00000000-0008-0000-0300-000012000000}"/>
                </a:ext>
              </a:extLst>
            </xdr:cNvPr>
            <xdr:cNvSpPr txBox="1"/>
          </xdr:nvSpPr>
          <xdr:spPr>
            <a:xfrm>
              <a:off x="3467100" y="4476750"/>
              <a:ext cx="927735" cy="3362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 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l-GR" sz="1100" i="1">
                          <a:latin typeface="Cambria Math"/>
                        </a:rPr>
                        <m:t>Σ</m:t>
                      </m:r>
                      <m:r>
                        <a:rPr lang="en-US" sz="1100" b="0" i="1">
                          <a:latin typeface="Cambria Math"/>
                        </a:rPr>
                        <m:t>𝑃𝐷𝑖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𝑋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𝑇𝑖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14000000}"/>
                </a:ext>
              </a:extLst>
            </xdr:cNvPr>
            <xdr:cNvSpPr txBox="1"/>
          </xdr:nvSpPr>
          <xdr:spPr>
            <a:xfrm>
              <a:off x="3467100" y="4476750"/>
              <a:ext cx="927735" cy="3362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 </a:t>
              </a:r>
              <a:r>
                <a:rPr lang="el-GR" sz="1100" i="0">
                  <a:latin typeface="Cambria Math"/>
                </a:rPr>
                <a:t> </a:t>
              </a:r>
              <a:r>
                <a:rPr lang="en-US" sz="1100" i="0">
                  <a:latin typeface="Cambria Math"/>
                </a:rPr>
                <a:t>(</a:t>
              </a:r>
              <a:r>
                <a:rPr lang="el-GR" sz="1100" i="0">
                  <a:latin typeface="Cambria Math"/>
                </a:rPr>
                <a:t>Σ</a:t>
              </a:r>
              <a:r>
                <a:rPr lang="en-US" sz="1100" b="0" i="0">
                  <a:latin typeface="Cambria Math"/>
                </a:rPr>
                <a:t>𝑃𝐷𝑖 𝑋 𝑇𝑖)/𝑁𝑀𝐶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24</xdr:row>
      <xdr:rowOff>0</xdr:rowOff>
    </xdr:from>
    <xdr:ext cx="927735" cy="3362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00000000-0008-0000-0300-000013000000}"/>
                </a:ext>
              </a:extLst>
            </xdr:cNvPr>
            <xdr:cNvSpPr txBox="1"/>
          </xdr:nvSpPr>
          <xdr:spPr>
            <a:xfrm>
              <a:off x="3467100" y="4857750"/>
              <a:ext cx="927735" cy="3362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 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l-GR" sz="1100" i="1">
                          <a:latin typeface="Cambria Math"/>
                        </a:rPr>
                        <m:t>Σ</m:t>
                      </m:r>
                      <m:r>
                        <a:rPr lang="en-US" sz="1100" b="0" i="1">
                          <a:latin typeface="Cambria Math"/>
                        </a:rPr>
                        <m:t>𝐹𝐷𝑖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𝑋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𝑇𝑖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24000000}"/>
                </a:ext>
              </a:extLst>
            </xdr:cNvPr>
            <xdr:cNvSpPr txBox="1"/>
          </xdr:nvSpPr>
          <xdr:spPr>
            <a:xfrm>
              <a:off x="3467100" y="4857750"/>
              <a:ext cx="927735" cy="3362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 </a:t>
              </a:r>
              <a:r>
                <a:rPr lang="el-GR" sz="1100" i="0">
                  <a:latin typeface="Cambria Math"/>
                </a:rPr>
                <a:t> </a:t>
              </a:r>
              <a:r>
                <a:rPr lang="en-US" sz="1100" i="0">
                  <a:latin typeface="Cambria Math"/>
                </a:rPr>
                <a:t>(</a:t>
              </a:r>
              <a:r>
                <a:rPr lang="el-GR" sz="1100" i="0">
                  <a:latin typeface="Cambria Math"/>
                </a:rPr>
                <a:t>Σ</a:t>
              </a:r>
              <a:r>
                <a:rPr lang="en-US" sz="1100" b="0" i="0">
                  <a:latin typeface="Cambria Math"/>
                </a:rPr>
                <a:t>𝐹𝐷𝑖 𝑋 𝑇𝑖)/𝑁𝑀𝐶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25</xdr:row>
      <xdr:rowOff>0</xdr:rowOff>
    </xdr:from>
    <xdr:ext cx="927735" cy="3362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00000000-0008-0000-0300-000014000000}"/>
                </a:ext>
              </a:extLst>
            </xdr:cNvPr>
            <xdr:cNvSpPr txBox="1"/>
          </xdr:nvSpPr>
          <xdr:spPr>
            <a:xfrm>
              <a:off x="3467100" y="5238750"/>
              <a:ext cx="927735" cy="3362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 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l-GR" sz="1100" i="1">
                          <a:latin typeface="Cambria Math"/>
                        </a:rPr>
                        <m:t>Σ</m:t>
                      </m:r>
                      <m:r>
                        <a:rPr lang="en-US" sz="1100" b="0" i="1">
                          <a:latin typeface="Cambria Math"/>
                        </a:rPr>
                        <m:t>𝑈𝐷𝑖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𝑋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𝑇𝑖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25000000}"/>
                </a:ext>
              </a:extLst>
            </xdr:cNvPr>
            <xdr:cNvSpPr txBox="1"/>
          </xdr:nvSpPr>
          <xdr:spPr>
            <a:xfrm>
              <a:off x="3467100" y="5238750"/>
              <a:ext cx="927735" cy="3362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 </a:t>
              </a:r>
              <a:r>
                <a:rPr lang="el-GR" sz="1100" i="0">
                  <a:latin typeface="Cambria Math"/>
                </a:rPr>
                <a:t> </a:t>
              </a:r>
              <a:r>
                <a:rPr lang="en-US" sz="1100" i="0">
                  <a:latin typeface="Cambria Math"/>
                </a:rPr>
                <a:t>(</a:t>
              </a:r>
              <a:r>
                <a:rPr lang="el-GR" sz="1100" i="0">
                  <a:latin typeface="Cambria Math"/>
                </a:rPr>
                <a:t>Σ</a:t>
              </a:r>
              <a:r>
                <a:rPr lang="en-US" sz="1100" b="0" i="0">
                  <a:latin typeface="Cambria Math"/>
                </a:rPr>
                <a:t>𝑈𝐷𝑖 𝑋 𝑇𝑖)/𝑁𝑀𝐶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26</xdr:row>
      <xdr:rowOff>0</xdr:rowOff>
    </xdr:from>
    <xdr:ext cx="927735" cy="3362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00000000-0008-0000-0300-000015000000}"/>
                </a:ext>
              </a:extLst>
            </xdr:cNvPr>
            <xdr:cNvSpPr txBox="1"/>
          </xdr:nvSpPr>
          <xdr:spPr>
            <a:xfrm>
              <a:off x="3467100" y="5619750"/>
              <a:ext cx="927735" cy="3362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 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l-GR" sz="1100" i="1">
                          <a:latin typeface="Cambria Math"/>
                        </a:rPr>
                        <m:t>Σ</m:t>
                      </m:r>
                      <m:r>
                        <a:rPr lang="en-US" sz="1100" b="0" i="1">
                          <a:latin typeface="Cambria Math"/>
                        </a:rPr>
                        <m:t>𝑀𝐷𝑖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𝑋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𝑇𝑖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26000000}"/>
                </a:ext>
              </a:extLst>
            </xdr:cNvPr>
            <xdr:cNvSpPr txBox="1"/>
          </xdr:nvSpPr>
          <xdr:spPr>
            <a:xfrm>
              <a:off x="3467100" y="5619750"/>
              <a:ext cx="927735" cy="3362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 </a:t>
              </a:r>
              <a:r>
                <a:rPr lang="el-GR" sz="1100" i="0">
                  <a:latin typeface="Cambria Math"/>
                </a:rPr>
                <a:t> </a:t>
              </a:r>
              <a:r>
                <a:rPr lang="en-US" sz="1100" i="0">
                  <a:latin typeface="Cambria Math"/>
                </a:rPr>
                <a:t>(</a:t>
              </a:r>
              <a:r>
                <a:rPr lang="el-GR" sz="1100" i="0">
                  <a:latin typeface="Cambria Math"/>
                </a:rPr>
                <a:t>Σ</a:t>
              </a:r>
              <a:r>
                <a:rPr lang="en-US" sz="1100" b="0" i="0">
                  <a:latin typeface="Cambria Math"/>
                </a:rPr>
                <a:t>𝑀𝐷𝑖 𝑋 𝑇𝑖)/𝑁𝑀𝐶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27</xdr:row>
      <xdr:rowOff>0</xdr:rowOff>
    </xdr:from>
    <xdr:ext cx="1257300" cy="33874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00000000-0008-0000-0300-000016000000}"/>
                </a:ext>
              </a:extLst>
            </xdr:cNvPr>
            <xdr:cNvSpPr txBox="1"/>
          </xdr:nvSpPr>
          <xdr:spPr>
            <a:xfrm>
              <a:off x="3467100" y="6000750"/>
              <a:ext cx="1257300" cy="3387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 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l-GR" sz="1100" i="1">
                          <a:latin typeface="Cambria Math"/>
                        </a:rPr>
                        <m:t>Σ</m:t>
                      </m:r>
                      <m:r>
                        <a:rPr lang="en-US" sz="1100" b="0" i="1">
                          <a:latin typeface="Cambria Math"/>
                        </a:rPr>
                        <m:t>𝑅𝑆𝐹𝐷𝑖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𝑋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𝑇𝑖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27000000}"/>
                </a:ext>
              </a:extLst>
            </xdr:cNvPr>
            <xdr:cNvSpPr txBox="1"/>
          </xdr:nvSpPr>
          <xdr:spPr>
            <a:xfrm>
              <a:off x="3467100" y="6000750"/>
              <a:ext cx="1257300" cy="3387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 </a:t>
              </a:r>
              <a:r>
                <a:rPr lang="el-GR" sz="1100" i="0">
                  <a:latin typeface="Cambria Math"/>
                </a:rPr>
                <a:t> </a:t>
              </a:r>
              <a:r>
                <a:rPr lang="en-US" sz="1100" i="0">
                  <a:latin typeface="Cambria Math"/>
                </a:rPr>
                <a:t>(</a:t>
              </a:r>
              <a:r>
                <a:rPr lang="el-GR" sz="1100" i="0">
                  <a:latin typeface="Cambria Math"/>
                </a:rPr>
                <a:t>Σ</a:t>
              </a:r>
              <a:r>
                <a:rPr lang="en-US" sz="1100" b="0" i="0">
                  <a:latin typeface="Cambria Math"/>
                </a:rPr>
                <a:t>𝑅𝑆𝐹𝐷𝑖 𝑋 𝑇𝑖)/𝑁𝑀𝐶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21</xdr:row>
      <xdr:rowOff>190499</xdr:rowOff>
    </xdr:from>
    <xdr:ext cx="2057400" cy="2190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00000000-0008-0000-0300-000017000000}"/>
                </a:ext>
              </a:extLst>
            </xdr:cNvPr>
            <xdr:cNvSpPr txBox="1"/>
          </xdr:nvSpPr>
          <xdr:spPr>
            <a:xfrm>
              <a:off x="3467100" y="4286249"/>
              <a:ext cx="2057400" cy="2190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i="1">
                        <a:latin typeface="Cambria Math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Σ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𝐹𝐷𝑖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𝑋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𝑇𝑖</m:t>
                        </m:r>
                      </m:e>
                    </m:d>
                    <m:r>
                      <a:rPr lang="en-US" sz="1100" b="0" i="0">
                        <a:latin typeface="Cambria Math"/>
                      </a:rPr>
                      <m:t>+</m:t>
                    </m:r>
                    <m:r>
                      <a:rPr lang="en-US" sz="1100" b="0" i="1">
                        <a:latin typeface="Cambria Math"/>
                      </a:rPr>
                      <m:t>(</m:t>
                    </m:r>
                    <m:r>
                      <m:rPr>
                        <m:sty m:val="p"/>
                      </m:rPr>
                      <a:rPr lang="el-GR" sz="110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Σ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𝑀𝐷𝑖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𝑋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𝑇𝑖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 )</m:t>
                    </m:r>
                    <m:r>
                      <m:rPr>
                        <m:nor/>
                      </m:rPr>
                      <a:rPr lang="en-US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</m:oMath>
                </m:oMathPara>
              </a14:m>
              <a:endParaRPr lang="en-US" sz="1100" b="0"/>
            </a:p>
            <a:p>
              <a:pPr algn="l"/>
              <a:endParaRPr lang="en-US" sz="1100"/>
            </a:p>
          </xdr:txBody>
        </xdr:sp>
      </mc:Choice>
      <mc:Fallback xmlns="">
        <xdr:sp macro="" textlink="">
          <xdr:nvSpPr>
            <xdr:cNvPr id="23" name="TextBox 22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28000000}"/>
                </a:ext>
              </a:extLst>
            </xdr:cNvPr>
            <xdr:cNvSpPr txBox="1"/>
          </xdr:nvSpPr>
          <xdr:spPr>
            <a:xfrm>
              <a:off x="3467100" y="4286249"/>
              <a:ext cx="2057400" cy="2190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𝐹𝐷𝑖 𝑋 𝑇𝑖)</a:t>
              </a:r>
              <a:r>
                <a:rPr lang="en-US" sz="1100" b="0" i="0">
                  <a:latin typeface="Cambria Math"/>
                </a:rPr>
                <a:t>+(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𝑀𝐷𝑖 𝑋 𝑇𝑖 )"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en-US" sz="1100" b="0"/>
            </a:p>
            <a:p>
              <a:pPr algn="l"/>
              <a:endParaRPr lang="en-US" sz="1100"/>
            </a:p>
          </xdr:txBody>
        </xdr:sp>
      </mc:Fallback>
    </mc:AlternateContent>
    <xdr:clientData/>
  </xdr:oneCellAnchor>
  <xdr:oneCellAnchor>
    <xdr:from>
      <xdr:col>3</xdr:col>
      <xdr:colOff>0</xdr:colOff>
      <xdr:row>18</xdr:row>
      <xdr:rowOff>0</xdr:rowOff>
    </xdr:from>
    <xdr:ext cx="1257300" cy="209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00000000-0008-0000-0300-000018000000}"/>
                </a:ext>
              </a:extLst>
            </xdr:cNvPr>
            <xdr:cNvSpPr txBox="1"/>
          </xdr:nvSpPr>
          <xdr:spPr>
            <a:xfrm>
              <a:off x="3467100" y="352425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  <m:r>
                    <m:rPr>
                      <m:sty m:val="p"/>
                    </m:rPr>
                    <a:rPr lang="el-GR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𝑃𝐷𝑖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𝑋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𝑇𝑖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24" name="TextBox 23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29000000}"/>
                </a:ext>
              </a:extLst>
            </xdr:cNvPr>
            <xdr:cNvSpPr txBox="1"/>
          </xdr:nvSpPr>
          <xdr:spPr>
            <a:xfrm>
              <a:off x="3467100" y="352425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𝑃𝐷𝑖 𝑋 𝑇𝑖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19</xdr:row>
      <xdr:rowOff>0</xdr:rowOff>
    </xdr:from>
    <xdr:ext cx="1257300" cy="209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00000000-0008-0000-0300-000019000000}"/>
                </a:ext>
              </a:extLst>
            </xdr:cNvPr>
            <xdr:cNvSpPr txBox="1"/>
          </xdr:nvSpPr>
          <xdr:spPr>
            <a:xfrm>
              <a:off x="3467100" y="371475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  <m:r>
                    <m:rPr>
                      <m:sty m:val="p"/>
                    </m:rPr>
                    <a:rPr lang="el-GR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𝐹𝐷𝑖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𝑋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𝑇𝑖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25" name="TextBox 24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2A000000}"/>
                </a:ext>
              </a:extLst>
            </xdr:cNvPr>
            <xdr:cNvSpPr txBox="1"/>
          </xdr:nvSpPr>
          <xdr:spPr>
            <a:xfrm>
              <a:off x="3467100" y="371475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𝐹𝐷𝑖 𝑋 𝑇𝑖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20</xdr:row>
      <xdr:rowOff>0</xdr:rowOff>
    </xdr:from>
    <xdr:ext cx="1257300" cy="209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00000000-0008-0000-0300-00001A000000}"/>
                </a:ext>
              </a:extLst>
            </xdr:cNvPr>
            <xdr:cNvSpPr txBox="1"/>
          </xdr:nvSpPr>
          <xdr:spPr>
            <a:xfrm>
              <a:off x="3467100" y="390525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  <m:r>
                    <m:rPr>
                      <m:sty m:val="p"/>
                    </m:rPr>
                    <a:rPr lang="el-GR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𝑀𝐷𝑖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𝑋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𝑇𝑖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26" name="TextBox 25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2B000000}"/>
                </a:ext>
              </a:extLst>
            </xdr:cNvPr>
            <xdr:cNvSpPr txBox="1"/>
          </xdr:nvSpPr>
          <xdr:spPr>
            <a:xfrm>
              <a:off x="3467100" y="390525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𝑀𝐷𝑖 𝑋 𝑇𝑖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21</xdr:row>
      <xdr:rowOff>0</xdr:rowOff>
    </xdr:from>
    <xdr:ext cx="1257300" cy="209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00000000-0008-0000-0300-00001B000000}"/>
                </a:ext>
              </a:extLst>
            </xdr:cNvPr>
            <xdr:cNvSpPr txBox="1"/>
          </xdr:nvSpPr>
          <xdr:spPr>
            <a:xfrm>
              <a:off x="3467100" y="409575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  <m:r>
                    <m:rPr>
                      <m:sty m:val="p"/>
                    </m:rPr>
                    <a:rPr lang="el-GR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𝑅𝑆𝐹𝐷𝑖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𝑋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𝑇𝑖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27" name="TextBox 26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2C000000}"/>
                </a:ext>
              </a:extLst>
            </xdr:cNvPr>
            <xdr:cNvSpPr txBox="1"/>
          </xdr:nvSpPr>
          <xdr:spPr>
            <a:xfrm>
              <a:off x="3467100" y="409575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𝑅𝑆𝐹𝐷𝑖 𝑋 𝑇𝑖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53</xdr:row>
      <xdr:rowOff>0</xdr:rowOff>
    </xdr:from>
    <xdr:ext cx="1257300" cy="209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00000000-0008-0000-0300-00001C000000}"/>
                </a:ext>
              </a:extLst>
            </xdr:cNvPr>
            <xdr:cNvSpPr txBox="1"/>
          </xdr:nvSpPr>
          <xdr:spPr>
            <a:xfrm>
              <a:off x="3467100" y="1440180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  <m:r>
                    <m:rPr>
                      <m:sty m:val="p"/>
                    </m:rPr>
                    <a:rPr lang="el-GR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𝑋𝑃𝐷𝑖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𝑥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𝑇𝑖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28" name="TextBox 27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1C000000}"/>
                </a:ext>
              </a:extLst>
            </xdr:cNvPr>
            <xdr:cNvSpPr txBox="1"/>
          </xdr:nvSpPr>
          <xdr:spPr>
            <a:xfrm>
              <a:off x="3467100" y="1440180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𝑋𝑃𝐷𝑖 𝑥 𝑇𝑖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54</xdr:row>
      <xdr:rowOff>0</xdr:rowOff>
    </xdr:from>
    <xdr:ext cx="1257300" cy="209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00000000-0008-0000-0300-00001D000000}"/>
                </a:ext>
              </a:extLst>
            </xdr:cNvPr>
            <xdr:cNvSpPr txBox="1"/>
          </xdr:nvSpPr>
          <xdr:spPr>
            <a:xfrm>
              <a:off x="3467100" y="1459230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  <m:r>
                    <m:rPr>
                      <m:sty m:val="p"/>
                    </m:rPr>
                    <a:rPr lang="el-GR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𝑋𝐹𝐷𝑖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𝑥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𝑇𝑖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29" name="TextBox 28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1E000000}"/>
                </a:ext>
              </a:extLst>
            </xdr:cNvPr>
            <xdr:cNvSpPr txBox="1"/>
          </xdr:nvSpPr>
          <xdr:spPr>
            <a:xfrm>
              <a:off x="3467100" y="1459230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𝑋𝐹𝐷𝑖 𝑥 𝑇𝑖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55</xdr:row>
      <xdr:rowOff>0</xdr:rowOff>
    </xdr:from>
    <xdr:ext cx="1257300" cy="209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00000000-0008-0000-0300-00001E000000}"/>
                </a:ext>
              </a:extLst>
            </xdr:cNvPr>
            <xdr:cNvSpPr txBox="1"/>
          </xdr:nvSpPr>
          <xdr:spPr>
            <a:xfrm>
              <a:off x="3467100" y="1478280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  <m:r>
                    <m:rPr>
                      <m:sty m:val="p"/>
                    </m:rPr>
                    <a:rPr lang="el-GR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𝑋𝑀𝐷𝑖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𝑥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𝑇𝑖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30" name="TextBox 29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20000000}"/>
                </a:ext>
              </a:extLst>
            </xdr:cNvPr>
            <xdr:cNvSpPr txBox="1"/>
          </xdr:nvSpPr>
          <xdr:spPr>
            <a:xfrm>
              <a:off x="3467100" y="1478280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𝑋𝑀𝐷𝑖 𝑥 𝑇𝑖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56</xdr:row>
      <xdr:rowOff>0</xdr:rowOff>
    </xdr:from>
    <xdr:ext cx="1257300" cy="209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00000000-0008-0000-0300-00001F000000}"/>
                </a:ext>
              </a:extLst>
            </xdr:cNvPr>
            <xdr:cNvSpPr txBox="1"/>
          </xdr:nvSpPr>
          <xdr:spPr>
            <a:xfrm>
              <a:off x="3467100" y="1497330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  <m:r>
                    <m:rPr>
                      <m:sty m:val="p"/>
                    </m:rPr>
                    <a:rPr lang="el-GR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𝑋𝑅𝑆𝐹𝐷𝑖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𝑥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𝑇𝑖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31" name="TextBox 30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22000000}"/>
                </a:ext>
              </a:extLst>
            </xdr:cNvPr>
            <xdr:cNvSpPr txBox="1"/>
          </xdr:nvSpPr>
          <xdr:spPr>
            <a:xfrm>
              <a:off x="3467100" y="14973300"/>
              <a:ext cx="1257300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𝑋𝑅𝑆𝐹𝐷𝑖 𝑥 𝑇𝑖</a:t>
              </a:r>
              <a:r>
                <a:rPr lang="en-US" sz="1100" b="0" i="0">
                  <a:latin typeface="Cambria Math"/>
                </a:rPr>
                <a:t> 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57</xdr:row>
      <xdr:rowOff>0</xdr:rowOff>
    </xdr:from>
    <xdr:ext cx="1676400" cy="3446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00000000-0008-0000-0300-000020000000}"/>
                </a:ext>
              </a:extLst>
            </xdr:cNvPr>
            <xdr:cNvSpPr txBox="1"/>
          </xdr:nvSpPr>
          <xdr:spPr>
            <a:xfrm>
              <a:off x="3467100" y="15220950"/>
              <a:ext cx="1676400" cy="3446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 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d>
                        <m:d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m:rPr>
                              <m:sty m:val="p"/>
                            </m:rPr>
                            <a:rPr lang="el-GR" sz="1100" i="1">
                              <a:latin typeface="Cambria Math"/>
                            </a:rPr>
                            <m:t>Σ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𝑃𝐷𝑖</m:t>
                          </m:r>
                          <m:r>
                            <a:rPr lang="en-US" sz="1100" b="0" i="1">
                              <a:latin typeface="Cambria Math"/>
                            </a:rPr>
                            <m:t> 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𝑥𝑇𝑖</m:t>
                          </m:r>
                        </m:e>
                      </m:d>
                      <m:r>
                        <a:rPr lang="en-US" sz="1100" b="0" i="1">
                          <a:latin typeface="Cambria Math"/>
                        </a:rPr>
                        <m:t>+ </m:t>
                      </m:r>
                      <m:d>
                        <m:d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m:rPr>
                              <m:sty m:val="p"/>
                            </m:rPr>
                            <a:rPr lang="el-GR" sz="11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Σ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𝑋𝑃𝐷𝑖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 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𝑥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 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𝑇𝑖</m:t>
                          </m:r>
                        </m:e>
                      </m:d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32" name="TextBox 31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23000000}"/>
                </a:ext>
              </a:extLst>
            </xdr:cNvPr>
            <xdr:cNvSpPr txBox="1"/>
          </xdr:nvSpPr>
          <xdr:spPr>
            <a:xfrm>
              <a:off x="3467100" y="15220950"/>
              <a:ext cx="1676400" cy="3446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  ((</a:t>
              </a:r>
              <a:r>
                <a:rPr lang="el-GR" sz="1100" i="0">
                  <a:latin typeface="Cambria Math"/>
                </a:rPr>
                <a:t>Σ</a:t>
              </a:r>
              <a:r>
                <a:rPr lang="en-US" sz="1100" b="0" i="0">
                  <a:latin typeface="Cambria Math"/>
                </a:rPr>
                <a:t>𝑃𝐷𝑖 𝑥𝑇𝑖)+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𝑋𝑃𝐷𝑖  𝑥  𝑇𝑖))/</a:t>
              </a:r>
              <a:r>
                <a:rPr lang="en-US" sz="1100" b="0" i="0">
                  <a:latin typeface="Cambria Math"/>
                </a:rPr>
                <a:t>𝑁𝑀𝐶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58</xdr:row>
      <xdr:rowOff>0</xdr:rowOff>
    </xdr:from>
    <xdr:ext cx="1752600" cy="3446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00000000-0008-0000-0300-000021000000}"/>
                </a:ext>
              </a:extLst>
            </xdr:cNvPr>
            <xdr:cNvSpPr txBox="1"/>
          </xdr:nvSpPr>
          <xdr:spPr>
            <a:xfrm>
              <a:off x="3467100" y="15601950"/>
              <a:ext cx="1752600" cy="3446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 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d>
                        <m:d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m:rPr>
                              <m:sty m:val="p"/>
                            </m:rPr>
                            <a:rPr lang="el-GR" sz="1100" i="1">
                              <a:latin typeface="Cambria Math"/>
                            </a:rPr>
                            <m:t>Σ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𝐹𝐷𝑖</m:t>
                          </m:r>
                          <m:r>
                            <a:rPr lang="en-US" sz="1100" b="0" i="1">
                              <a:latin typeface="Cambria Math"/>
                            </a:rPr>
                            <m:t> 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𝑥</m:t>
                          </m:r>
                          <m:r>
                            <a:rPr lang="en-US" sz="1100" b="0" i="1">
                              <a:latin typeface="Cambria Math"/>
                            </a:rPr>
                            <m:t> 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𝑇𝑖</m:t>
                          </m:r>
                        </m:e>
                      </m:d>
                      <m:r>
                        <a:rPr lang="en-US" sz="1100" b="0" i="1">
                          <a:latin typeface="Cambria Math"/>
                        </a:rPr>
                        <m:t>+ </m:t>
                      </m:r>
                      <m:d>
                        <m:d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m:rPr>
                              <m:sty m:val="p"/>
                            </m:rPr>
                            <a:rPr lang="el-GR" sz="11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Σ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𝑋𝐹𝐷𝑖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𝑥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𝑇𝑖</m:t>
                          </m:r>
                        </m:e>
                      </m:d>
                      <m:r>
                        <a:rPr lang="en-US" sz="1100" b="0" i="1">
                          <a:latin typeface="Cambria Math"/>
                        </a:rPr>
                        <m:t> 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33" name="TextBox 32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2D000000}"/>
                </a:ext>
              </a:extLst>
            </xdr:cNvPr>
            <xdr:cNvSpPr txBox="1"/>
          </xdr:nvSpPr>
          <xdr:spPr>
            <a:xfrm>
              <a:off x="3467100" y="15601950"/>
              <a:ext cx="1752600" cy="3446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  ((</a:t>
              </a:r>
              <a:r>
                <a:rPr lang="el-GR" sz="1100" i="0">
                  <a:latin typeface="Cambria Math"/>
                </a:rPr>
                <a:t>Σ</a:t>
              </a:r>
              <a:r>
                <a:rPr lang="en-US" sz="1100" b="0" i="0">
                  <a:latin typeface="Cambria Math"/>
                </a:rPr>
                <a:t>𝐹𝐷𝑖 𝑥 𝑇𝑖)+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𝑋𝐹𝐷𝑖 𝑥 𝑇𝑖) </a:t>
              </a:r>
              <a:r>
                <a:rPr lang="en-US" sz="1100" b="0" i="0">
                  <a:latin typeface="Cambria Math"/>
                </a:rPr>
                <a:t> )/𝑁𝑀𝐶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59</xdr:row>
      <xdr:rowOff>0</xdr:rowOff>
    </xdr:from>
    <xdr:ext cx="1743075" cy="3446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00000000-0008-0000-0300-000022000000}"/>
                </a:ext>
              </a:extLst>
            </xdr:cNvPr>
            <xdr:cNvSpPr txBox="1"/>
          </xdr:nvSpPr>
          <xdr:spPr>
            <a:xfrm>
              <a:off x="3467100" y="15982950"/>
              <a:ext cx="1743075" cy="3446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 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d>
                        <m:d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m:rPr>
                              <m:sty m:val="p"/>
                            </m:rPr>
                            <a:rPr lang="el-GR" sz="1100" i="1">
                              <a:latin typeface="Cambria Math"/>
                            </a:rPr>
                            <m:t>Σ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𝑀𝐷𝑖</m:t>
                          </m:r>
                          <m:r>
                            <a:rPr lang="en-US" sz="1100" b="0" i="1">
                              <a:latin typeface="Cambria Math"/>
                            </a:rPr>
                            <m:t>  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𝑥</m:t>
                          </m:r>
                          <m:r>
                            <a:rPr lang="en-US" sz="1100" b="0" i="1">
                              <a:latin typeface="Cambria Math"/>
                            </a:rPr>
                            <m:t> 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𝑇𝑖</m:t>
                          </m:r>
                        </m:e>
                      </m:d>
                      <m:r>
                        <a:rPr lang="en-US" sz="1100" b="0" i="1">
                          <a:latin typeface="Cambria Math"/>
                        </a:rPr>
                        <m:t>+ 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</m:t>
                      </m:r>
                      <m:r>
                        <m:rPr>
                          <m:sty m:val="p"/>
                        </m:rPr>
                        <a:rPr lang="el-GR" sz="11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Σ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𝑋𝑀𝐷𝑖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  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𝑥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 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𝑇𝑖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34" name="TextBox 33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2E000000}"/>
                </a:ext>
              </a:extLst>
            </xdr:cNvPr>
            <xdr:cNvSpPr txBox="1"/>
          </xdr:nvSpPr>
          <xdr:spPr>
            <a:xfrm>
              <a:off x="3467100" y="15982950"/>
              <a:ext cx="1743075" cy="3446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  ((</a:t>
              </a:r>
              <a:r>
                <a:rPr lang="el-GR" sz="1100" i="0">
                  <a:latin typeface="Cambria Math"/>
                </a:rPr>
                <a:t>Σ</a:t>
              </a:r>
              <a:r>
                <a:rPr lang="en-US" sz="1100" b="0" i="0">
                  <a:latin typeface="Cambria Math"/>
                </a:rPr>
                <a:t>𝑀𝐷𝑖  𝑥 𝑇𝑖)+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𝑋𝑀𝐷𝑖  𝑥 𝑇𝑖))/</a:t>
              </a:r>
              <a:r>
                <a:rPr lang="en-US" sz="1100" b="0" i="0">
                  <a:latin typeface="Cambria Math"/>
                </a:rPr>
                <a:t>𝑁𝑀𝐶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590549</xdr:colOff>
      <xdr:row>60</xdr:row>
      <xdr:rowOff>0</xdr:rowOff>
    </xdr:from>
    <xdr:ext cx="1943101" cy="3446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00000000-0008-0000-0300-000023000000}"/>
                </a:ext>
              </a:extLst>
            </xdr:cNvPr>
            <xdr:cNvSpPr txBox="1"/>
          </xdr:nvSpPr>
          <xdr:spPr>
            <a:xfrm>
              <a:off x="3467099" y="16363950"/>
              <a:ext cx="1943101" cy="3446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r>
                    <a:rPr lang="en-US" sz="1100" b="0" i="1">
                      <a:latin typeface="Cambria Math"/>
                    </a:rPr>
                    <m:t>  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d>
                        <m:d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m:rPr>
                              <m:sty m:val="p"/>
                            </m:rPr>
                            <a:rPr lang="el-GR" sz="1100" i="1">
                              <a:latin typeface="Cambria Math"/>
                            </a:rPr>
                            <m:t>Σ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𝑅𝑆𝐹𝐷𝑖</m:t>
                          </m:r>
                          <m:r>
                            <a:rPr lang="en-US" sz="1100" b="0" i="1">
                              <a:latin typeface="Cambria Math"/>
                            </a:rPr>
                            <m:t> 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𝑥</m:t>
                          </m:r>
                          <m:r>
                            <a:rPr lang="en-US" sz="1100" b="0" i="1">
                              <a:latin typeface="Cambria Math"/>
                            </a:rPr>
                            <m:t> 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𝑇𝑖</m:t>
                          </m:r>
                        </m:e>
                      </m:d>
                      <m:r>
                        <a:rPr lang="en-US" sz="1100" b="0" i="1">
                          <a:latin typeface="Cambria Math"/>
                        </a:rPr>
                        <m:t>+ 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</m:t>
                      </m:r>
                      <m:r>
                        <m:rPr>
                          <m:sty m:val="p"/>
                        </m:rPr>
                        <a:rPr lang="el-GR" sz="11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Σ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𝑋𝑅𝑆𝐹𝐷𝑖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 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𝑥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 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𝑇𝑖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𝑁𝑀𝐶</m:t>
                      </m:r>
                    </m:den>
                  </m:f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35" name="TextBox 34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2F000000}"/>
                </a:ext>
              </a:extLst>
            </xdr:cNvPr>
            <xdr:cNvSpPr txBox="1"/>
          </xdr:nvSpPr>
          <xdr:spPr>
            <a:xfrm>
              <a:off x="3467099" y="16363950"/>
              <a:ext cx="1943101" cy="3446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   ((</a:t>
              </a:r>
              <a:r>
                <a:rPr lang="el-GR" sz="1100" i="0">
                  <a:latin typeface="Cambria Math"/>
                </a:rPr>
                <a:t>Σ</a:t>
              </a:r>
              <a:r>
                <a:rPr lang="en-US" sz="1100" b="0" i="0">
                  <a:latin typeface="Cambria Math"/>
                </a:rPr>
                <a:t>𝑅𝑆𝐹𝐷𝑖 𝑥 𝑇𝑖)+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𝑋𝑅𝑆𝐹𝐷𝑖 𝑥 𝑇𝑖))/</a:t>
              </a:r>
              <a:r>
                <a:rPr lang="en-US" sz="1100" b="0" i="0">
                  <a:latin typeface="Cambria Math"/>
                </a:rPr>
                <a:t>𝑁𝑀𝐶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63</xdr:row>
      <xdr:rowOff>0</xdr:rowOff>
    </xdr:from>
    <xdr:ext cx="2362200" cy="3391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00000000-0008-0000-0300-000024000000}"/>
                </a:ext>
              </a:extLst>
            </xdr:cNvPr>
            <xdr:cNvSpPr txBox="1"/>
          </xdr:nvSpPr>
          <xdr:spPr>
            <a:xfrm>
              <a:off x="3467100" y="17135475"/>
              <a:ext cx="2362200" cy="3391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𝑋𝐴𝐻</m:t>
                      </m:r>
                      <m:r>
                        <a:rPr lang="en-US" sz="1100" b="0" i="1">
                          <a:latin typeface="Cambria Math"/>
                        </a:rPr>
                        <m:t> −(</m:t>
                      </m:r>
                      <m:r>
                        <a:rPr lang="en-US" sz="1100" b="0" i="1">
                          <a:latin typeface="Cambria Math"/>
                        </a:rPr>
                        <m:t>𝑋𝐸𝐹𝐷𝐻</m:t>
                      </m:r>
                      <m:r>
                        <a:rPr lang="en-US" sz="1100" b="0" i="1">
                          <a:latin typeface="Cambria Math"/>
                        </a:rPr>
                        <m:t> +</m:t>
                      </m:r>
                      <m:r>
                        <a:rPr lang="en-US" sz="1100" b="0" i="1">
                          <a:latin typeface="Cambria Math"/>
                        </a:rPr>
                        <m:t>𝑋𝐸𝑀𝐷𝐻</m:t>
                      </m:r>
                      <m:r>
                        <a:rPr lang="en-US" sz="1100" b="0" i="1">
                          <a:latin typeface="Cambria Math"/>
                        </a:rPr>
                        <m:t> +</m:t>
                      </m:r>
                      <m:r>
                        <a:rPr lang="en-US" sz="1100" b="0" i="1">
                          <a:latin typeface="Cambria Math"/>
                        </a:rPr>
                        <m:t>𝑋𝐸𝑃𝐷𝐻</m:t>
                      </m:r>
                      <m:r>
                        <a:rPr lang="en-US" sz="1100" b="0" i="1">
                          <a:latin typeface="Cambria Math"/>
                        </a:rPr>
                        <m:t> )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36" name="TextBox 35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30000000}"/>
                </a:ext>
              </a:extLst>
            </xdr:cNvPr>
            <xdr:cNvSpPr txBox="1"/>
          </xdr:nvSpPr>
          <xdr:spPr>
            <a:xfrm>
              <a:off x="3467100" y="17135475"/>
              <a:ext cx="2362200" cy="3391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=(</a:t>
              </a:r>
              <a:r>
                <a:rPr lang="en-US" sz="1100" b="0" i="0">
                  <a:latin typeface="Cambria Math"/>
                </a:rPr>
                <a:t>𝑋𝐴𝐻 −(𝑋𝐸𝐹𝐷𝐻 +𝑋𝐸𝑀𝐷𝐻 +𝑋𝐸𝑃𝐷𝐻 ))/𝑃𝐻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2</xdr:col>
      <xdr:colOff>590549</xdr:colOff>
      <xdr:row>64</xdr:row>
      <xdr:rowOff>0</xdr:rowOff>
    </xdr:from>
    <xdr:ext cx="2171701" cy="3359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id="{00000000-0008-0000-0300-000025000000}"/>
                </a:ext>
              </a:extLst>
            </xdr:cNvPr>
            <xdr:cNvSpPr txBox="1"/>
          </xdr:nvSpPr>
          <xdr:spPr>
            <a:xfrm>
              <a:off x="3467099" y="17516475"/>
              <a:ext cx="2171701" cy="3359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𝑃𝑂𝐻</m:t>
                      </m:r>
                      <m:r>
                        <a:rPr lang="en-US" sz="1100" b="0" i="1">
                          <a:latin typeface="Cambria Math"/>
                        </a:rPr>
                        <m:t> +</m:t>
                      </m:r>
                      <m:r>
                        <a:rPr lang="en-US" sz="1100" b="0" i="1">
                          <a:latin typeface="Cambria Math"/>
                        </a:rPr>
                        <m:t>𝑋𝑃𝑂𝐻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 + 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𝑀𝑂𝐻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 +</m:t>
                      </m:r>
                      <m:r>
                        <a:rPr lang="en-US" sz="1100" b="0" i="1">
                          <a:latin typeface="Cambria Math"/>
                        </a:rPr>
                        <m:t>𝑋𝑀𝑂𝐻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𝑃𝐻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37" name="TextBox 36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31000000}"/>
                </a:ext>
              </a:extLst>
            </xdr:cNvPr>
            <xdr:cNvSpPr txBox="1"/>
          </xdr:nvSpPr>
          <xdr:spPr>
            <a:xfrm>
              <a:off x="3467099" y="17516475"/>
              <a:ext cx="2171701" cy="3359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=(</a:t>
              </a:r>
              <a:r>
                <a:rPr lang="en-US" sz="1100" b="0" i="0">
                  <a:latin typeface="Cambria Math"/>
                </a:rPr>
                <a:t>𝑃𝑂𝐻 +𝑋𝑃𝑂𝐻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+ 𝑀𝑂𝐻 +</a:t>
              </a:r>
              <a:r>
                <a:rPr lang="en-US" sz="1100" b="0" i="0">
                  <a:latin typeface="Cambria Math"/>
                </a:rPr>
                <a:t>𝑋𝑀𝑂𝐻 )/𝑃𝐻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65</xdr:row>
      <xdr:rowOff>0</xdr:rowOff>
    </xdr:from>
    <xdr:ext cx="2400299" cy="3338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TextBox 37">
              <a:extLst>
                <a:ext uri="{FF2B5EF4-FFF2-40B4-BE49-F238E27FC236}">
                  <a16:creationId xmlns:a16="http://schemas.microsoft.com/office/drawing/2014/main" id="{00000000-0008-0000-0300-000026000000}"/>
                </a:ext>
              </a:extLst>
            </xdr:cNvPr>
            <xdr:cNvSpPr txBox="1"/>
          </xdr:nvSpPr>
          <xdr:spPr>
            <a:xfrm>
              <a:off x="3467100" y="17897475"/>
              <a:ext cx="2400299" cy="333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𝐹𝑂𝐻</m:t>
                      </m:r>
                      <m:r>
                        <a:rPr lang="en-US" sz="1100" b="0" i="1">
                          <a:latin typeface="Cambria Math"/>
                        </a:rPr>
                        <m:t> + </m:t>
                      </m:r>
                      <m:r>
                        <a:rPr lang="en-US" sz="1100" b="0" i="1">
                          <a:latin typeface="Cambria Math"/>
                        </a:rPr>
                        <m:t>𝑋𝐹𝑂𝐻</m:t>
                      </m:r>
                      <m:r>
                        <a:rPr lang="en-US" sz="1100" b="0" i="1">
                          <a:latin typeface="Cambria Math"/>
                        </a:rPr>
                        <m:t> +</m:t>
                      </m:r>
                      <m:r>
                        <a:rPr lang="en-US" sz="1100" b="0" i="1">
                          <a:latin typeface="Cambria Math"/>
                        </a:rPr>
                        <m:t>𝑋𝐸𝐹𝐷𝐻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𝐹𝑂𝐻</m:t>
                      </m:r>
                      <m:r>
                        <a:rPr lang="en-US" sz="1100" b="0" i="1">
                          <a:latin typeface="Cambria Math"/>
                        </a:rPr>
                        <m:t> + </m:t>
                      </m:r>
                      <m:r>
                        <a:rPr lang="en-US" sz="1100" b="0" i="1">
                          <a:latin typeface="Cambria Math"/>
                        </a:rPr>
                        <m:t>𝑋𝐹𝑂𝐻</m:t>
                      </m:r>
                      <m:r>
                        <a:rPr lang="en-US" sz="1100" b="0" i="1">
                          <a:latin typeface="Cambria Math"/>
                        </a:rPr>
                        <m:t> +  </m:t>
                      </m:r>
                      <m:r>
                        <a:rPr lang="en-US" sz="1100" b="0" i="1">
                          <a:latin typeface="Cambria Math"/>
                        </a:rPr>
                        <m:t>𝑋𝑆𝐻</m:t>
                      </m:r>
                      <m:r>
                        <a:rPr lang="en-US" sz="1100" b="0" i="1">
                          <a:latin typeface="Cambria Math"/>
                        </a:rPr>
                        <m:t> +  </m:t>
                      </m:r>
                      <m:r>
                        <a:rPr lang="en-US" sz="1100" b="0" i="1">
                          <a:latin typeface="Cambria Math"/>
                        </a:rPr>
                        <m:t>𝑋𝐸𝑅𝑆𝐹𝐷𝐻</m:t>
                      </m:r>
                    </m:den>
                  </m:f>
                </m:oMath>
              </a14:m>
              <a:r>
                <a:rPr lang="en-US" sz="1100"/>
                <a:t> x 100</a:t>
              </a:r>
            </a:p>
          </xdr:txBody>
        </xdr:sp>
      </mc:Choice>
      <mc:Fallback xmlns="">
        <xdr:sp macro="" textlink="">
          <xdr:nvSpPr>
            <xdr:cNvPr id="38" name="TextBox 37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200-000032000000}"/>
                </a:ext>
              </a:extLst>
            </xdr:cNvPr>
            <xdr:cNvSpPr txBox="1"/>
          </xdr:nvSpPr>
          <xdr:spPr>
            <a:xfrm>
              <a:off x="3467100" y="17897475"/>
              <a:ext cx="2400299" cy="333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=(</a:t>
              </a:r>
              <a:r>
                <a:rPr lang="en-US" sz="1100" b="0" i="0">
                  <a:latin typeface="Cambria Math"/>
                </a:rPr>
                <a:t>𝐹𝑂𝐻 + 𝑋𝐹𝑂𝐻 +𝑋𝐸𝐹𝐷𝐻)/(𝐹𝑂𝐻 + 𝑋𝐹𝑂𝐻 +  𝑋𝑆𝐻 +  𝑋𝐸𝑅𝑆𝐹𝐷𝐻)</a:t>
              </a:r>
              <a:r>
                <a:rPr lang="en-US" sz="1100"/>
                <a:t> x 100</a:t>
              </a: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aga-dni-pc3\c\SDR\ankom\ANALISA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SR-PC\RKAP\RKAP%20PEMBAHASAN%20PUSAT%2001Juli2010\RKAP%20IP%20UBOH\BAHAS_BOGOR\RKAP%202008%20RUPS%202008%20(SLA%20AGT)%20-22%20TWh-CP%20230%20hari%20ROE%202,0%25-Pajak%20Fiskal\TM%201%20&amp;%20RKA%20Unit\KAmojang-9%20Juli'07\RKA%202008+NARASI\RKAP%20Labarugi%20TM1%201_74-ASKA.xls?A7A616E6" TargetMode="External"/><Relationship Id="rId1" Type="http://schemas.openxmlformats.org/officeDocument/2006/relationships/externalLinkPath" Target="file:///\\A7A616E6\RKAP%20Labarugi%20TM1%201_74-ASK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PLN\Desktop\RKAP%20Final\RKAP%202010\RKAP%20Final\RKAP(NON%20RUTIN%20REVISED)\Documents%20and%20Settings\hairudin\Local%20Settings\Temporary%20Internet%20Files\OLK20A\%23%20PLTU%20REMBANG\RKAP\RKAP%202005\RKAP%20Laba_%20Rugi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SR-PC\Users\Robert\AppData\Local\Microsoft\Windows\Temporary%20Internet%20Files\Content.Outlook\VJNK3PO5\Documents%20and%20Settings\abdul.kudus\Local%20Settings\Temporary%20Internet%20Files\Content.Outlook\OC98C3O1\ARKAP%2006%20CPYG\RKAP_06_UAI.xls?D8AB3AEB" TargetMode="External"/><Relationship Id="rId1" Type="http://schemas.openxmlformats.org/officeDocument/2006/relationships/externalLinkPath" Target="file:///\\D8AB3AEB\RKAP_06_UA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R-PC\Setelmen_06\Desember_06\Pengusahaan\NERACA%20ENERGI\Juni_06\C-CalculatorGresikCAP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R-PC\OKi\Lapus%20Kit%20Cilegon\Lapus\10.%20Lapus%20Oktober%202011\Documents%20and%20Settings\pjb\Desktop\FORM\ME_KINERJA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R-PC\Documents%20and%20Settings\chairuddin.matondang\Desktop\RKAP%202005\unzipped\RKAP%20Laba_Rugi%201\LKTW101\LAPORAN\CashFlow012001Anggar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R-PC\FINANCE%20DEPT\RKAP%20Final\RKAP%202011\RKAP%20OPERASI\File%20Habib%20PLTU%20Cilacap\rendal%20operasi\RKAP%202008%20PLTU%20CILACAP%20draft%202(4%20Januari)%20(AFa%2080%25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R-PC\SEKTOR%20PLTGU%20CILEGON\RKAP\RKAP%20CILEGON\RKAP%202012\RKAP%20PRINT\02.KEUANGAN\RKAP%202011-1013%20PLTGU%20CLG%20revisi%20I%20-%20290610\data%20dr%20msg2%20bidang\sdm&amp;umum\39-Kit.%20Cilegon%20-%20utk%20pembahasan%20RKAP%202011-GOGON%2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R-PC\Documents%20and%20Settings\edyprayitno\Local%20Settings\Temporary%20Internet%20Files\Content.IE5\KJQDYME6\Logo%20Pertamina\SJ%20BARU\SJ%20Baru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R-PC\Users\Robert\AppData\Local\Microsoft\Windows\Temporary%20Internet%20Files\Content.Outlook\VJNK3PO5\Documents%20and%20Settings\bram\My%20Documents\CEIC\Bram's\Harga%20BBM%20Indones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aga-dni-pc3\c\uai\uai-2001\revisi-1\lk-TRANS-2001-(8R)-rev-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R-PC\Users\Robert\AppData\Local\Microsoft\Windows\Temporary%20Internet%20Files\Content.Outlook\VJNK3PO5\2013\Korp%20&amp;%20Unit%202013\RKAP%202013\20121210%20RKAP%202013%20Ver5.2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SR-PC\Users\Robert\AppData\Local\Microsoft\Windows\Temporary%20Internet%20Files\Content.Outlook\VJNK3PO5\Documents%20and%20Settings\abdul.kudus\Local%20Settings\Temporary%20Internet%20Files\Content.Outlook\OC98C3O1\310808%20RKAP%202009%20-%20Produksi.xlsx?414B344B" TargetMode="External"/><Relationship Id="rId1" Type="http://schemas.openxmlformats.org/officeDocument/2006/relationships/externalLinkPath" Target="file:///\\414B344B\310808%20RKAP%202009%20-%20Produksi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R-PC\RKAP%202008%20MASTER\RKAP%20TA.%202008%20-%20TERAKHIR\20070125Penetapan2007%20KARAWITAN%20BANDUNG\Target%20Kinerja%202007karawitan\JASA\NANING\RKAP_2005\Lk203TW1\LAPORAN\KontrolLaporanTW1200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edoman%202007\Documents%20and%20Settings\Harsutowo\Local%20Settings\Temp\LAPORAN%20FINA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IA-NIAGA-8\uai03\FORM-LKAI.xls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SR-PC\Users\Robert\AppData\Local\Microsoft\Windows\Temporary%20Internet%20Files\Content.Outlook\VJNK3PO5\Documents%20and%20Settings\abdul.kudus\Local%20Settings\Temporary%20Internet%20Files\Content.Outlook\OC98C3O1\RKAP%202008%20AI\REVISI%20PAGU%20INVEST%20(RAKER).xls?891BD4F2" TargetMode="External"/><Relationship Id="rId1" Type="http://schemas.openxmlformats.org/officeDocument/2006/relationships/externalLinkPath" Target="file:///\\891BD4F2\REVISI%20PAGU%20INVEST%20(RAKER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RGET%20kit_p3b20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R-PC\UPJB\PLTGU\PLTGU%20Muara%20Tawar%20Blok%205\Lapus\2012\Laporan%20Pengusahaan%20Blok%20V-Nopember%202011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R-PC\UPJB\PLTGU\PLTGU%20Muara%20Tawar%20Blok%205\Lapus\2012\Laporan%20Pengusahaan%20Blok%205_Maret%202012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R-PC\RKAP\RKAP%20PEMBAHASAN%20PUSAT%2001Juli2010\RKAP%20IP%20UBOH\RKAP%202008-Bandung\Data%20Olah-RKA%2008\RKAP%202007-IP-fi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aga-dni-pc3\c\windows\TEMP\UAI-20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00%20TOP%20REPORT%20%20ADB%20-%201983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R-PC\Documents%20and%20Settings\chairuddin.matondang\Desktop\RKAP%202005\Clients\PLN\PLN%20Budget\PLN%20budget%20forms\Lk200312-02-03-0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R-PC\RKAP\RKAP%20PEMBAHASAN%20PUSAT%2001Juli2010\RKAP%20IP%20UBOH\Documents%20and%20Settings\Manajer%20Teknik\Desktop\WINNT\Profiles\wkongsamut\Temporary%20Internet%20Files\Content.IE5\CDERGTUV\Danfoss%20Submission%20form%202004%20(1)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I:\Users\PLN\Desktop\RKAP%20Final\RKAP%202010\RKAP%20Final\RKAP(NON%20RUTIN%20REVISED)\Documents%20and%20Settings\hairudin\Local%20Settings\Temporary%20Internet%20Files\OLK20A\# PLTU REMBANG\RKAP\RKAP 2005\Clients\PLN\PLN Budget\PLN budget forms\Lk200312-02-03-04.xls?5C1B80E9" TargetMode="External"/><Relationship Id="rId1" Type="http://schemas.openxmlformats.org/officeDocument/2006/relationships/externalLinkPath" Target="file:///\\5C1B80E9\Lk200312-02-03-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KTW101\LAPORAN\CashFlow012001Anggaran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I:\Users\PLN\Desktop\RKAP%20Final\RKAP%202010\RKAP%20Final\RKAP(NON%20RUTIN%20REVISED)\Documents%20and%20Settings\hairudin\Local%20Settings\Temporary%20Internet%20Files\OLK20A\# PLTU REMBANG\RKAP\RKAP 2005\unzipped\RKAP Laba_Rugi 1\LKTW201\@PJB\LKSEM2001PJB.xls?7C8B9A5B" TargetMode="External"/><Relationship Id="rId1" Type="http://schemas.openxmlformats.org/officeDocument/2006/relationships/externalLinkPath" Target="file:///\\7C8B9A5B\LKSEM2001PJ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ngc001pn1\_widjajsh$\My%20Documents\Energizer%20Model%20-%20V7_4%20(ONLY%20FOR%20HISTORICAL)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SR-PC\Users\Robert\AppData\Local\Microsoft\Windows\Temporary%20Internet%20Files\Content.Outlook\VJNK3PO5\Documents%20and%20Settings\alim.sani\Local%20Settings\Temporary%20Internet%20Files\Content.Outlook\Q4PH9UCH\20121024%20RKAP%202013%20Ver5%200.xlsx?592BF040" TargetMode="External"/><Relationship Id="rId1" Type="http://schemas.openxmlformats.org/officeDocument/2006/relationships/externalLinkPath" Target="file:///\\592BF040\20121024%20RKAP%202013%20Ver5%200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SR-PC\Users\Robert\AppData\Local\Microsoft\Windows\Temporary%20Internet%20Files\Content.Outlook\VJNK3PO5\Documents%20and%20Settings\abdul.kudus\Local%20Settings\Temporary%20Internet%20Files\Content.Outlook\OC98C3O1\Rekap%20Fisik%20LKAI%20Distr%20RKAP%202007_modif.xls?414B344B" TargetMode="External"/><Relationship Id="rId1" Type="http://schemas.openxmlformats.org/officeDocument/2006/relationships/externalLinkPath" Target="file:///\\414B344B\Rekap%20Fisik%20LKAI%20Distr%20RKAP%202007_mod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"/>
      <sheetName val="least"/>
      <sheetName val="urgen"/>
      <sheetName val="Sheet1"/>
      <sheetName val="ca"/>
      <sheetName val="CM BAG TIMUR"/>
      <sheetName val="HARGA SATUAN"/>
      <sheetName val="prod03"/>
      <sheetName val=""/>
      <sheetName val="バルブ材質選定データ"/>
      <sheetName val="TRNS-C1"/>
      <sheetName val="Testing"/>
      <sheetName val="RPP 12 SEPT"/>
      <sheetName val="뜃맟뭁돽띿맟?-BLDG"/>
      <sheetName val="뜃맟뭁돽띿맟__BLDG"/>
      <sheetName val="BAG-2"/>
      <sheetName val="FAS"/>
      <sheetName val="RESUM-MON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aftar Isi"/>
      <sheetName val="Asumsi"/>
      <sheetName val="PTKU"/>
      <sheetName val="PTKU (2)"/>
      <sheetName val="LabaRugi Unsur"/>
      <sheetName val="BPP-BANDUNG"/>
      <sheetName val="LabaRugi Fungsi "/>
      <sheetName val="Penjelas"/>
      <sheetName val="JualGTarif(11A)"/>
      <sheetName val="PendOpLain(11B)"/>
      <sheetName val="IkhtisarBiop(12.0)"/>
      <sheetName val="PembelianTL(12A1)"/>
      <sheetName val="SewaPemb(12A2)"/>
      <sheetName val="BBMJenis(12B1)"/>
      <sheetName val="ProduksiTL(12B2)"/>
      <sheetName val="HarMat(12C1)"/>
      <sheetName val="HarJabor(12C2)"/>
      <sheetName val="BPeg-F(12D1)"/>
      <sheetName val="Bipeg-U(12D2)"/>
      <sheetName val="BiAdmin-U unit non Jasa(12E1.a)"/>
      <sheetName val="BiAdmin-U unit Jasa(12E1.b)"/>
      <sheetName val="BiAdmin-F unit non Jasa(12E2.a)"/>
      <sheetName val="BiAdmin-F unit Jasa(12E2.b)"/>
      <sheetName val="PendaLuOp(13)"/>
      <sheetName val="BiLuOp(14)"/>
      <sheetName val="BiPinjaman(15)"/>
      <sheetName val="LabaRugi Lainnya(20)"/>
      <sheetName val="LabaRugi Unsur th(t-1)(21A)"/>
      <sheetName val="LabaRugi Fungsi th (t-1)(21B)"/>
      <sheetName val="Pos-pos Biaya Kritis (22)"/>
      <sheetName val="PenjTL(18)"/>
      <sheetName val="BPP PL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B1">
            <v>0</v>
          </cell>
        </row>
        <row r="2">
          <cell r="B2">
            <v>0</v>
          </cell>
          <cell r="J2">
            <v>1000</v>
          </cell>
        </row>
        <row r="3">
          <cell r="B3" t="str">
            <v>PT. INDONESIA POWER</v>
          </cell>
        </row>
        <row r="4">
          <cell r="B4" t="str">
            <v>LEMBAR KERJA</v>
          </cell>
          <cell r="M4" t="str">
            <v>Daftar</v>
          </cell>
          <cell r="N4" t="str">
            <v>11A</v>
          </cell>
        </row>
        <row r="5">
          <cell r="B5" t="str">
            <v>ANGGARAN LABA RUGI</v>
          </cell>
        </row>
        <row r="6">
          <cell r="B6" t="str">
            <v>TAHUN 2008 - S/D TRW I</v>
          </cell>
          <cell r="M6" t="str">
            <v>Perihal</v>
          </cell>
          <cell r="N6" t="str">
            <v>PENJUALAN TENAGA LISTRIK  PER GOLONGAN TARIF</v>
          </cell>
        </row>
        <row r="9">
          <cell r="C9" t="str">
            <v>Jumlah Awal Pelanggan</v>
          </cell>
          <cell r="D9" t="str">
            <v>Penambahan (Pengurangan) Pelanggan</v>
          </cell>
          <cell r="E9" t="str">
            <v>Jumlah Akhir Pelanggan</v>
          </cell>
          <cell r="F9" t="str">
            <v>Jumlah Awal Daya Tersambung - KVA</v>
          </cell>
          <cell r="G9" t="str">
            <v>Penambahan (Pengurangan) Daya Tersambung - KVA</v>
          </cell>
          <cell r="H9" t="str">
            <v>Jumlah Akhir Daya Tersambung - KVA</v>
          </cell>
          <cell r="I9" t="str">
            <v>Tarif BP</v>
          </cell>
          <cell r="J9" t="str">
            <v>Pendapatan BP</v>
          </cell>
          <cell r="K9" t="str">
            <v>Penjualan Kwh - Kwh</v>
          </cell>
          <cell r="L9" t="str">
            <v>Tarif Rata-Rata</v>
          </cell>
          <cell r="M9" t="str">
            <v>Pendapatan (Bruto) - Rupiah</v>
          </cell>
          <cell r="N9" t="str">
            <v>Potongan/Discount - Rupiah</v>
          </cell>
          <cell r="O9" t="str">
            <v>Pendapatan (Netto) - Rupiah</v>
          </cell>
          <cell r="P9" t="str">
            <v>Harga Rata-Rata - Rupiah/Kwh</v>
          </cell>
        </row>
        <row r="10">
          <cell r="B10" t="str">
            <v>GOLONGAN TARIF</v>
          </cell>
          <cell r="C10" t="str">
            <v>PELANGGAN</v>
          </cell>
          <cell r="F10" t="str">
            <v>DAYA TERSAMBUNG</v>
          </cell>
          <cell r="K10" t="str">
            <v>PENJUALAN KWh</v>
          </cell>
          <cell r="L10" t="str">
            <v>TARIF RATA-RATA</v>
          </cell>
          <cell r="M10" t="str">
            <v xml:space="preserve"> PENDAPATAN (BRUTO)</v>
          </cell>
          <cell r="N10" t="str">
            <v>POTONGAN/ DISCOUNT</v>
          </cell>
          <cell r="O10" t="str">
            <v>PENDAPATAN (NETTO)</v>
          </cell>
          <cell r="P10" t="str">
            <v xml:space="preserve">HARGA RATA-RATA </v>
          </cell>
        </row>
        <row r="11">
          <cell r="C11" t="str">
            <v>JUMLAH AWAL</v>
          </cell>
          <cell r="D11" t="str">
            <v>PENAMBAHAN/ (PENGURANGAN)</v>
          </cell>
          <cell r="E11" t="str">
            <v>JUMLAH AKHIR</v>
          </cell>
          <cell r="F11" t="str">
            <v>JUMLAH AWAL</v>
          </cell>
          <cell r="G11" t="str">
            <v>PENAMBAHAN/ (PENGURANGAN)</v>
          </cell>
          <cell r="H11" t="str">
            <v>JUMLAH AKHIR</v>
          </cell>
          <cell r="I11" t="str">
            <v>TARIF BP</v>
          </cell>
          <cell r="J11" t="str">
            <v>PENDAPATAN BP</v>
          </cell>
        </row>
        <row r="12">
          <cell r="C12" t="str">
            <v>Pelanggan</v>
          </cell>
          <cell r="D12" t="str">
            <v>Pelanggan</v>
          </cell>
          <cell r="E12" t="str">
            <v>Pelanggan</v>
          </cell>
          <cell r="F12" t="str">
            <v>VA</v>
          </cell>
          <cell r="G12" t="str">
            <v>VA</v>
          </cell>
          <cell r="H12" t="str">
            <v>VA</v>
          </cell>
          <cell r="I12" t="str">
            <v>Rp/VA</v>
          </cell>
          <cell r="J12" t="str">
            <v>Ribuan Rupiah</v>
          </cell>
          <cell r="K12" t="str">
            <v>kWh</v>
          </cell>
          <cell r="L12" t="str">
            <v>Rp/kWh</v>
          </cell>
          <cell r="M12" t="str">
            <v>Ribuan Rupiah</v>
          </cell>
          <cell r="N12" t="str">
            <v>Rupiah</v>
          </cell>
          <cell r="O12" t="str">
            <v>Rupiah</v>
          </cell>
          <cell r="P12" t="str">
            <v>Rupiah/kWh</v>
          </cell>
        </row>
        <row r="13">
          <cell r="B13" t="str">
            <v>1</v>
          </cell>
          <cell r="C13" t="str">
            <v>2</v>
          </cell>
          <cell r="D13" t="str">
            <v>3</v>
          </cell>
          <cell r="E13" t="str">
            <v>4 = 2 + 3</v>
          </cell>
          <cell r="F13" t="str">
            <v>5</v>
          </cell>
          <cell r="G13" t="str">
            <v>6</v>
          </cell>
          <cell r="H13" t="str">
            <v>7 = 5 + 6</v>
          </cell>
          <cell r="I13" t="str">
            <v>8</v>
          </cell>
          <cell r="J13" t="str">
            <v>9 = 7 * 8</v>
          </cell>
          <cell r="K13" t="str">
            <v>10</v>
          </cell>
          <cell r="L13" t="str">
            <v>11</v>
          </cell>
          <cell r="M13" t="str">
            <v>12 = 10 * 11</v>
          </cell>
          <cell r="N13" t="str">
            <v>13</v>
          </cell>
          <cell r="O13" t="str">
            <v>14 = 12 - 13</v>
          </cell>
          <cell r="P13" t="str">
            <v>15 = 14 / 10</v>
          </cell>
        </row>
        <row r="15">
          <cell r="B15" t="str">
            <v xml:space="preserve">S.1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B16" t="str">
            <v>S.2 / 450 VA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300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B17" t="str">
            <v>S.2 / 900 VA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300</v>
          </cell>
          <cell r="J17">
            <v>0</v>
          </cell>
          <cell r="K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B18" t="str">
            <v>S.2 / 1.300 VA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300</v>
          </cell>
          <cell r="J18">
            <v>0</v>
          </cell>
          <cell r="K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S.2 / &gt; 2.200 VA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300</v>
          </cell>
          <cell r="J19">
            <v>0</v>
          </cell>
          <cell r="K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B20" t="str">
            <v>S.2 / &gt; 2.200 s/d 200 kVA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350</v>
          </cell>
          <cell r="J20">
            <v>0</v>
          </cell>
          <cell r="K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B21" t="str">
            <v>S.3 &gt; 200 kVA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250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Jumlah 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J22">
            <v>0</v>
          </cell>
          <cell r="K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B23" t="str">
            <v>R.1 / s/d 450 VA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300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B24" t="str">
            <v>R.1 / 900 VA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300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B25" t="str">
            <v>R.1 / 1.300 VA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300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B26" t="str">
            <v>R.1 / 2.200 VA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300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B27" t="str">
            <v>R.2 / &gt; 2.200 s/d 6.600 VA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350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R.3 / &gt; 6.600 VA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350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Jumlah R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B30" t="str">
            <v>B.1 / s/d 450 VA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300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B31" t="str">
            <v>B.1 / 900 VA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300</v>
          </cell>
          <cell r="J31">
            <v>0</v>
          </cell>
          <cell r="K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B.1 / 1.300 VA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300</v>
          </cell>
          <cell r="J32">
            <v>0</v>
          </cell>
          <cell r="K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B33" t="str">
            <v>B.1 / 2.200 VA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300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B34" t="str">
            <v>B.2 / &gt; 2.200 s/d 200 kVA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350</v>
          </cell>
          <cell r="J34">
            <v>0</v>
          </cell>
          <cell r="K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B35" t="str">
            <v>B.3 / &gt; 200 kVA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250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B36" t="str">
            <v>Jumlah B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B37" t="str">
            <v>I.1 / 450 VA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300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B38" t="str">
            <v>I.1 / 900 VA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300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B39" t="str">
            <v>I.1 / 1.300 VA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300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B40" t="str">
            <v>I.1 / 2.200 VA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300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B41" t="str">
            <v>I.1 / 2.200 s/d 14 kVA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350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B42" t="str">
            <v>I.2 / &gt; 14 kVA s/d 200 kVA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350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B43" t="str">
            <v>I.3 / &gt; 200 kVA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250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B44" t="str">
            <v>I.4 / &gt; 30.000 kVA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200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Jumlah I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P.1 / s/d 450 VA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300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>P.1 / 900 VA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300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B48" t="str">
            <v>P.1 / 1.300 VA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300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B49" t="str">
            <v>P.1 / 2.200 VA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300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B50" t="str">
            <v>P.1 / &gt; 2.200 s/d 200 kVA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350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B51" t="str">
            <v>P.2 / &gt; 200 kVA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250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P.3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350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B53" t="str">
            <v>Jumlah P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B54" t="str">
            <v>T (Traksi)</v>
          </cell>
          <cell r="J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B55" t="str">
            <v>C (Curah)</v>
          </cell>
          <cell r="J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M (Multiguna)</v>
          </cell>
          <cell r="J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 xml:space="preserve">JUMLAH 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B58" t="str">
            <v>G:\2008\TM 1 &amp; RKA Unit\KAmojang-9 Juli'07\RKA 2008+NARASI\[RKAP Labarugi TM1 1_74-ASKA.xls]JualGTarif(11A)</v>
          </cell>
          <cell r="P58">
            <v>39291.609269097222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 t="str">
            <v>PT. INDONESIA POWER</v>
          </cell>
        </row>
        <row r="64">
          <cell r="B64" t="str">
            <v>LEMBAR KERJA</v>
          </cell>
          <cell r="M64" t="str">
            <v>Daftar</v>
          </cell>
          <cell r="N64" t="str">
            <v>11A</v>
          </cell>
        </row>
        <row r="65">
          <cell r="B65" t="str">
            <v>ANGGARAN LABA RUGI</v>
          </cell>
        </row>
        <row r="66">
          <cell r="B66" t="str">
            <v>TAHUN 2008 - S/D TRW II</v>
          </cell>
          <cell r="M66" t="str">
            <v>Perihal</v>
          </cell>
          <cell r="N66" t="str">
            <v>PENJUALAN TENAGA LISTRIK  PER GOLONGAN TARIF</v>
          </cell>
        </row>
        <row r="67">
          <cell r="B67" t="str">
            <v>(Dalam ribuan rupiah)</v>
          </cell>
        </row>
        <row r="69">
          <cell r="C69" t="str">
            <v>Jumlah Awal Pelanggan</v>
          </cell>
          <cell r="D69" t="str">
            <v>Penambahan (Pengurangan) Pelanggan</v>
          </cell>
          <cell r="E69" t="str">
            <v>Jumlah Akhir Pelanggan</v>
          </cell>
          <cell r="F69" t="str">
            <v>Jumlah Awal Daya Tersambung - KVA</v>
          </cell>
          <cell r="G69" t="str">
            <v>Penambahan (Pengurangan) Daya Tersambung - KVA</v>
          </cell>
          <cell r="H69" t="str">
            <v>Jumlah Akhir Daya Tersambung - KVA</v>
          </cell>
          <cell r="I69" t="str">
            <v>Tarif BP</v>
          </cell>
          <cell r="J69" t="str">
            <v>Pendapatan BP</v>
          </cell>
          <cell r="K69" t="str">
            <v>Penjualan Kwh - Kwh</v>
          </cell>
          <cell r="L69" t="str">
            <v>Tarif Rata-Rata</v>
          </cell>
          <cell r="M69" t="str">
            <v>Pendapatan (Bruto) - Rupiah</v>
          </cell>
          <cell r="N69" t="str">
            <v>Potongan/Discount - Rupiah</v>
          </cell>
          <cell r="O69" t="str">
            <v>Pendapatan (Netto) - Rupiah</v>
          </cell>
          <cell r="P69" t="str">
            <v>Harga Rata-Rata - Rupiah/Kwh</v>
          </cell>
        </row>
        <row r="70">
          <cell r="B70" t="str">
            <v>GOLONGAN TARIF</v>
          </cell>
          <cell r="C70" t="str">
            <v>PELANGGAN</v>
          </cell>
          <cell r="F70" t="str">
            <v>DAYA TERSAMBUNG</v>
          </cell>
          <cell r="K70" t="str">
            <v>PENJUALAN KWh</v>
          </cell>
          <cell r="L70" t="str">
            <v>TARIF RATA-RATA</v>
          </cell>
          <cell r="M70" t="str">
            <v xml:space="preserve"> PENDAPATAN (BRUTO)</v>
          </cell>
          <cell r="N70" t="str">
            <v>POTONGAN/ DISCOUNT</v>
          </cell>
          <cell r="O70" t="str">
            <v>PENDAPATAN (NETTO)</v>
          </cell>
          <cell r="P70" t="str">
            <v xml:space="preserve">HARGA RATA-RATA </v>
          </cell>
        </row>
        <row r="71">
          <cell r="C71" t="str">
            <v>JUMLAH AWAL</v>
          </cell>
          <cell r="D71" t="str">
            <v>PENAMBAHAN/ (PENGURANGAN)</v>
          </cell>
          <cell r="E71" t="str">
            <v>JUMLAH AKHIR</v>
          </cell>
          <cell r="F71" t="str">
            <v>JUMLAH AWAL</v>
          </cell>
          <cell r="G71" t="str">
            <v>PENAMBAHAN/ (PENGURANGAN)</v>
          </cell>
          <cell r="H71" t="str">
            <v>JUMLAH AKHIR</v>
          </cell>
          <cell r="I71" t="str">
            <v>TARIF BP</v>
          </cell>
          <cell r="J71" t="str">
            <v>PENDAPATAN BP</v>
          </cell>
        </row>
        <row r="72">
          <cell r="C72" t="str">
            <v>Pelanggan</v>
          </cell>
          <cell r="D72" t="str">
            <v>Pelanggan</v>
          </cell>
          <cell r="E72" t="str">
            <v>Pelanggan</v>
          </cell>
          <cell r="F72" t="str">
            <v>VA</v>
          </cell>
          <cell r="G72" t="str">
            <v>VA</v>
          </cell>
          <cell r="H72" t="str">
            <v>VA</v>
          </cell>
          <cell r="I72" t="str">
            <v>Rp/kVA</v>
          </cell>
          <cell r="J72" t="str">
            <v>Rupiah</v>
          </cell>
          <cell r="K72" t="str">
            <v>kWh</v>
          </cell>
          <cell r="L72" t="str">
            <v>Rp/kWh</v>
          </cell>
          <cell r="M72" t="str">
            <v>Rupiah</v>
          </cell>
          <cell r="N72" t="str">
            <v>Rupiah</v>
          </cell>
          <cell r="O72" t="str">
            <v>Rupiah</v>
          </cell>
          <cell r="P72" t="str">
            <v>Rupiah/kWh</v>
          </cell>
        </row>
        <row r="73">
          <cell r="B73" t="str">
            <v>1</v>
          </cell>
          <cell r="C73" t="str">
            <v>2</v>
          </cell>
          <cell r="D73" t="str">
            <v>3</v>
          </cell>
          <cell r="E73" t="str">
            <v>4 = 2 + 3</v>
          </cell>
          <cell r="F73" t="str">
            <v>5</v>
          </cell>
          <cell r="G73" t="str">
            <v>6</v>
          </cell>
          <cell r="H73" t="str">
            <v>7 = 5 + 6</v>
          </cell>
          <cell r="I73" t="str">
            <v>8</v>
          </cell>
          <cell r="J73" t="str">
            <v>9 = 7 * 8</v>
          </cell>
          <cell r="K73" t="str">
            <v>10</v>
          </cell>
          <cell r="L73" t="str">
            <v>11</v>
          </cell>
          <cell r="M73" t="str">
            <v>12 = 10 * 11</v>
          </cell>
          <cell r="N73" t="str">
            <v>13</v>
          </cell>
          <cell r="O73" t="str">
            <v>14 = 12 - 13</v>
          </cell>
          <cell r="P73" t="str">
            <v>15 = 14 / 10</v>
          </cell>
        </row>
        <row r="75">
          <cell r="B75" t="str">
            <v xml:space="preserve">S.1 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B76" t="str">
            <v>S.2 / 450 VA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300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B77" t="str">
            <v>S.2 / 900 VA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300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B78" t="str">
            <v>S.2 / 1.300 VA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300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B79" t="str">
            <v>S.2 / &gt; 2.200 VA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300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B80" t="str">
            <v>S.2 / &gt; 2.200 s/d 200 kVA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350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B81" t="str">
            <v>S.3 &gt; 200 kVA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250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B82" t="str">
            <v>Jumlah 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B83" t="str">
            <v>R.1 / s/d 450 VA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300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B84" t="str">
            <v>R.1 / 900 VA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300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B85" t="str">
            <v>R.1 / 1.300 VA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300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B86" t="str">
            <v>R.1 / 2.200 VA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300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</row>
        <row r="87">
          <cell r="B87" t="str">
            <v>R.2 / &gt; 2.200 s/d 6.600 VA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350</v>
          </cell>
          <cell r="J87">
            <v>0</v>
          </cell>
          <cell r="K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B88" t="str">
            <v>R.3 / &gt; 6.600 VA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350</v>
          </cell>
          <cell r="J88">
            <v>0</v>
          </cell>
          <cell r="K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B89" t="str">
            <v>Jumlah R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J89">
            <v>0</v>
          </cell>
          <cell r="K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B90" t="str">
            <v>B.1 / s/d 450 VA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300</v>
          </cell>
          <cell r="J90">
            <v>0</v>
          </cell>
          <cell r="K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B91" t="str">
            <v>B.1 / 900 VA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300</v>
          </cell>
          <cell r="J91">
            <v>0</v>
          </cell>
          <cell r="K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B92" t="str">
            <v>B.1 / 1.300 VA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300</v>
          </cell>
          <cell r="J92">
            <v>0</v>
          </cell>
          <cell r="K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B93" t="str">
            <v>B.1 / 2.200 VA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300</v>
          </cell>
          <cell r="J93">
            <v>0</v>
          </cell>
          <cell r="K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B94" t="str">
            <v>B.2 / &gt; 2.200 s/d 200 kVA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350</v>
          </cell>
          <cell r="J94">
            <v>0</v>
          </cell>
          <cell r="K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B95" t="str">
            <v>B.3 / &gt; 200 kVA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250</v>
          </cell>
          <cell r="J95">
            <v>0</v>
          </cell>
          <cell r="K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B96" t="str">
            <v>Jumlah B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J96">
            <v>0</v>
          </cell>
          <cell r="K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</row>
        <row r="97">
          <cell r="B97" t="str">
            <v>I.1 / 450 VA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300</v>
          </cell>
          <cell r="J97">
            <v>0</v>
          </cell>
          <cell r="K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B98" t="str">
            <v>I.1 / 900 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300</v>
          </cell>
          <cell r="J98">
            <v>0</v>
          </cell>
          <cell r="K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B99" t="str">
            <v>I.1 / 1.300 VA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300</v>
          </cell>
          <cell r="J99">
            <v>0</v>
          </cell>
          <cell r="K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B100" t="str">
            <v>I.1 / 2.200 VA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300</v>
          </cell>
          <cell r="J100">
            <v>0</v>
          </cell>
          <cell r="K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B101" t="str">
            <v>I.1 / 2.200 s/d 14 kVA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350</v>
          </cell>
          <cell r="J101">
            <v>0</v>
          </cell>
          <cell r="K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B102" t="str">
            <v>I.2 / &gt; 14 kVA s/d 200 kVA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350</v>
          </cell>
          <cell r="J102">
            <v>0</v>
          </cell>
          <cell r="K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B103" t="str">
            <v>I.3 / &gt; 200 kVA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250</v>
          </cell>
          <cell r="J103">
            <v>0</v>
          </cell>
          <cell r="K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B104" t="str">
            <v>I.4 / &gt; 30.000 kVA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200</v>
          </cell>
          <cell r="J104">
            <v>0</v>
          </cell>
          <cell r="K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B105" t="str">
            <v>Jumlah I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J105">
            <v>0</v>
          </cell>
          <cell r="K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B106" t="str">
            <v>P.1 / s/d 450 VA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300</v>
          </cell>
          <cell r="J106">
            <v>0</v>
          </cell>
          <cell r="K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B107" t="str">
            <v>P.1 / 900 VA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300</v>
          </cell>
          <cell r="J107">
            <v>0</v>
          </cell>
          <cell r="K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B108" t="str">
            <v>P.1 / 1.300 VA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300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B109" t="str">
            <v>P.1 / 2.200 VA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300</v>
          </cell>
          <cell r="J109">
            <v>0</v>
          </cell>
          <cell r="K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</row>
        <row r="110">
          <cell r="B110" t="str">
            <v>P.1 / &gt; 2.200 s/d 200 kVA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350</v>
          </cell>
          <cell r="J110">
            <v>0</v>
          </cell>
          <cell r="K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B111" t="str">
            <v>P.2 / &gt; 200 kVA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250</v>
          </cell>
          <cell r="J111">
            <v>0</v>
          </cell>
          <cell r="K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2">
          <cell r="B112" t="str">
            <v>P.3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350</v>
          </cell>
          <cell r="J112">
            <v>0</v>
          </cell>
          <cell r="K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B113" t="str">
            <v>Jumlah P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J113">
            <v>0</v>
          </cell>
          <cell r="K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B114" t="str">
            <v>T (Traksi)</v>
          </cell>
          <cell r="J114">
            <v>0</v>
          </cell>
          <cell r="O114">
            <v>0</v>
          </cell>
          <cell r="P114">
            <v>0</v>
          </cell>
        </row>
        <row r="115">
          <cell r="B115" t="str">
            <v>C (Curah)</v>
          </cell>
          <cell r="J115">
            <v>0</v>
          </cell>
          <cell r="O115">
            <v>0</v>
          </cell>
          <cell r="P115">
            <v>0</v>
          </cell>
        </row>
        <row r="116">
          <cell r="B116" t="str">
            <v>M (Multiguna)</v>
          </cell>
          <cell r="J116">
            <v>0</v>
          </cell>
          <cell r="O116">
            <v>0</v>
          </cell>
          <cell r="P116">
            <v>0</v>
          </cell>
        </row>
        <row r="117">
          <cell r="B117" t="str">
            <v xml:space="preserve">JUMLAH 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B118" t="str">
            <v>G:\2008\TM 1 &amp; RKA Unit\KAmojang-9 Juli'07\RKA 2008+NARASI\[RKAP Labarugi TM1 1_74-ASKA.xls]JualGTarif(11A)</v>
          </cell>
          <cell r="P118">
            <v>39291.609269097222</v>
          </cell>
        </row>
        <row r="121">
          <cell r="B121">
            <v>0</v>
          </cell>
        </row>
        <row r="122">
          <cell r="B122">
            <v>0</v>
          </cell>
        </row>
        <row r="123">
          <cell r="B123" t="str">
            <v>PT. INDONESIA POWER</v>
          </cell>
        </row>
        <row r="124">
          <cell r="B124" t="str">
            <v>LEMBAR KERJA</v>
          </cell>
          <cell r="M124" t="str">
            <v>Daftar</v>
          </cell>
          <cell r="N124" t="str">
            <v>11A</v>
          </cell>
        </row>
        <row r="125">
          <cell r="B125" t="str">
            <v>ANGGARAN LABA RUGI</v>
          </cell>
        </row>
        <row r="126">
          <cell r="B126" t="str">
            <v>TAHUN 2008 - S/D TRW III</v>
          </cell>
          <cell r="M126" t="str">
            <v>Perihal</v>
          </cell>
          <cell r="N126" t="str">
            <v>PENJUALAN TENAGA LISTRIK  PER GOLONGAN TARIF</v>
          </cell>
        </row>
        <row r="127">
          <cell r="B127" t="str">
            <v>(Dalam ribuan rupiah)</v>
          </cell>
        </row>
        <row r="129">
          <cell r="C129" t="str">
            <v>Jumlah Awal Pelanggan</v>
          </cell>
          <cell r="D129" t="str">
            <v>Penambahan (Pengurangan) Pelanggan</v>
          </cell>
          <cell r="E129" t="str">
            <v>Jumlah Akhir Pelanggan</v>
          </cell>
          <cell r="F129" t="str">
            <v>Jumlah Awal Daya Tersambung - KVA</v>
          </cell>
          <cell r="G129" t="str">
            <v>Penambahan (Pengurangan) Daya Tersambung - KVA</v>
          </cell>
          <cell r="H129" t="str">
            <v>Jumlah Akhir Daya Tersambung - KVA</v>
          </cell>
          <cell r="I129" t="str">
            <v>Tarif BP</v>
          </cell>
          <cell r="J129" t="str">
            <v>Pendapatan BP</v>
          </cell>
          <cell r="K129" t="str">
            <v>Penjualan Kwh - Kwh</v>
          </cell>
          <cell r="L129" t="str">
            <v>Tarif Rata-Rata</v>
          </cell>
          <cell r="M129" t="str">
            <v>Pendapatan (Bruto) - Rupiah</v>
          </cell>
          <cell r="N129" t="str">
            <v>Potongan/Discount - Rupiah</v>
          </cell>
          <cell r="O129" t="str">
            <v>Pendapatan (Netto) - Rupiah</v>
          </cell>
          <cell r="P129" t="str">
            <v>Harga Rata-Rata - Rupiah/Kwh</v>
          </cell>
        </row>
        <row r="130">
          <cell r="B130" t="str">
            <v>GOLONGAN TARIF</v>
          </cell>
          <cell r="C130" t="str">
            <v>PELANGGAN</v>
          </cell>
          <cell r="F130" t="str">
            <v>DAYA TERSAMBUNG</v>
          </cell>
          <cell r="K130" t="str">
            <v>PENJUALAN KWh</v>
          </cell>
          <cell r="L130" t="str">
            <v>TARIF RATA-RATA</v>
          </cell>
          <cell r="M130" t="str">
            <v xml:space="preserve"> PENDAPATAN (BRUTO)</v>
          </cell>
          <cell r="N130" t="str">
            <v>POTONGAN/ DISCOUNT</v>
          </cell>
          <cell r="O130" t="str">
            <v>PENDAPATAN (NETTO)</v>
          </cell>
          <cell r="P130" t="str">
            <v xml:space="preserve">HARGA RATA-RATA </v>
          </cell>
        </row>
        <row r="131">
          <cell r="C131" t="str">
            <v>JUMLAH AWAL</v>
          </cell>
          <cell r="D131" t="str">
            <v>PENAMBAHAN/ (PENGURANGAN)</v>
          </cell>
          <cell r="E131" t="str">
            <v>JUMLAH AKHIR</v>
          </cell>
          <cell r="F131" t="str">
            <v>JUMLAH AWAL</v>
          </cell>
          <cell r="G131" t="str">
            <v>PENAMBAHAN/ (PENGURANGAN)</v>
          </cell>
          <cell r="H131" t="str">
            <v>JUMLAH AKHIR</v>
          </cell>
          <cell r="I131" t="str">
            <v>TARIF BP</v>
          </cell>
          <cell r="J131" t="str">
            <v>PENDAPATAN BP</v>
          </cell>
        </row>
        <row r="132">
          <cell r="C132" t="str">
            <v>Pelanggan</v>
          </cell>
          <cell r="D132" t="str">
            <v>Pelanggan</v>
          </cell>
          <cell r="E132" t="str">
            <v>Pelanggan</v>
          </cell>
          <cell r="F132" t="str">
            <v>kVA</v>
          </cell>
          <cell r="G132" t="str">
            <v>kVA</v>
          </cell>
          <cell r="H132" t="str">
            <v>kVA</v>
          </cell>
          <cell r="I132" t="str">
            <v>Rp/kVA</v>
          </cell>
          <cell r="J132" t="str">
            <v>Rupiah</v>
          </cell>
          <cell r="K132" t="str">
            <v>kWh</v>
          </cell>
          <cell r="L132" t="str">
            <v>Rp/kWh</v>
          </cell>
          <cell r="M132" t="str">
            <v>Rupiah</v>
          </cell>
          <cell r="N132" t="str">
            <v>Rupiah</v>
          </cell>
          <cell r="O132" t="str">
            <v>Rupiah</v>
          </cell>
          <cell r="P132" t="str">
            <v>Rupiah/kWh</v>
          </cell>
        </row>
        <row r="133">
          <cell r="B133" t="str">
            <v>1</v>
          </cell>
          <cell r="C133" t="str">
            <v>2</v>
          </cell>
          <cell r="D133" t="str">
            <v>3</v>
          </cell>
          <cell r="E133" t="str">
            <v>4 = 2 + 3</v>
          </cell>
          <cell r="F133" t="str">
            <v>5</v>
          </cell>
          <cell r="G133" t="str">
            <v>6</v>
          </cell>
          <cell r="H133" t="str">
            <v>7 = 5 + 6</v>
          </cell>
          <cell r="I133" t="str">
            <v>8</v>
          </cell>
          <cell r="J133" t="str">
            <v>9 = 7 * 8</v>
          </cell>
          <cell r="K133" t="str">
            <v>10</v>
          </cell>
          <cell r="L133" t="str">
            <v>11</v>
          </cell>
          <cell r="M133" t="str">
            <v>12 = 10 * 11</v>
          </cell>
          <cell r="N133" t="str">
            <v>13</v>
          </cell>
          <cell r="O133" t="str">
            <v>14 = 12 - 13</v>
          </cell>
          <cell r="P133" t="str">
            <v>15 = 14 / 10</v>
          </cell>
        </row>
        <row r="135">
          <cell r="B135" t="str">
            <v xml:space="preserve">S.1 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</row>
        <row r="136">
          <cell r="B136" t="str">
            <v>S.2 / 450 VA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300</v>
          </cell>
          <cell r="J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B137" t="str">
            <v>S.2 / 900 VA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300</v>
          </cell>
          <cell r="J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</row>
        <row r="138">
          <cell r="B138" t="str">
            <v>S.2 / 1.300 VA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300</v>
          </cell>
          <cell r="J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B139" t="str">
            <v>S.2 / &gt; 2.200 VA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300</v>
          </cell>
          <cell r="J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B140" t="str">
            <v>S.2 / &gt; 2.200 s/d 200 kVA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350</v>
          </cell>
          <cell r="J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</row>
        <row r="141">
          <cell r="B141" t="str">
            <v>S.3 &gt; 200 kVA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250</v>
          </cell>
          <cell r="J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B142" t="str">
            <v>Jumlah S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J142">
            <v>0</v>
          </cell>
          <cell r="K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</row>
        <row r="143">
          <cell r="B143" t="str">
            <v>R.1 / s/d 450 VA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300</v>
          </cell>
          <cell r="J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</row>
        <row r="144">
          <cell r="B144" t="str">
            <v>R.1 / 900 VA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300</v>
          </cell>
          <cell r="J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</row>
        <row r="145">
          <cell r="B145" t="str">
            <v>R.1 / 1.300 VA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300</v>
          </cell>
          <cell r="J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B146" t="str">
            <v>R.1 / 2.200 VA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300</v>
          </cell>
          <cell r="J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</row>
        <row r="147">
          <cell r="B147" t="str">
            <v>R.2 / &gt; 2.200 s/d 6.600 VA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350</v>
          </cell>
          <cell r="J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B148" t="str">
            <v>R.3 / &gt; 6.600 VA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350</v>
          </cell>
          <cell r="J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Jumlah R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B150" t="str">
            <v>B.1 / s/d 450 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300</v>
          </cell>
          <cell r="J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</row>
        <row r="151">
          <cell r="B151" t="str">
            <v>B.1 / 900 VA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300</v>
          </cell>
          <cell r="J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</row>
        <row r="152">
          <cell r="B152" t="str">
            <v>B.1 / 1.300 VA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300</v>
          </cell>
          <cell r="J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</row>
        <row r="153">
          <cell r="B153" t="str">
            <v>B.1 / 2.200 VA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300</v>
          </cell>
          <cell r="J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</row>
        <row r="154">
          <cell r="B154" t="str">
            <v>B.2 / &gt; 2.200 s/d 200 kVA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350</v>
          </cell>
          <cell r="J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</row>
        <row r="155">
          <cell r="B155" t="str">
            <v>B.3 / &gt; 200 kVA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250</v>
          </cell>
          <cell r="J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</row>
        <row r="156">
          <cell r="B156" t="str">
            <v>Jumlah B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J156">
            <v>0</v>
          </cell>
          <cell r="K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</row>
        <row r="157">
          <cell r="B157" t="str">
            <v>I.1 / 450 VA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300</v>
          </cell>
          <cell r="J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B158" t="str">
            <v>I.1 / 900 VA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300</v>
          </cell>
          <cell r="J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I.1 / 1.300 VA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300</v>
          </cell>
          <cell r="J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I.1 / 2.200 VA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300</v>
          </cell>
          <cell r="J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</row>
        <row r="161">
          <cell r="B161" t="str">
            <v>I.1 / 2.200 s/d 14 kVA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350</v>
          </cell>
          <cell r="J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</row>
        <row r="162">
          <cell r="B162" t="str">
            <v>I.2 / &gt; 14 kVA s/d 200 kVA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350</v>
          </cell>
          <cell r="J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B163" t="str">
            <v>I.3 / &gt; 200 kVA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250</v>
          </cell>
          <cell r="J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I.4 / &gt; 30.000 kVA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200</v>
          </cell>
          <cell r="J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B165" t="str">
            <v>Jumlah I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J165">
            <v>0</v>
          </cell>
          <cell r="K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</row>
        <row r="166">
          <cell r="B166" t="str">
            <v>P.1 / s/d 450 VA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300</v>
          </cell>
          <cell r="J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B167" t="str">
            <v>P.1 / 900 VA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300</v>
          </cell>
          <cell r="J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B168" t="str">
            <v>P.1 / 1.300 VA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300</v>
          </cell>
          <cell r="J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B169" t="str">
            <v>P.1 / 2.200 VA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300</v>
          </cell>
          <cell r="J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>P.1 / &gt; 2.200 s/d 200 kVA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350</v>
          </cell>
          <cell r="J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B171" t="str">
            <v>P.2 / &gt; 200 kVA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250</v>
          </cell>
          <cell r="J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</row>
        <row r="172">
          <cell r="B172" t="str">
            <v>P.3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350</v>
          </cell>
          <cell r="J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</row>
        <row r="173">
          <cell r="B173" t="str">
            <v>Jumlah P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J173">
            <v>0</v>
          </cell>
          <cell r="K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</row>
        <row r="174">
          <cell r="B174" t="str">
            <v>T (Traksi)</v>
          </cell>
          <cell r="J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B175" t="str">
            <v>C (Curah)</v>
          </cell>
          <cell r="J175">
            <v>0</v>
          </cell>
          <cell r="N175">
            <v>0</v>
          </cell>
          <cell r="O175">
            <v>0</v>
          </cell>
          <cell r="P175">
            <v>0</v>
          </cell>
        </row>
        <row r="176">
          <cell r="B176" t="str">
            <v>M (Multiguna)</v>
          </cell>
          <cell r="J176">
            <v>0</v>
          </cell>
          <cell r="N176">
            <v>0</v>
          </cell>
          <cell r="O176">
            <v>0</v>
          </cell>
          <cell r="P176">
            <v>0</v>
          </cell>
        </row>
        <row r="177">
          <cell r="B177" t="str">
            <v xml:space="preserve">JUMLAH 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</row>
        <row r="178">
          <cell r="B178" t="str">
            <v>G:\2008\TM 1 &amp; RKA Unit\KAmojang-9 Juli'07\RKA 2008+NARASI\[RKAP Labarugi TM1 1_74-ASKA.xls]JualGTarif(11A)</v>
          </cell>
          <cell r="P178">
            <v>39291.609269097222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 t="str">
            <v>PT. INDONESIA POWER</v>
          </cell>
        </row>
        <row r="183">
          <cell r="B183" t="str">
            <v>LEMBAR KERJA</v>
          </cell>
          <cell r="M183" t="str">
            <v>Daftar</v>
          </cell>
          <cell r="N183" t="str">
            <v>11A</v>
          </cell>
        </row>
        <row r="184">
          <cell r="B184" t="str">
            <v>ANGGARAN LABA RUGI</v>
          </cell>
        </row>
        <row r="185">
          <cell r="B185" t="str">
            <v>TAHUN 2008 - S/D TRW IV</v>
          </cell>
          <cell r="M185" t="str">
            <v>Perihal</v>
          </cell>
          <cell r="N185" t="str">
            <v>PENJUALAN TENAGA LISTRIK  PER GOLONGAN TARIF</v>
          </cell>
        </row>
        <row r="186">
          <cell r="B186" t="str">
            <v>(Dalam ribuan rupiah)</v>
          </cell>
        </row>
        <row r="188">
          <cell r="C188" t="str">
            <v>Jumlah Awal Pelanggan</v>
          </cell>
          <cell r="D188" t="str">
            <v>Penambahan (Pengurangan) Pelanggan</v>
          </cell>
          <cell r="E188" t="str">
            <v>Jumlah Akhir Pelanggan</v>
          </cell>
          <cell r="F188" t="str">
            <v>Jumlah Awal Daya Tersambung - KVA</v>
          </cell>
          <cell r="G188" t="str">
            <v>Penambahan (Pengurangan) Daya Tersambung - KVA</v>
          </cell>
          <cell r="H188" t="str">
            <v>Jumlah Akhir Daya Tersambung - KVA</v>
          </cell>
          <cell r="I188" t="str">
            <v>Tarif BP</v>
          </cell>
          <cell r="J188" t="str">
            <v>Pendapatan BP</v>
          </cell>
          <cell r="K188" t="str">
            <v>Penjualan Kwh - Kwh</v>
          </cell>
          <cell r="L188" t="str">
            <v>Tarif Rata-Rata</v>
          </cell>
          <cell r="M188" t="str">
            <v>Pendapatan (Bruto) - Rupiah</v>
          </cell>
          <cell r="N188" t="str">
            <v>Potongan/Discount - Rupiah</v>
          </cell>
          <cell r="O188" t="str">
            <v>Pendapatan (Netto) - Rupiah</v>
          </cell>
          <cell r="P188" t="str">
            <v>Harga Rata-Rata - Rupiah/Kwh</v>
          </cell>
        </row>
        <row r="189">
          <cell r="B189" t="str">
            <v>GOLONGAN TARIF</v>
          </cell>
          <cell r="C189" t="str">
            <v>PELANGGAN</v>
          </cell>
          <cell r="F189" t="str">
            <v>DAYA TERSAMBUNG</v>
          </cell>
          <cell r="K189" t="str">
            <v>PENJUALAN KWh</v>
          </cell>
          <cell r="L189" t="str">
            <v>TARIF RATA-RATA</v>
          </cell>
          <cell r="M189" t="str">
            <v xml:space="preserve"> PENDAPATAN (BRUTO)</v>
          </cell>
          <cell r="N189" t="str">
            <v>POTONGAN/ DISCOUNT</v>
          </cell>
          <cell r="O189" t="str">
            <v>PENDAPATAN (NETTO)</v>
          </cell>
          <cell r="P189" t="str">
            <v xml:space="preserve">HARGA RATA-RATA </v>
          </cell>
        </row>
        <row r="190">
          <cell r="C190" t="str">
            <v>JUMLAH AWAL</v>
          </cell>
          <cell r="D190" t="str">
            <v>PENAMBAHAN/ (PENGURANGAN)</v>
          </cell>
          <cell r="E190" t="str">
            <v>JUMLAH AKHIR</v>
          </cell>
          <cell r="F190" t="str">
            <v>JUMLAH AWAL</v>
          </cell>
          <cell r="G190" t="str">
            <v>PENAMBAHAN/ (PENGURANGAN)</v>
          </cell>
          <cell r="H190" t="str">
            <v>JUMLAH AKHIR</v>
          </cell>
          <cell r="I190" t="str">
            <v>TARIF BP</v>
          </cell>
          <cell r="J190" t="str">
            <v>PENDAPATAN BP</v>
          </cell>
        </row>
        <row r="191">
          <cell r="C191" t="str">
            <v>Pelanggan</v>
          </cell>
          <cell r="D191" t="str">
            <v>Pelanggan</v>
          </cell>
          <cell r="E191" t="str">
            <v>Pelanggan</v>
          </cell>
          <cell r="F191" t="str">
            <v>VA</v>
          </cell>
          <cell r="G191" t="str">
            <v>VA</v>
          </cell>
          <cell r="H191" t="str">
            <v>VA</v>
          </cell>
          <cell r="I191" t="str">
            <v>Rp/kVA</v>
          </cell>
          <cell r="J191" t="str">
            <v>Rupiah</v>
          </cell>
          <cell r="K191" t="str">
            <v>kWh</v>
          </cell>
          <cell r="L191" t="str">
            <v>Rp/kWh</v>
          </cell>
          <cell r="M191" t="str">
            <v>Rupiah</v>
          </cell>
          <cell r="N191" t="str">
            <v>Rupiah</v>
          </cell>
          <cell r="O191" t="str">
            <v>Rupiah</v>
          </cell>
          <cell r="P191" t="str">
            <v>Rupiah/kWh</v>
          </cell>
        </row>
        <row r="192">
          <cell r="B192" t="str">
            <v>1</v>
          </cell>
          <cell r="C192" t="str">
            <v>2</v>
          </cell>
          <cell r="D192" t="str">
            <v>3</v>
          </cell>
          <cell r="E192" t="str">
            <v>4 = 2 + 3</v>
          </cell>
          <cell r="F192" t="str">
            <v>5</v>
          </cell>
          <cell r="G192" t="str">
            <v>6</v>
          </cell>
          <cell r="H192" t="str">
            <v>7 = 5 + 6</v>
          </cell>
          <cell r="I192" t="str">
            <v>8</v>
          </cell>
          <cell r="J192" t="str">
            <v>9 = 7 * 8</v>
          </cell>
          <cell r="K192" t="str">
            <v>10</v>
          </cell>
          <cell r="L192" t="str">
            <v>11</v>
          </cell>
          <cell r="M192" t="str">
            <v>12 = 10 * 11</v>
          </cell>
          <cell r="N192" t="str">
            <v>13</v>
          </cell>
          <cell r="O192" t="str">
            <v>14 = 12 - 13</v>
          </cell>
          <cell r="P192" t="str">
            <v>15 = 14 / 10</v>
          </cell>
        </row>
        <row r="194">
          <cell r="B194" t="str">
            <v xml:space="preserve">S.1 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M194">
            <v>0</v>
          </cell>
          <cell r="O194">
            <v>0</v>
          </cell>
          <cell r="P194">
            <v>0</v>
          </cell>
        </row>
        <row r="195">
          <cell r="B195" t="str">
            <v>S.2 / 450 VA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300</v>
          </cell>
          <cell r="J195">
            <v>0</v>
          </cell>
          <cell r="K195">
            <v>0</v>
          </cell>
          <cell r="M195">
            <v>0</v>
          </cell>
          <cell r="O195">
            <v>0</v>
          </cell>
          <cell r="P195">
            <v>0</v>
          </cell>
        </row>
        <row r="196">
          <cell r="B196" t="str">
            <v>S.2 / 900 VA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300</v>
          </cell>
          <cell r="J196">
            <v>0</v>
          </cell>
          <cell r="K196">
            <v>0</v>
          </cell>
          <cell r="M196">
            <v>0</v>
          </cell>
          <cell r="O196">
            <v>0</v>
          </cell>
          <cell r="P196">
            <v>0</v>
          </cell>
        </row>
        <row r="197">
          <cell r="B197" t="str">
            <v>S.2 / 1.300 VA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300</v>
          </cell>
          <cell r="J197">
            <v>0</v>
          </cell>
          <cell r="K197">
            <v>0</v>
          </cell>
          <cell r="M197">
            <v>0</v>
          </cell>
          <cell r="O197">
            <v>0</v>
          </cell>
          <cell r="P197">
            <v>0</v>
          </cell>
        </row>
        <row r="198">
          <cell r="B198" t="str">
            <v>S.2 / &gt; 2.200 VA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300</v>
          </cell>
          <cell r="J198">
            <v>0</v>
          </cell>
          <cell r="K198">
            <v>0</v>
          </cell>
          <cell r="M198">
            <v>0</v>
          </cell>
          <cell r="O198">
            <v>0</v>
          </cell>
          <cell r="P198">
            <v>0</v>
          </cell>
        </row>
        <row r="199">
          <cell r="B199" t="str">
            <v>S.2 / &gt; 2.200 s/d 200 kVA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350</v>
          </cell>
          <cell r="J199">
            <v>0</v>
          </cell>
          <cell r="K199">
            <v>0</v>
          </cell>
          <cell r="M199">
            <v>0</v>
          </cell>
          <cell r="O199">
            <v>0</v>
          </cell>
          <cell r="P199">
            <v>0</v>
          </cell>
        </row>
        <row r="200">
          <cell r="B200" t="str">
            <v>S.3 &gt; 200 kVA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250</v>
          </cell>
          <cell r="J200">
            <v>0</v>
          </cell>
          <cell r="K200">
            <v>0</v>
          </cell>
          <cell r="M200">
            <v>0</v>
          </cell>
          <cell r="O200">
            <v>0</v>
          </cell>
          <cell r="P200">
            <v>0</v>
          </cell>
        </row>
        <row r="201">
          <cell r="B201" t="str">
            <v>Jumlah 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J201">
            <v>0</v>
          </cell>
          <cell r="K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B202" t="str">
            <v>R.1 / s/d 450 VA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300</v>
          </cell>
          <cell r="J202">
            <v>0</v>
          </cell>
          <cell r="K202">
            <v>0</v>
          </cell>
          <cell r="M202">
            <v>0</v>
          </cell>
          <cell r="O202">
            <v>0</v>
          </cell>
          <cell r="P202">
            <v>0</v>
          </cell>
        </row>
        <row r="203">
          <cell r="B203" t="str">
            <v>R.1 / 900 VA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300</v>
          </cell>
          <cell r="J203">
            <v>0</v>
          </cell>
          <cell r="K203">
            <v>0</v>
          </cell>
          <cell r="M203">
            <v>0</v>
          </cell>
          <cell r="O203">
            <v>0</v>
          </cell>
          <cell r="P203">
            <v>0</v>
          </cell>
        </row>
        <row r="204">
          <cell r="B204" t="str">
            <v>R.1 / 1.300 VA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300</v>
          </cell>
          <cell r="J204">
            <v>0</v>
          </cell>
          <cell r="K204">
            <v>0</v>
          </cell>
          <cell r="M204">
            <v>0</v>
          </cell>
          <cell r="O204">
            <v>0</v>
          </cell>
          <cell r="P204">
            <v>0</v>
          </cell>
        </row>
        <row r="205">
          <cell r="B205" t="str">
            <v>R.1 / 2.200 VA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300</v>
          </cell>
          <cell r="J205">
            <v>0</v>
          </cell>
          <cell r="K205">
            <v>0</v>
          </cell>
          <cell r="M205">
            <v>0</v>
          </cell>
          <cell r="O205">
            <v>0</v>
          </cell>
          <cell r="P205">
            <v>0</v>
          </cell>
        </row>
        <row r="206">
          <cell r="B206" t="str">
            <v>R.2 / &gt; 2.200 s/d 6.600 VA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350</v>
          </cell>
          <cell r="J206">
            <v>0</v>
          </cell>
          <cell r="K206">
            <v>0</v>
          </cell>
          <cell r="M206">
            <v>0</v>
          </cell>
          <cell r="O206">
            <v>0</v>
          </cell>
          <cell r="P206">
            <v>0</v>
          </cell>
        </row>
        <row r="207">
          <cell r="B207" t="str">
            <v>R.3 / &gt; 6.600 VA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350</v>
          </cell>
          <cell r="J207">
            <v>0</v>
          </cell>
          <cell r="K207">
            <v>0</v>
          </cell>
          <cell r="M207">
            <v>0</v>
          </cell>
          <cell r="O207">
            <v>0</v>
          </cell>
          <cell r="P207">
            <v>0</v>
          </cell>
        </row>
        <row r="208">
          <cell r="B208" t="str">
            <v>Jumlah R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J208">
            <v>0</v>
          </cell>
          <cell r="K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>B.1 / s/d 450 VA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300</v>
          </cell>
          <cell r="J209">
            <v>0</v>
          </cell>
          <cell r="M209">
            <v>0</v>
          </cell>
          <cell r="O209">
            <v>0</v>
          </cell>
          <cell r="P209">
            <v>0</v>
          </cell>
        </row>
        <row r="210">
          <cell r="B210" t="str">
            <v>B.1 / 900 VA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300</v>
          </cell>
          <cell r="J210">
            <v>0</v>
          </cell>
          <cell r="M210">
            <v>0</v>
          </cell>
          <cell r="O210">
            <v>0</v>
          </cell>
          <cell r="P210">
            <v>0</v>
          </cell>
        </row>
        <row r="211">
          <cell r="B211" t="str">
            <v>B.1 / 1.300 VA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300</v>
          </cell>
          <cell r="J211">
            <v>0</v>
          </cell>
          <cell r="M211">
            <v>0</v>
          </cell>
          <cell r="O211">
            <v>0</v>
          </cell>
          <cell r="P211">
            <v>0</v>
          </cell>
        </row>
        <row r="212">
          <cell r="B212" t="str">
            <v>B.1 / 2.200 VA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300</v>
          </cell>
          <cell r="J212">
            <v>0</v>
          </cell>
          <cell r="M212">
            <v>0</v>
          </cell>
          <cell r="O212">
            <v>0</v>
          </cell>
          <cell r="P212">
            <v>0</v>
          </cell>
        </row>
        <row r="213">
          <cell r="B213" t="str">
            <v>B.2 / &gt; 2.200 s/d 200 kVA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350</v>
          </cell>
          <cell r="J213">
            <v>0</v>
          </cell>
          <cell r="M213">
            <v>0</v>
          </cell>
          <cell r="O213">
            <v>0</v>
          </cell>
          <cell r="P213">
            <v>0</v>
          </cell>
        </row>
        <row r="214">
          <cell r="B214" t="str">
            <v>B.3 / &gt; 200 kVA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250</v>
          </cell>
          <cell r="J214">
            <v>0</v>
          </cell>
          <cell r="M214">
            <v>0</v>
          </cell>
          <cell r="O214">
            <v>0</v>
          </cell>
          <cell r="P214">
            <v>0</v>
          </cell>
        </row>
        <row r="215">
          <cell r="B215" t="str">
            <v>Jumlah B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J215">
            <v>0</v>
          </cell>
          <cell r="K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B216" t="str">
            <v>I.1 / 450 VA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300</v>
          </cell>
          <cell r="J216">
            <v>0</v>
          </cell>
          <cell r="M216">
            <v>0</v>
          </cell>
          <cell r="O216">
            <v>0</v>
          </cell>
          <cell r="P216">
            <v>0</v>
          </cell>
        </row>
        <row r="217">
          <cell r="B217" t="str">
            <v>I.1 / 900 VA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300</v>
          </cell>
          <cell r="J217">
            <v>0</v>
          </cell>
          <cell r="M217">
            <v>0</v>
          </cell>
          <cell r="O217">
            <v>0</v>
          </cell>
          <cell r="P217">
            <v>0</v>
          </cell>
        </row>
        <row r="218">
          <cell r="B218" t="str">
            <v>I.1 / 1.300 VA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300</v>
          </cell>
          <cell r="J218">
            <v>0</v>
          </cell>
          <cell r="M218">
            <v>0</v>
          </cell>
          <cell r="O218">
            <v>0</v>
          </cell>
          <cell r="P218">
            <v>0</v>
          </cell>
        </row>
        <row r="219">
          <cell r="B219" t="str">
            <v>I.1 / 2.200 VA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300</v>
          </cell>
          <cell r="J219">
            <v>0</v>
          </cell>
          <cell r="M219">
            <v>0</v>
          </cell>
          <cell r="O219">
            <v>0</v>
          </cell>
          <cell r="P219">
            <v>0</v>
          </cell>
        </row>
        <row r="220">
          <cell r="B220" t="str">
            <v>I.1 / 2.200 s/d 14 kVA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350</v>
          </cell>
          <cell r="J220">
            <v>0</v>
          </cell>
          <cell r="M220">
            <v>0</v>
          </cell>
          <cell r="O220">
            <v>0</v>
          </cell>
          <cell r="P220">
            <v>0</v>
          </cell>
        </row>
        <row r="221">
          <cell r="B221" t="str">
            <v>I.2 / &gt; 14 kVA s/d 200 kVA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350</v>
          </cell>
          <cell r="J221">
            <v>0</v>
          </cell>
          <cell r="M221">
            <v>0</v>
          </cell>
          <cell r="O221">
            <v>0</v>
          </cell>
          <cell r="P221">
            <v>0</v>
          </cell>
        </row>
        <row r="222">
          <cell r="B222" t="str">
            <v>I.3 / &gt; 200 kVA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250</v>
          </cell>
          <cell r="J222">
            <v>0</v>
          </cell>
          <cell r="M222">
            <v>0</v>
          </cell>
          <cell r="O222">
            <v>0</v>
          </cell>
          <cell r="P222">
            <v>0</v>
          </cell>
        </row>
        <row r="223">
          <cell r="B223" t="str">
            <v>I.4 / &gt; 30.000 kVA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200</v>
          </cell>
          <cell r="J223">
            <v>0</v>
          </cell>
          <cell r="M223">
            <v>0</v>
          </cell>
          <cell r="O223">
            <v>0</v>
          </cell>
          <cell r="P223">
            <v>0</v>
          </cell>
        </row>
        <row r="224">
          <cell r="B224" t="str">
            <v>Jumlah I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J224">
            <v>0</v>
          </cell>
          <cell r="K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B225" t="str">
            <v>P.1 / s/d 450 VA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300</v>
          </cell>
          <cell r="J225">
            <v>0</v>
          </cell>
          <cell r="M225">
            <v>0</v>
          </cell>
          <cell r="O225">
            <v>0</v>
          </cell>
          <cell r="P225">
            <v>0</v>
          </cell>
        </row>
        <row r="226">
          <cell r="B226" t="str">
            <v>P.1 / 900 VA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300</v>
          </cell>
          <cell r="J226">
            <v>0</v>
          </cell>
          <cell r="M226">
            <v>0</v>
          </cell>
          <cell r="O226">
            <v>0</v>
          </cell>
          <cell r="P226">
            <v>0</v>
          </cell>
        </row>
        <row r="227">
          <cell r="B227" t="str">
            <v>P.1 / 1.300 VA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300</v>
          </cell>
          <cell r="J227">
            <v>0</v>
          </cell>
          <cell r="M227">
            <v>0</v>
          </cell>
          <cell r="O227">
            <v>0</v>
          </cell>
          <cell r="P227">
            <v>0</v>
          </cell>
        </row>
        <row r="228">
          <cell r="B228" t="str">
            <v>P.1 / 2.200 VA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300</v>
          </cell>
          <cell r="J228">
            <v>0</v>
          </cell>
          <cell r="M228">
            <v>0</v>
          </cell>
          <cell r="O228">
            <v>0</v>
          </cell>
          <cell r="P228">
            <v>0</v>
          </cell>
        </row>
        <row r="229">
          <cell r="B229" t="str">
            <v>P.1 / &gt; 2.200 s/d 200 kVA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350</v>
          </cell>
          <cell r="J229">
            <v>0</v>
          </cell>
          <cell r="M229">
            <v>0</v>
          </cell>
          <cell r="O229">
            <v>0</v>
          </cell>
          <cell r="P229">
            <v>0</v>
          </cell>
        </row>
        <row r="230">
          <cell r="B230" t="str">
            <v>P.2 / &gt; 200 kVA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250</v>
          </cell>
          <cell r="J230">
            <v>0</v>
          </cell>
          <cell r="M230">
            <v>0</v>
          </cell>
          <cell r="O230">
            <v>0</v>
          </cell>
          <cell r="P230">
            <v>0</v>
          </cell>
        </row>
        <row r="231">
          <cell r="B231" t="str">
            <v>P.3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350</v>
          </cell>
          <cell r="J231">
            <v>0</v>
          </cell>
          <cell r="M231">
            <v>0</v>
          </cell>
          <cell r="O231">
            <v>0</v>
          </cell>
          <cell r="P231">
            <v>0</v>
          </cell>
        </row>
        <row r="232">
          <cell r="B232" t="str">
            <v>Jumlah P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J232">
            <v>0</v>
          </cell>
          <cell r="K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B233" t="str">
            <v>T (Traksi)</v>
          </cell>
          <cell r="J233">
            <v>0</v>
          </cell>
          <cell r="O233">
            <v>0</v>
          </cell>
          <cell r="P233">
            <v>0</v>
          </cell>
        </row>
        <row r="234">
          <cell r="B234" t="str">
            <v>C (Curah)</v>
          </cell>
          <cell r="J234">
            <v>0</v>
          </cell>
          <cell r="O234">
            <v>0</v>
          </cell>
          <cell r="P234">
            <v>0</v>
          </cell>
        </row>
        <row r="235">
          <cell r="B235" t="str">
            <v>M (Multiguna)</v>
          </cell>
          <cell r="J235">
            <v>0</v>
          </cell>
          <cell r="O235">
            <v>0</v>
          </cell>
          <cell r="P235">
            <v>0</v>
          </cell>
        </row>
        <row r="236">
          <cell r="B236" t="str">
            <v xml:space="preserve">JUMLAH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B237" t="str">
            <v>G:\2008\TM 1 &amp; RKA Unit\KAmojang-9 Juli'07\RKA 2008+NARASI\[RKAP Labarugi TM1 1_74-ASKA.xls]JualGTarif(11A)</v>
          </cell>
          <cell r="P237">
            <v>39291.609269097222</v>
          </cell>
        </row>
      </sheetData>
      <sheetData sheetId="10" refreshError="1">
        <row r="2">
          <cell r="D2" t="str">
            <v>UNIT  BISNIS  :  ……………………</v>
          </cell>
        </row>
        <row r="3">
          <cell r="B3" t="str">
            <v>PT. INDONESIA POWER</v>
          </cell>
        </row>
        <row r="4">
          <cell r="B4" t="str">
            <v>LEMBAR KERJA</v>
          </cell>
          <cell r="E4" t="str">
            <v>Daftar</v>
          </cell>
          <cell r="F4" t="str">
            <v>11B</v>
          </cell>
        </row>
        <row r="5">
          <cell r="B5" t="str">
            <v>ANGGARAN LABA RUGI</v>
          </cell>
        </row>
        <row r="6">
          <cell r="B6" t="str">
            <v>TAHUN 2008</v>
          </cell>
          <cell r="E6" t="str">
            <v>Perihal</v>
          </cell>
          <cell r="F6" t="str">
            <v xml:space="preserve">PENDAPATAN P3B, JASA DAN USAHA LAINNYA </v>
          </cell>
        </row>
        <row r="7">
          <cell r="B7" t="str">
            <v>(Dalam ribuan rupiah)</v>
          </cell>
        </row>
        <row r="8">
          <cell r="D8" t="str">
            <v>S/D TRW I</v>
          </cell>
          <cell r="E8" t="str">
            <v>S/D TRW II</v>
          </cell>
          <cell r="F8" t="str">
            <v>S/D TRW III</v>
          </cell>
          <cell r="G8" t="str">
            <v>S/D TRW IV</v>
          </cell>
        </row>
        <row r="9">
          <cell r="B9" t="str">
            <v>No. Urut</v>
          </cell>
          <cell r="C9" t="str">
            <v xml:space="preserve"> U r a i a n</v>
          </cell>
          <cell r="D9" t="str">
            <v>RKAP 2008</v>
          </cell>
        </row>
        <row r="10">
          <cell r="D10" t="str">
            <v>S/D TRW I</v>
          </cell>
          <cell r="E10" t="str">
            <v xml:space="preserve"> S/D TRW II</v>
          </cell>
          <cell r="F10" t="str">
            <v>S/D TRW  III</v>
          </cell>
          <cell r="G10" t="str">
            <v>S/D TRW IV</v>
          </cell>
        </row>
        <row r="11">
          <cell r="B11" t="str">
            <v>1</v>
          </cell>
          <cell r="C11" t="str">
            <v>2</v>
          </cell>
          <cell r="D11" t="str">
            <v>3</v>
          </cell>
          <cell r="E11" t="str">
            <v>4</v>
          </cell>
          <cell r="F11" t="str">
            <v>5</v>
          </cell>
          <cell r="G11" t="str">
            <v>6</v>
          </cell>
        </row>
        <row r="12">
          <cell r="B12" t="str">
            <v>1.</v>
          </cell>
          <cell r="C12" t="str">
            <v>Pendapatan Transfer :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C13" t="str">
            <v>Pendapatan PPA</v>
          </cell>
        </row>
        <row r="14">
          <cell r="C14" t="str">
            <v>Pendapatan PSA/HE</v>
          </cell>
        </row>
        <row r="15">
          <cell r="C15" t="str">
            <v>Pendapatan TSA/HK</v>
          </cell>
        </row>
        <row r="16">
          <cell r="C16" t="str">
            <v>Pendapatan Transfer</v>
          </cell>
        </row>
        <row r="17">
          <cell r="B17" t="str">
            <v>2</v>
          </cell>
          <cell r="C17" t="str">
            <v>Pendapatan Jasa  :</v>
          </cell>
        </row>
        <row r="18">
          <cell r="C18" t="str">
            <v>Anak Perusahaan</v>
          </cell>
        </row>
        <row r="19">
          <cell r="C19" t="str">
            <v>Intern Holding / Induk</v>
          </cell>
        </row>
        <row r="20">
          <cell r="B20" t="str">
            <v>3</v>
          </cell>
          <cell r="C20" t="str">
            <v>Pendapatan Usaha Lainnya: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C21" t="str">
            <v>Sewa Trafo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C22" t="str">
            <v>Pendapatan Pemakaian Trafo</v>
          </cell>
        </row>
        <row r="23">
          <cell r="C23" t="str">
            <v>Pendapatan Biaya Administrasi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C24" t="str">
            <v>Ongkos Pasang Pesta (Non KwH)</v>
          </cell>
        </row>
        <row r="25">
          <cell r="C25" t="str">
            <v>Geser Tiang / Ganti Nama</v>
          </cell>
        </row>
        <row r="26">
          <cell r="C26" t="str">
            <v>Rubah Daya / Tarif (Non BPUJL)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C27" t="str">
            <v>Ganti Rugi MCB / kWH / Segel Rusak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C28" t="str">
            <v>Ongkos Pasang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C29" t="str">
            <v>OPAL (Non KwH)</v>
          </cell>
        </row>
        <row r="30">
          <cell r="C30" t="str">
            <v>Pendapatan Invoice</v>
          </cell>
        </row>
        <row r="31">
          <cell r="C31" t="str">
            <v>Biaya Keterlambatan</v>
          </cell>
        </row>
        <row r="32">
          <cell r="C32" t="str">
            <v>Lain-lain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4</v>
          </cell>
          <cell r="C33" t="str">
            <v>Luar PLN (Extern PLN).</v>
          </cell>
        </row>
        <row r="35">
          <cell r="B35" t="str">
            <v>G:\2008\TM 1 &amp; RKA Unit\KAmojang-9 Juli'07\RKA 2008+NARASI\[RKAP Labarugi TM1 1_74-ASKA.xls]PendOpLain(11B)</v>
          </cell>
          <cell r="G35">
            <v>39291.609269097222</v>
          </cell>
        </row>
      </sheetData>
      <sheetData sheetId="11" refreshError="1">
        <row r="2">
          <cell r="D2" t="str">
            <v>UNIT  BISNIS  :  ……………………</v>
          </cell>
        </row>
        <row r="3">
          <cell r="B3" t="str">
            <v>PT. INDONESIA POWER</v>
          </cell>
        </row>
        <row r="4">
          <cell r="B4" t="str">
            <v>LEMBAR KERJA</v>
          </cell>
          <cell r="L4" t="str">
            <v>Daftar</v>
          </cell>
          <cell r="M4" t="str">
            <v>12.0</v>
          </cell>
        </row>
        <row r="5">
          <cell r="B5" t="str">
            <v>ANGGARAN LABA RUGI</v>
          </cell>
        </row>
        <row r="6">
          <cell r="B6" t="str">
            <v>TAHUN 2008 - S/D TRW I</v>
          </cell>
          <cell r="L6" t="str">
            <v>Perihal</v>
          </cell>
          <cell r="M6" t="str">
            <v xml:space="preserve">IKHTISAR BEBAN USAHA  </v>
          </cell>
        </row>
        <row r="7">
          <cell r="B7" t="str">
            <v>(Dalam ribuan rupiah)</v>
          </cell>
        </row>
        <row r="8">
          <cell r="C8" t="str">
            <v>Jumlah Ikhtisar Beban Usaha LK12</v>
          </cell>
          <cell r="D8" t="str">
            <v>Jumlah Ikhtisar Beban Usaha</v>
          </cell>
          <cell r="E8" t="str">
            <v>Bahan Bakar dan Minyak Pelumas L12</v>
          </cell>
          <cell r="F8" t="str">
            <v>Bahan Baku</v>
          </cell>
          <cell r="G8" t="str">
            <v>Pemakaian Material</v>
          </cell>
          <cell r="H8" t="str">
            <v>Jasa Borongan</v>
          </cell>
          <cell r="I8" t="str">
            <v>Gaji / Tunjangan</v>
          </cell>
          <cell r="J8" t="str">
            <v>Cuti dan lainnya</v>
          </cell>
          <cell r="K8" t="str">
            <v>Diklat dan lainnya</v>
          </cell>
          <cell r="L8" t="str">
            <v>Biaya Manfaat Pegawai</v>
          </cell>
          <cell r="M8" t="str">
            <v>Biaya Administrasi</v>
          </cell>
          <cell r="N8" t="str">
            <v>Penyusutan Aktiva Tetap</v>
          </cell>
        </row>
        <row r="9">
          <cell r="B9" t="str">
            <v>Kode Akun</v>
          </cell>
          <cell r="C9" t="str">
            <v>U r a i a n</v>
          </cell>
          <cell r="D9" t="str">
            <v>Jumlah</v>
          </cell>
          <cell r="E9" t="str">
            <v>Bahan Bakar   dan  M. Pelumas</v>
          </cell>
          <cell r="F9" t="str">
            <v>Bahan Baku</v>
          </cell>
          <cell r="G9" t="str">
            <v>Biaya Pemeliharaan</v>
          </cell>
          <cell r="I9" t="str">
            <v>Kepegawaian</v>
          </cell>
          <cell r="M9" t="str">
            <v>Biaya Administrasi</v>
          </cell>
          <cell r="N9" t="str">
            <v>Biaya                   Penyusutan</v>
          </cell>
        </row>
        <row r="10">
          <cell r="G10" t="str">
            <v>Pemakaian Material</v>
          </cell>
          <cell r="H10" t="str">
            <v>Jasa Borongan</v>
          </cell>
          <cell r="I10" t="str">
            <v>Gaji / Tunjangan</v>
          </cell>
          <cell r="J10" t="str">
            <v>Cuti dan lainnya</v>
          </cell>
          <cell r="K10" t="str">
            <v>Diklat dan lainnya</v>
          </cell>
          <cell r="L10" t="str">
            <v>Biaya Manfaat Pegawai</v>
          </cell>
        </row>
        <row r="11">
          <cell r="B11" t="str">
            <v>(1)</v>
          </cell>
          <cell r="C11" t="str">
            <v>(2)</v>
          </cell>
          <cell r="D11" t="str">
            <v>( 3 = 4 S/D 13 )</v>
          </cell>
          <cell r="E11" t="str">
            <v>(4)</v>
          </cell>
          <cell r="F11" t="str">
            <v>(5)</v>
          </cell>
          <cell r="G11" t="str">
            <v>(6)</v>
          </cell>
          <cell r="H11" t="str">
            <v>(7)</v>
          </cell>
          <cell r="I11" t="str">
            <v>(8)</v>
          </cell>
          <cell r="J11" t="str">
            <v>(9)</v>
          </cell>
          <cell r="K11" t="str">
            <v>(10)</v>
          </cell>
          <cell r="L11" t="str">
            <v>(11)</v>
          </cell>
          <cell r="M11" t="str">
            <v>(12)</v>
          </cell>
          <cell r="N11" t="str">
            <v>(13)</v>
          </cell>
        </row>
        <row r="12">
          <cell r="C12" t="str">
            <v>PEMBELIAN :</v>
          </cell>
        </row>
        <row r="13">
          <cell r="B13" t="str">
            <v>6 00 1 00 000</v>
          </cell>
          <cell r="C13" t="str">
            <v>- Pembelian T. Listrik *)</v>
          </cell>
          <cell r="D13">
            <v>0</v>
          </cell>
          <cell r="E13" t="str">
            <v>XX</v>
          </cell>
          <cell r="F13" t="str">
            <v>XX</v>
          </cell>
          <cell r="G13" t="str">
            <v>XX</v>
          </cell>
          <cell r="H13" t="str">
            <v>XX</v>
          </cell>
          <cell r="I13" t="str">
            <v>XX</v>
          </cell>
          <cell r="J13" t="str">
            <v>XX</v>
          </cell>
          <cell r="K13" t="str">
            <v>XX</v>
          </cell>
          <cell r="L13" t="str">
            <v>XX</v>
          </cell>
          <cell r="M13" t="str">
            <v>XX</v>
          </cell>
          <cell r="N13" t="str">
            <v>XX</v>
          </cell>
        </row>
        <row r="14">
          <cell r="B14" t="str">
            <v>6 00 2 00 000</v>
          </cell>
          <cell r="C14" t="str">
            <v>- Sewa Genset *)</v>
          </cell>
          <cell r="D14">
            <v>0</v>
          </cell>
          <cell r="E14">
            <v>0</v>
          </cell>
          <cell r="F14" t="str">
            <v>XX</v>
          </cell>
          <cell r="G14" t="str">
            <v>XX</v>
          </cell>
          <cell r="H14" t="str">
            <v>XX</v>
          </cell>
          <cell r="I14" t="str">
            <v>XX</v>
          </cell>
          <cell r="J14" t="str">
            <v>XX</v>
          </cell>
          <cell r="K14" t="str">
            <v>XX</v>
          </cell>
          <cell r="L14" t="str">
            <v>XX</v>
          </cell>
          <cell r="M14" t="str">
            <v>XX</v>
          </cell>
          <cell r="N14" t="str">
            <v>XX</v>
          </cell>
        </row>
        <row r="15">
          <cell r="C15" t="str">
            <v>Sub Jumlah</v>
          </cell>
          <cell r="D15">
            <v>0</v>
          </cell>
          <cell r="E15">
            <v>0</v>
          </cell>
          <cell r="F15" t="str">
            <v>XX</v>
          </cell>
          <cell r="G15" t="str">
            <v>XX</v>
          </cell>
          <cell r="H15" t="str">
            <v>XX</v>
          </cell>
          <cell r="I15" t="str">
            <v>XX</v>
          </cell>
          <cell r="J15" t="str">
            <v>XX</v>
          </cell>
          <cell r="K15" t="str">
            <v>XX</v>
          </cell>
          <cell r="L15" t="str">
            <v>XX</v>
          </cell>
          <cell r="M15" t="str">
            <v>XX</v>
          </cell>
          <cell r="N15" t="str">
            <v>XX</v>
          </cell>
        </row>
        <row r="16">
          <cell r="C16" t="str">
            <v>PEMBANGKITAN :</v>
          </cell>
        </row>
        <row r="17">
          <cell r="B17" t="str">
            <v>6 11 0 00 000</v>
          </cell>
          <cell r="C17" t="str">
            <v>P L T 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 t="str">
            <v>6 12 0 00 000</v>
          </cell>
          <cell r="C18" t="str">
            <v>P L T U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B19" t="str">
            <v>6 13 0 00 000</v>
          </cell>
          <cell r="C19" t="str">
            <v>P L T D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B20" t="str">
            <v>6 14 0 00 000</v>
          </cell>
          <cell r="C20" t="str">
            <v>P L T G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B21" t="str">
            <v>6 15 0 00 000</v>
          </cell>
          <cell r="C21" t="str">
            <v>P L T P</v>
          </cell>
          <cell r="D21">
            <v>449186608.08000004</v>
          </cell>
          <cell r="E21">
            <v>424885607.08000004</v>
          </cell>
          <cell r="F21">
            <v>0</v>
          </cell>
          <cell r="G21">
            <v>8105841</v>
          </cell>
          <cell r="H21">
            <v>6146422</v>
          </cell>
          <cell r="I21">
            <v>4031039</v>
          </cell>
          <cell r="J21">
            <v>2960941</v>
          </cell>
          <cell r="K21">
            <v>1216670</v>
          </cell>
          <cell r="L21">
            <v>0</v>
          </cell>
          <cell r="M21">
            <v>1840088</v>
          </cell>
          <cell r="N21">
            <v>0</v>
          </cell>
        </row>
        <row r="22">
          <cell r="B22" t="str">
            <v>6 16 0 00 000</v>
          </cell>
          <cell r="C22" t="str">
            <v>P L T G/U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Sub Jumlah</v>
          </cell>
          <cell r="D23">
            <v>449186608.08000004</v>
          </cell>
          <cell r="E23">
            <v>424885607.08000004</v>
          </cell>
          <cell r="F23">
            <v>0</v>
          </cell>
          <cell r="G23">
            <v>8105841</v>
          </cell>
          <cell r="H23">
            <v>6146422</v>
          </cell>
          <cell r="I23">
            <v>4031039</v>
          </cell>
          <cell r="J23">
            <v>2960941</v>
          </cell>
          <cell r="K23">
            <v>1216670</v>
          </cell>
          <cell r="L23">
            <v>0</v>
          </cell>
          <cell r="M23">
            <v>1840088</v>
          </cell>
          <cell r="N23">
            <v>0</v>
          </cell>
        </row>
        <row r="24">
          <cell r="C24" t="str">
            <v>TRANSMISI :</v>
          </cell>
        </row>
        <row r="25">
          <cell r="B25" t="str">
            <v>6 20 0 00 000</v>
          </cell>
          <cell r="C25" t="str">
            <v>Transmisi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B26" t="str">
            <v>6 30 0 00 000</v>
          </cell>
          <cell r="C26" t="str">
            <v>Tele Informasi Data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 t="str">
            <v>Sub Jumlah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 t="str">
            <v>DISTRIBUSI :</v>
          </cell>
        </row>
        <row r="29">
          <cell r="B29" t="str">
            <v>6 40 0 00 000</v>
          </cell>
          <cell r="C29" t="str">
            <v>Distribusi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B30" t="str">
            <v>6 50 0 00 000</v>
          </cell>
          <cell r="C30" t="str">
            <v>Unit Pengatur Distribusi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Sub Jumlah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3">
          <cell r="B33" t="str">
            <v>6 60 0 00 000</v>
          </cell>
          <cell r="C33" t="str">
            <v>TATA USAHA LANGGANAN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 t="str">
            <v>LAINNYA :</v>
          </cell>
        </row>
        <row r="35">
          <cell r="B35" t="str">
            <v>6 71 0 00 000</v>
          </cell>
          <cell r="C35" t="str">
            <v>Tata Usaha</v>
          </cell>
          <cell r="D35">
            <v>2840476</v>
          </cell>
          <cell r="F35">
            <v>0</v>
          </cell>
          <cell r="G35">
            <v>79000</v>
          </cell>
          <cell r="H35">
            <v>11000</v>
          </cell>
          <cell r="I35">
            <v>1029776</v>
          </cell>
          <cell r="J35">
            <v>437439</v>
          </cell>
          <cell r="K35">
            <v>346497</v>
          </cell>
          <cell r="L35">
            <v>0</v>
          </cell>
          <cell r="M35">
            <v>936764</v>
          </cell>
          <cell r="N35">
            <v>0</v>
          </cell>
        </row>
        <row r="36">
          <cell r="B36" t="str">
            <v>6 72 0 00 000</v>
          </cell>
          <cell r="C36" t="str">
            <v>Gudang dan Persed. Bahan</v>
          </cell>
          <cell r="D36">
            <v>159309</v>
          </cell>
          <cell r="F36">
            <v>0</v>
          </cell>
          <cell r="G36">
            <v>0</v>
          </cell>
          <cell r="H36">
            <v>0</v>
          </cell>
          <cell r="I36">
            <v>89997</v>
          </cell>
          <cell r="J36">
            <v>46120</v>
          </cell>
          <cell r="K36">
            <v>23192</v>
          </cell>
          <cell r="L36">
            <v>0</v>
          </cell>
          <cell r="M36">
            <v>0</v>
          </cell>
          <cell r="N36">
            <v>0</v>
          </cell>
        </row>
        <row r="37">
          <cell r="B37" t="str">
            <v>6 73 0 00 000</v>
          </cell>
          <cell r="C37" t="str">
            <v>B e n g k e l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B38" t="str">
            <v>6 74 0 00 000</v>
          </cell>
          <cell r="C38" t="str">
            <v>Laboratorium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B39" t="str">
            <v>6 75 0 00 000</v>
          </cell>
          <cell r="C39" t="str">
            <v>Jasa-Jasa Teknik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B40" t="str">
            <v>6 76 0 00 000</v>
          </cell>
          <cell r="C40" t="str">
            <v>Wisma dan Rumah Dinas</v>
          </cell>
          <cell r="D40">
            <v>148196</v>
          </cell>
          <cell r="F40">
            <v>0</v>
          </cell>
          <cell r="G40">
            <v>93500</v>
          </cell>
          <cell r="H40">
            <v>15000</v>
          </cell>
          <cell r="I40">
            <v>23831</v>
          </cell>
          <cell r="J40">
            <v>7032</v>
          </cell>
          <cell r="K40">
            <v>8833</v>
          </cell>
          <cell r="L40">
            <v>0</v>
          </cell>
          <cell r="M40">
            <v>0</v>
          </cell>
          <cell r="N40">
            <v>0</v>
          </cell>
        </row>
        <row r="41">
          <cell r="B41" t="str">
            <v>6 77 0 00 000</v>
          </cell>
          <cell r="C41" t="str">
            <v>Telekomunikasi</v>
          </cell>
          <cell r="D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B42" t="str">
            <v>6 78 0 00 000</v>
          </cell>
          <cell r="C42" t="str">
            <v xml:space="preserve">Rupa-Rupa Jasa Umum 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B43" t="str">
            <v>6 79 0 00 000</v>
          </cell>
          <cell r="C43" t="str">
            <v>Pendidikan dan Latihan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C44" t="str">
            <v>Sub Jumlah</v>
          </cell>
          <cell r="D44">
            <v>3147981</v>
          </cell>
          <cell r="E44">
            <v>0</v>
          </cell>
          <cell r="F44">
            <v>0</v>
          </cell>
          <cell r="G44">
            <v>172500</v>
          </cell>
          <cell r="H44">
            <v>26000</v>
          </cell>
          <cell r="I44">
            <v>1143604</v>
          </cell>
          <cell r="J44">
            <v>490591</v>
          </cell>
          <cell r="K44">
            <v>378522</v>
          </cell>
          <cell r="L44">
            <v>0</v>
          </cell>
          <cell r="M44">
            <v>936764</v>
          </cell>
          <cell r="N44">
            <v>0</v>
          </cell>
        </row>
        <row r="45">
          <cell r="C45" t="str">
            <v>JUMLAH</v>
          </cell>
          <cell r="D45">
            <v>452334589.08000004</v>
          </cell>
          <cell r="E45">
            <v>424885607.08000004</v>
          </cell>
          <cell r="F45">
            <v>0</v>
          </cell>
          <cell r="G45">
            <v>8278341</v>
          </cell>
          <cell r="H45">
            <v>6172422</v>
          </cell>
          <cell r="I45">
            <v>5174643</v>
          </cell>
          <cell r="J45">
            <v>3451532</v>
          </cell>
          <cell r="K45">
            <v>1595192</v>
          </cell>
          <cell r="L45">
            <v>0</v>
          </cell>
          <cell r="M45">
            <v>2776852</v>
          </cell>
          <cell r="N45">
            <v>0</v>
          </cell>
        </row>
        <row r="46">
          <cell r="B46" t="str">
            <v>G:\2008\TM 1 &amp; RKA Unit\KAmojang-9 Juli'07\RKA 2008+NARASI\[RKAP Labarugi TM1 1_74-ASKA.xls]IkhtisarBiop(12.0)</v>
          </cell>
          <cell r="N46">
            <v>39291.609269097222</v>
          </cell>
        </row>
        <row r="47">
          <cell r="B47" t="str">
            <v>*) Diisi Pada Kolom Jumlah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 t="str">
            <v>PT. INDONESIA POWER</v>
          </cell>
        </row>
        <row r="53">
          <cell r="B53" t="str">
            <v>LEMBAR KERJA</v>
          </cell>
          <cell r="L53" t="str">
            <v>Daftar</v>
          </cell>
          <cell r="M53" t="str">
            <v>12.0</v>
          </cell>
        </row>
        <row r="54">
          <cell r="B54" t="str">
            <v>ANGGARAN LABA RUGI</v>
          </cell>
        </row>
        <row r="55">
          <cell r="B55" t="str">
            <v>TAHUN 2008 - S/D TRW II</v>
          </cell>
          <cell r="L55" t="str">
            <v>Perihal</v>
          </cell>
          <cell r="M55" t="str">
            <v xml:space="preserve">IKHTISAR BEBAN USAHA  </v>
          </cell>
        </row>
        <row r="56">
          <cell r="B56" t="str">
            <v>(Dalam ribuan rupiah)</v>
          </cell>
        </row>
        <row r="57">
          <cell r="C57" t="str">
            <v>Jumlah Ikhtisar Beban Usaha L12</v>
          </cell>
          <cell r="D57" t="str">
            <v>Jumlah Ikhtisar Beban Usaha</v>
          </cell>
          <cell r="E57" t="str">
            <v>Bahan Bakar dan Minyak Pelumas L12</v>
          </cell>
          <cell r="F57" t="str">
            <v>Bahan Baku</v>
          </cell>
          <cell r="G57" t="str">
            <v>Pemakaian Material</v>
          </cell>
          <cell r="H57" t="str">
            <v>Jasa Borongan</v>
          </cell>
          <cell r="I57" t="str">
            <v>Gaji / Tunjangan</v>
          </cell>
          <cell r="J57" t="str">
            <v>Cuti dan lainnya</v>
          </cell>
          <cell r="L57" t="str">
            <v>Diklat dan lainnya</v>
          </cell>
          <cell r="M57" t="str">
            <v>Biaya Administrasi</v>
          </cell>
          <cell r="N57" t="str">
            <v>Penyusutan Aktiva Tetap</v>
          </cell>
        </row>
        <row r="58">
          <cell r="B58" t="str">
            <v>Kode Akun</v>
          </cell>
          <cell r="C58" t="str">
            <v>U r a i a n</v>
          </cell>
          <cell r="D58" t="str">
            <v>Jumlah</v>
          </cell>
          <cell r="E58" t="str">
            <v>Bahan Bakar   dan  M. Pelumas</v>
          </cell>
          <cell r="F58" t="str">
            <v>Bahan Baku</v>
          </cell>
          <cell r="G58" t="str">
            <v>Biaya Pemeliharaan</v>
          </cell>
          <cell r="I58" t="str">
            <v>Kepegawaian</v>
          </cell>
          <cell r="M58" t="str">
            <v>Biaya Administrasi</v>
          </cell>
          <cell r="N58" t="str">
            <v>Biaya                   Penyusutan</v>
          </cell>
        </row>
        <row r="59">
          <cell r="G59" t="str">
            <v>Pemakaian Material</v>
          </cell>
          <cell r="H59" t="str">
            <v>Jasa Borongan</v>
          </cell>
          <cell r="I59" t="str">
            <v>Gaji / Tunjangan</v>
          </cell>
          <cell r="J59" t="str">
            <v>Cuti dan lainnya</v>
          </cell>
          <cell r="K59" t="str">
            <v>Diklat dan lainnya</v>
          </cell>
          <cell r="L59" t="str">
            <v>Biaya Manfaat Pegawai</v>
          </cell>
        </row>
        <row r="60">
          <cell r="B60" t="str">
            <v>(1)</v>
          </cell>
          <cell r="C60" t="str">
            <v>(2)</v>
          </cell>
          <cell r="D60" t="str">
            <v>( 3 = 4 S/D 11 )</v>
          </cell>
          <cell r="E60" t="str">
            <v>(4)</v>
          </cell>
          <cell r="F60" t="str">
            <v>(5)</v>
          </cell>
          <cell r="G60" t="str">
            <v>(6)</v>
          </cell>
          <cell r="H60" t="str">
            <v>(7)</v>
          </cell>
          <cell r="I60" t="str">
            <v>(8)</v>
          </cell>
          <cell r="J60" t="str">
            <v>(9)</v>
          </cell>
          <cell r="K60" t="str">
            <v>(10)</v>
          </cell>
          <cell r="L60" t="str">
            <v>(11)</v>
          </cell>
          <cell r="M60" t="str">
            <v>(12)</v>
          </cell>
          <cell r="N60" t="str">
            <v>(13)</v>
          </cell>
        </row>
        <row r="61">
          <cell r="C61" t="str">
            <v>PEMBELIAN :</v>
          </cell>
        </row>
        <row r="62">
          <cell r="B62" t="str">
            <v>6 00 1 00 000</v>
          </cell>
          <cell r="C62" t="str">
            <v>- Pembelian T. Listrik *)</v>
          </cell>
          <cell r="D62">
            <v>0</v>
          </cell>
          <cell r="E62" t="str">
            <v>XX</v>
          </cell>
          <cell r="F62" t="str">
            <v>XX</v>
          </cell>
          <cell r="G62" t="str">
            <v>XX</v>
          </cell>
          <cell r="H62" t="str">
            <v>XX</v>
          </cell>
          <cell r="I62" t="str">
            <v>XX</v>
          </cell>
          <cell r="J62" t="str">
            <v>XX</v>
          </cell>
          <cell r="K62" t="str">
            <v>XX</v>
          </cell>
          <cell r="L62" t="str">
            <v>XX</v>
          </cell>
          <cell r="M62" t="str">
            <v>XX</v>
          </cell>
          <cell r="N62" t="str">
            <v>XX</v>
          </cell>
        </row>
        <row r="63">
          <cell r="B63" t="str">
            <v>6 00 2 00 000</v>
          </cell>
          <cell r="C63" t="str">
            <v>- Sewa Genset *)</v>
          </cell>
          <cell r="D63">
            <v>0</v>
          </cell>
          <cell r="E63">
            <v>0</v>
          </cell>
          <cell r="F63" t="str">
            <v>XX</v>
          </cell>
          <cell r="G63" t="str">
            <v>XX</v>
          </cell>
          <cell r="H63" t="str">
            <v>XX</v>
          </cell>
          <cell r="I63" t="str">
            <v>XX</v>
          </cell>
          <cell r="J63" t="str">
            <v>XX</v>
          </cell>
          <cell r="K63" t="str">
            <v>XX</v>
          </cell>
          <cell r="L63" t="str">
            <v>XX</v>
          </cell>
          <cell r="M63" t="str">
            <v>XX</v>
          </cell>
          <cell r="N63" t="str">
            <v>XX</v>
          </cell>
        </row>
        <row r="64">
          <cell r="C64" t="str">
            <v>Sub Jumlah</v>
          </cell>
          <cell r="D64">
            <v>0</v>
          </cell>
          <cell r="E64">
            <v>0</v>
          </cell>
          <cell r="F64" t="str">
            <v>XX</v>
          </cell>
          <cell r="G64" t="str">
            <v>XX</v>
          </cell>
          <cell r="H64" t="str">
            <v>XX</v>
          </cell>
          <cell r="I64" t="str">
            <v>XX</v>
          </cell>
          <cell r="J64" t="str">
            <v>XX</v>
          </cell>
          <cell r="K64" t="str">
            <v>XX</v>
          </cell>
          <cell r="L64" t="str">
            <v>XX</v>
          </cell>
          <cell r="M64" t="str">
            <v>XX</v>
          </cell>
          <cell r="N64" t="str">
            <v>XX</v>
          </cell>
        </row>
        <row r="65">
          <cell r="C65" t="str">
            <v>PEMBANGKITAN :</v>
          </cell>
        </row>
        <row r="66">
          <cell r="B66" t="str">
            <v>6 11 0 00 000</v>
          </cell>
          <cell r="C66" t="str">
            <v>P L T 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B67" t="str">
            <v>6 12 0 00 000</v>
          </cell>
          <cell r="C67" t="str">
            <v>P L T U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B68" t="str">
            <v>6 13 0 00 000</v>
          </cell>
          <cell r="C68" t="str">
            <v>P L T D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6 14 0 00 000</v>
          </cell>
          <cell r="C69" t="str">
            <v>P L T G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B70" t="str">
            <v>6 15 0 00 000</v>
          </cell>
          <cell r="C70" t="str">
            <v>P L T P</v>
          </cell>
          <cell r="D70">
            <v>887623216.87520003</v>
          </cell>
          <cell r="E70">
            <v>822164062.87520003</v>
          </cell>
          <cell r="F70">
            <v>0</v>
          </cell>
          <cell r="G70">
            <v>17799880</v>
          </cell>
          <cell r="H70">
            <v>27083277</v>
          </cell>
          <cell r="I70">
            <v>0</v>
          </cell>
          <cell r="J70">
            <v>8020309</v>
          </cell>
          <cell r="K70">
            <v>4196682</v>
          </cell>
          <cell r="L70">
            <v>4678830</v>
          </cell>
          <cell r="M70">
            <v>3680176</v>
          </cell>
          <cell r="N70">
            <v>0</v>
          </cell>
        </row>
        <row r="71">
          <cell r="B71" t="str">
            <v>6 16 0 00 000</v>
          </cell>
          <cell r="C71" t="str">
            <v>P L T G/U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C72" t="str">
            <v>Sub Jumlah</v>
          </cell>
          <cell r="D72">
            <v>887623216.87520003</v>
          </cell>
          <cell r="E72">
            <v>822164062.87520003</v>
          </cell>
          <cell r="F72">
            <v>0</v>
          </cell>
          <cell r="G72">
            <v>17799880</v>
          </cell>
          <cell r="H72">
            <v>27083277</v>
          </cell>
          <cell r="I72">
            <v>0</v>
          </cell>
          <cell r="J72">
            <v>8020309</v>
          </cell>
          <cell r="K72">
            <v>4196682</v>
          </cell>
          <cell r="L72">
            <v>4678830</v>
          </cell>
          <cell r="M72">
            <v>3680176</v>
          </cell>
          <cell r="N72">
            <v>0</v>
          </cell>
        </row>
        <row r="73">
          <cell r="C73" t="str">
            <v>TRANSMISI :</v>
          </cell>
        </row>
        <row r="74">
          <cell r="B74" t="str">
            <v>6 20 0 00 000</v>
          </cell>
          <cell r="C74" t="str">
            <v>Transmisi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B75" t="str">
            <v>6 30 0 00 000</v>
          </cell>
          <cell r="C75" t="str">
            <v>Tele Informasi Data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C76" t="str">
            <v>Sub Jumlah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C77" t="str">
            <v>DISTRIBUSI :</v>
          </cell>
        </row>
        <row r="78">
          <cell r="B78" t="str">
            <v>6 40 0 00 000</v>
          </cell>
          <cell r="C78" t="str">
            <v>Distribusi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B79" t="str">
            <v>6 50 0 00 000</v>
          </cell>
          <cell r="C79" t="str">
            <v>Unit Pengatur Distribusi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C80" t="str">
            <v>Sub Jumlah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2">
          <cell r="B82" t="str">
            <v>6 60 0 00 000</v>
          </cell>
          <cell r="C82" t="str">
            <v>TATA USAHA LANGGANAN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C83" t="str">
            <v>LAINNYA :</v>
          </cell>
        </row>
        <row r="84">
          <cell r="B84" t="str">
            <v>6 71 0 00 000</v>
          </cell>
          <cell r="C84" t="str">
            <v>Tata Usaha</v>
          </cell>
          <cell r="D84">
            <v>6232191</v>
          </cell>
          <cell r="F84">
            <v>0</v>
          </cell>
          <cell r="G84">
            <v>158000</v>
          </cell>
          <cell r="H84">
            <v>22000</v>
          </cell>
          <cell r="I84">
            <v>0</v>
          </cell>
          <cell r="J84">
            <v>2059552</v>
          </cell>
          <cell r="K84">
            <v>824224</v>
          </cell>
          <cell r="L84">
            <v>1294887</v>
          </cell>
          <cell r="M84">
            <v>1873528</v>
          </cell>
          <cell r="N84">
            <v>0</v>
          </cell>
        </row>
        <row r="85">
          <cell r="B85" t="str">
            <v>6 72 0 00 000</v>
          </cell>
          <cell r="C85" t="str">
            <v>Gudang dan Persed. Bahan</v>
          </cell>
          <cell r="D85">
            <v>353349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179994</v>
          </cell>
          <cell r="K85">
            <v>77599</v>
          </cell>
          <cell r="L85">
            <v>95756</v>
          </cell>
          <cell r="M85">
            <v>0</v>
          </cell>
          <cell r="N85">
            <v>0</v>
          </cell>
        </row>
        <row r="86">
          <cell r="B86" t="str">
            <v>6 73 0 00 000</v>
          </cell>
          <cell r="C86" t="str">
            <v>B e n g k e l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B87" t="str">
            <v>6 74 0 00 000</v>
          </cell>
          <cell r="C87" t="str">
            <v>Laboratorium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B88" t="str">
            <v>6 75 0 00 000</v>
          </cell>
          <cell r="C88" t="str">
            <v>Jasa-Jasa Teknik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B89" t="str">
            <v>6 76 0 00 000</v>
          </cell>
          <cell r="C89" t="str">
            <v>Wisma dan Rumah Dinas</v>
          </cell>
          <cell r="D89">
            <v>406540</v>
          </cell>
          <cell r="F89">
            <v>0</v>
          </cell>
          <cell r="G89">
            <v>232500</v>
          </cell>
          <cell r="H89">
            <v>80000</v>
          </cell>
          <cell r="I89">
            <v>0</v>
          </cell>
          <cell r="J89">
            <v>47662</v>
          </cell>
          <cell r="K89">
            <v>14064</v>
          </cell>
          <cell r="L89">
            <v>32314</v>
          </cell>
          <cell r="M89">
            <v>0</v>
          </cell>
          <cell r="N89">
            <v>0</v>
          </cell>
        </row>
        <row r="90">
          <cell r="B90" t="str">
            <v>6 77 0 00 000</v>
          </cell>
          <cell r="C90" t="str">
            <v>Telekomunikasi</v>
          </cell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B91" t="str">
            <v>6 78 0 00 000</v>
          </cell>
          <cell r="C91" t="str">
            <v xml:space="preserve">Rupa-Rupa Jasa Umum 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B92" t="str">
            <v>6 79 0 00 000</v>
          </cell>
          <cell r="C92" t="str">
            <v>Pendidikan dan Latihan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C93" t="str">
            <v>Sub Jumlah</v>
          </cell>
          <cell r="D93">
            <v>6992080</v>
          </cell>
          <cell r="E93">
            <v>0</v>
          </cell>
          <cell r="F93">
            <v>0</v>
          </cell>
          <cell r="G93">
            <v>390500</v>
          </cell>
          <cell r="H93">
            <v>102000</v>
          </cell>
          <cell r="I93">
            <v>0</v>
          </cell>
          <cell r="J93">
            <v>2287208</v>
          </cell>
          <cell r="K93">
            <v>915887</v>
          </cell>
          <cell r="L93">
            <v>1422957</v>
          </cell>
          <cell r="M93">
            <v>1873528</v>
          </cell>
          <cell r="N93">
            <v>0</v>
          </cell>
        </row>
        <row r="94">
          <cell r="C94" t="str">
            <v>JUMLAH</v>
          </cell>
          <cell r="D94">
            <v>894615296.87520003</v>
          </cell>
          <cell r="E94">
            <v>822164062.87520003</v>
          </cell>
          <cell r="F94">
            <v>0</v>
          </cell>
          <cell r="G94">
            <v>18190380</v>
          </cell>
          <cell r="H94">
            <v>27185277</v>
          </cell>
          <cell r="I94">
            <v>0</v>
          </cell>
          <cell r="J94">
            <v>10307517</v>
          </cell>
          <cell r="K94">
            <v>5112569</v>
          </cell>
          <cell r="L94">
            <v>6101787</v>
          </cell>
          <cell r="M94">
            <v>5553704</v>
          </cell>
          <cell r="N94">
            <v>0</v>
          </cell>
        </row>
        <row r="95">
          <cell r="B95" t="str">
            <v>G:\2008\TM 1 &amp; RKA Unit\KAmojang-9 Juli'07\RKA 2008+NARASI\[RKAP Labarugi TM1 1_74-ASKA.xls]IkhtisarBiop(12.0)</v>
          </cell>
          <cell r="N95">
            <v>39291.609269097222</v>
          </cell>
        </row>
        <row r="96">
          <cell r="B96" t="str">
            <v>*) Diisi Pada Kolom Jumlah</v>
          </cell>
        </row>
        <row r="97">
          <cell r="B97" t="str">
            <v>Jangan Mengubah / Menambah Baris !!!!!</v>
          </cell>
        </row>
        <row r="99">
          <cell r="B99">
            <v>0</v>
          </cell>
        </row>
        <row r="100">
          <cell r="B100">
            <v>0</v>
          </cell>
        </row>
        <row r="101">
          <cell r="B101" t="str">
            <v>PT. INDONESIA POWER</v>
          </cell>
        </row>
        <row r="102">
          <cell r="B102" t="str">
            <v>LEMBAR KERJA</v>
          </cell>
          <cell r="L102" t="str">
            <v>Daftar</v>
          </cell>
          <cell r="M102" t="str">
            <v>12.0</v>
          </cell>
        </row>
        <row r="103">
          <cell r="B103" t="str">
            <v>ANGGARAN LABA RUGI</v>
          </cell>
        </row>
        <row r="104">
          <cell r="B104" t="str">
            <v>TAHUN 2008 - S/D TRW III</v>
          </cell>
          <cell r="L104" t="str">
            <v>Perihal</v>
          </cell>
          <cell r="M104" t="str">
            <v xml:space="preserve">IKHTISAR BEBAN USAHA  </v>
          </cell>
        </row>
        <row r="105">
          <cell r="B105" t="str">
            <v>(Dalam ribuan rupiah)</v>
          </cell>
        </row>
        <row r="106">
          <cell r="C106" t="str">
            <v>Jumlah Ikhtisar Beban Usaha L12</v>
          </cell>
          <cell r="D106" t="str">
            <v>Jumlah Ikhtisar Beban Usaha</v>
          </cell>
          <cell r="E106" t="str">
            <v>Bahan Bakar dan Minyak Pelumas L12</v>
          </cell>
          <cell r="F106" t="str">
            <v>Bahan Baku</v>
          </cell>
          <cell r="G106" t="str">
            <v>Pemakaian Material</v>
          </cell>
          <cell r="H106" t="str">
            <v>Jasa Borongan</v>
          </cell>
          <cell r="I106" t="str">
            <v>Gaji / Tunjangan</v>
          </cell>
          <cell r="J106" t="str">
            <v>Cuti dan lainnya</v>
          </cell>
          <cell r="L106" t="str">
            <v>Diklat dan lainnya</v>
          </cell>
          <cell r="M106" t="str">
            <v>Biaya Administrasi</v>
          </cell>
          <cell r="N106" t="str">
            <v>Penyusutan Aktiva Tetap</v>
          </cell>
        </row>
        <row r="107">
          <cell r="B107" t="str">
            <v>Kode Akun</v>
          </cell>
          <cell r="C107" t="str">
            <v>U r a i a n</v>
          </cell>
          <cell r="D107" t="str">
            <v>Jumlah</v>
          </cell>
          <cell r="E107" t="str">
            <v>Bahan Bakar   dan  M. Pelumas</v>
          </cell>
          <cell r="F107" t="str">
            <v>Bahan Baku</v>
          </cell>
          <cell r="G107" t="str">
            <v>Biaya Pemeliharaan</v>
          </cell>
          <cell r="I107" t="str">
            <v>Kepegawaian</v>
          </cell>
          <cell r="M107" t="str">
            <v>Biaya Administrasi</v>
          </cell>
          <cell r="N107" t="str">
            <v>Biaya                   Penyusutan</v>
          </cell>
        </row>
        <row r="108">
          <cell r="G108" t="str">
            <v>Pemakaian Material</v>
          </cell>
          <cell r="H108" t="str">
            <v>Jasa Borongan</v>
          </cell>
          <cell r="I108" t="str">
            <v>Gaji / Tunjangan</v>
          </cell>
          <cell r="J108" t="str">
            <v>Cuti dan lainnya</v>
          </cell>
          <cell r="K108" t="str">
            <v>Diklat dan lainnya</v>
          </cell>
          <cell r="L108" t="str">
            <v>Biaya Manfaat Pegawai</v>
          </cell>
        </row>
        <row r="109">
          <cell r="B109" t="str">
            <v>(1)</v>
          </cell>
          <cell r="C109" t="str">
            <v>(2)</v>
          </cell>
          <cell r="D109" t="str">
            <v>( 3 = 4 S/D 11 )</v>
          </cell>
          <cell r="E109" t="str">
            <v>(4)</v>
          </cell>
          <cell r="F109" t="str">
            <v>(5)</v>
          </cell>
          <cell r="G109" t="str">
            <v>(6)</v>
          </cell>
          <cell r="H109" t="str">
            <v>(7)</v>
          </cell>
          <cell r="I109" t="str">
            <v>(8)</v>
          </cell>
          <cell r="J109" t="str">
            <v>(9)</v>
          </cell>
          <cell r="K109" t="str">
            <v>(10)</v>
          </cell>
          <cell r="L109" t="str">
            <v>(11)</v>
          </cell>
          <cell r="M109" t="str">
            <v>(12)</v>
          </cell>
          <cell r="N109" t="str">
            <v>(13)</v>
          </cell>
        </row>
        <row r="110">
          <cell r="C110" t="str">
            <v>PEMBELIAN :</v>
          </cell>
        </row>
        <row r="111">
          <cell r="B111" t="str">
            <v>6 00 1 00 000</v>
          </cell>
          <cell r="C111" t="str">
            <v>- Pembelian T. Listrik *)</v>
          </cell>
          <cell r="D111">
            <v>0</v>
          </cell>
          <cell r="E111" t="str">
            <v>XX</v>
          </cell>
          <cell r="F111" t="str">
            <v>XX</v>
          </cell>
          <cell r="G111" t="str">
            <v>XX</v>
          </cell>
          <cell r="H111" t="str">
            <v>XX</v>
          </cell>
          <cell r="I111" t="str">
            <v>XX</v>
          </cell>
          <cell r="J111" t="str">
            <v>XX</v>
          </cell>
          <cell r="K111" t="str">
            <v>XX</v>
          </cell>
          <cell r="L111" t="str">
            <v>XX</v>
          </cell>
          <cell r="M111" t="str">
            <v>XX</v>
          </cell>
          <cell r="N111" t="str">
            <v>XX</v>
          </cell>
        </row>
        <row r="112">
          <cell r="B112" t="str">
            <v>6 00 2 00 000</v>
          </cell>
          <cell r="C112" t="str">
            <v>- Sewa Genset *)</v>
          </cell>
          <cell r="D112">
            <v>0</v>
          </cell>
          <cell r="E112">
            <v>0</v>
          </cell>
          <cell r="F112" t="str">
            <v>XX</v>
          </cell>
          <cell r="G112" t="str">
            <v>XX</v>
          </cell>
          <cell r="H112" t="str">
            <v>XX</v>
          </cell>
          <cell r="I112" t="str">
            <v>XX</v>
          </cell>
          <cell r="J112" t="str">
            <v>XX</v>
          </cell>
          <cell r="K112" t="str">
            <v>XX</v>
          </cell>
          <cell r="L112" t="str">
            <v>XX</v>
          </cell>
          <cell r="M112" t="str">
            <v>XX</v>
          </cell>
          <cell r="N112" t="str">
            <v>XX</v>
          </cell>
        </row>
        <row r="113">
          <cell r="C113" t="str">
            <v>Sub Jumlah</v>
          </cell>
          <cell r="D113">
            <v>0</v>
          </cell>
          <cell r="E113">
            <v>0</v>
          </cell>
          <cell r="F113" t="str">
            <v>XX</v>
          </cell>
          <cell r="G113" t="str">
            <v>XX</v>
          </cell>
          <cell r="H113" t="str">
            <v>XX</v>
          </cell>
          <cell r="I113" t="str">
            <v>XX</v>
          </cell>
          <cell r="J113" t="str">
            <v>XX</v>
          </cell>
          <cell r="K113" t="str">
            <v>XX</v>
          </cell>
          <cell r="L113" t="str">
            <v>XX</v>
          </cell>
          <cell r="M113" t="str">
            <v>XX</v>
          </cell>
          <cell r="N113" t="str">
            <v>XX</v>
          </cell>
        </row>
        <row r="114">
          <cell r="C114" t="str">
            <v>PEMBANGKITAN :</v>
          </cell>
        </row>
        <row r="115">
          <cell r="B115" t="str">
            <v>6 11 0 00 000</v>
          </cell>
          <cell r="C115" t="str">
            <v>P L T 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B116" t="str">
            <v>6 12 0 00 000</v>
          </cell>
          <cell r="C116" t="str">
            <v>P L T U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B117" t="str">
            <v>6 13 0 00 000</v>
          </cell>
          <cell r="C117" t="str">
            <v>P L T D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B118" t="str">
            <v>6 14 0 00 000</v>
          </cell>
          <cell r="C118" t="str">
            <v>P L T G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6 15 0 00 000</v>
          </cell>
          <cell r="C119" t="str">
            <v>P L T P</v>
          </cell>
          <cell r="D119">
            <v>1383784767.7792001</v>
          </cell>
          <cell r="E119">
            <v>1260407394.7792001</v>
          </cell>
          <cell r="F119">
            <v>0</v>
          </cell>
          <cell r="G119">
            <v>53697466</v>
          </cell>
          <cell r="H119">
            <v>37048174</v>
          </cell>
          <cell r="I119">
            <v>0</v>
          </cell>
          <cell r="J119">
            <v>12009580</v>
          </cell>
          <cell r="K119">
            <v>6495842</v>
          </cell>
          <cell r="L119">
            <v>8606047</v>
          </cell>
          <cell r="M119">
            <v>5520264</v>
          </cell>
          <cell r="N119">
            <v>0</v>
          </cell>
        </row>
        <row r="120">
          <cell r="B120" t="str">
            <v>6 16 0 00 000</v>
          </cell>
          <cell r="C120" t="str">
            <v>P L T G/U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C121" t="str">
            <v>Sub Jumlah</v>
          </cell>
          <cell r="D121">
            <v>1383784767.7792001</v>
          </cell>
          <cell r="E121">
            <v>1260407394.7792001</v>
          </cell>
          <cell r="F121">
            <v>0</v>
          </cell>
          <cell r="G121">
            <v>53697466</v>
          </cell>
          <cell r="H121">
            <v>37048174</v>
          </cell>
          <cell r="I121">
            <v>0</v>
          </cell>
          <cell r="J121">
            <v>12009580</v>
          </cell>
          <cell r="K121">
            <v>6495842</v>
          </cell>
          <cell r="L121">
            <v>8606047</v>
          </cell>
          <cell r="M121">
            <v>5520264</v>
          </cell>
          <cell r="N121">
            <v>0</v>
          </cell>
        </row>
        <row r="122">
          <cell r="C122" t="str">
            <v>TRANSMISI :</v>
          </cell>
        </row>
        <row r="123">
          <cell r="B123" t="str">
            <v>6 20 0 00 000</v>
          </cell>
          <cell r="C123" t="str">
            <v>Transmisi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B124" t="str">
            <v>6 30 0 00 000</v>
          </cell>
          <cell r="C124" t="str">
            <v>Tele Informasi Data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C125" t="str">
            <v>Sub Jumlah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C126" t="str">
            <v>DISTRIBUSI :</v>
          </cell>
        </row>
        <row r="127">
          <cell r="B127" t="str">
            <v>6 40 0 00 000</v>
          </cell>
          <cell r="C127" t="str">
            <v>Distribusi</v>
          </cell>
          <cell r="D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B128" t="str">
            <v>6 50 0 00 000</v>
          </cell>
          <cell r="C128" t="str">
            <v>Unit Pengatur Distribusi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C129" t="str">
            <v>Sub Jumlah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B131" t="str">
            <v>6 60 0 00 000</v>
          </cell>
          <cell r="C131" t="str">
            <v>TATA USAHA LANGGANAN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C132" t="str">
            <v>LAINNYA :</v>
          </cell>
        </row>
        <row r="133">
          <cell r="B133" t="str">
            <v>6 71 0 00 000</v>
          </cell>
          <cell r="C133" t="str">
            <v>Tata Usaha</v>
          </cell>
          <cell r="D133">
            <v>10294352</v>
          </cell>
          <cell r="F133">
            <v>0</v>
          </cell>
          <cell r="G133">
            <v>276500</v>
          </cell>
          <cell r="H133">
            <v>38500</v>
          </cell>
          <cell r="I133">
            <v>0</v>
          </cell>
          <cell r="J133">
            <v>3089327</v>
          </cell>
          <cell r="K133">
            <v>1723238</v>
          </cell>
          <cell r="L133">
            <v>2356495</v>
          </cell>
          <cell r="M133">
            <v>2810292</v>
          </cell>
          <cell r="N133">
            <v>0</v>
          </cell>
        </row>
        <row r="134">
          <cell r="B134" t="str">
            <v>6 72 0 00 000</v>
          </cell>
          <cell r="C134" t="str">
            <v>Gudang dan Persed. Bahan</v>
          </cell>
          <cell r="D134">
            <v>599933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269991</v>
          </cell>
          <cell r="K134">
            <v>148107</v>
          </cell>
          <cell r="L134">
            <v>181835</v>
          </cell>
          <cell r="M134">
            <v>0</v>
          </cell>
          <cell r="N134">
            <v>0</v>
          </cell>
        </row>
        <row r="135">
          <cell r="B135" t="str">
            <v>6 73 0 00 000</v>
          </cell>
          <cell r="C135" t="str">
            <v>B e n g k e l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B136" t="str">
            <v>6 74 0 00 000</v>
          </cell>
          <cell r="C136" t="str">
            <v>Laboratorium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B137" t="str">
            <v>6 75 0 00 000</v>
          </cell>
          <cell r="C137" t="str">
            <v>Jasa-Jasa Teknik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B138" t="str">
            <v>6 76 0 00 000</v>
          </cell>
          <cell r="C138" t="str">
            <v>Wisma dan Rumah Dinas</v>
          </cell>
          <cell r="D138">
            <v>725916</v>
          </cell>
          <cell r="F138">
            <v>0</v>
          </cell>
          <cell r="G138">
            <v>342500</v>
          </cell>
          <cell r="H138">
            <v>218500</v>
          </cell>
          <cell r="I138">
            <v>0</v>
          </cell>
          <cell r="J138">
            <v>71494</v>
          </cell>
          <cell r="K138">
            <v>30978</v>
          </cell>
          <cell r="L138">
            <v>62444</v>
          </cell>
          <cell r="M138">
            <v>0</v>
          </cell>
          <cell r="N138">
            <v>0</v>
          </cell>
        </row>
        <row r="139">
          <cell r="B139" t="str">
            <v>6 77 0 00 000</v>
          </cell>
          <cell r="C139" t="str">
            <v>Telekomunikasi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B140" t="str">
            <v>6 78 0 00 000</v>
          </cell>
          <cell r="C140" t="str">
            <v xml:space="preserve">Rupa-Rupa Jasa Umum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B141" t="str">
            <v>6 79 0 00 000</v>
          </cell>
          <cell r="C141" t="str">
            <v>Pendidikan dan Latihan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C142" t="str">
            <v>Sub Jumlah</v>
          </cell>
          <cell r="D142">
            <v>11620201</v>
          </cell>
          <cell r="E142">
            <v>0</v>
          </cell>
          <cell r="F142">
            <v>0</v>
          </cell>
          <cell r="G142">
            <v>619000</v>
          </cell>
          <cell r="H142">
            <v>257000</v>
          </cell>
          <cell r="I142">
            <v>0</v>
          </cell>
          <cell r="J142">
            <v>3430812</v>
          </cell>
          <cell r="K142">
            <v>1902323</v>
          </cell>
          <cell r="L142">
            <v>2600774</v>
          </cell>
          <cell r="M142">
            <v>2810292</v>
          </cell>
          <cell r="N142">
            <v>0</v>
          </cell>
        </row>
        <row r="143">
          <cell r="C143" t="str">
            <v>JUMLAH</v>
          </cell>
          <cell r="D143">
            <v>1395404968.7792001</v>
          </cell>
          <cell r="E143">
            <v>1260407394.7792001</v>
          </cell>
          <cell r="F143">
            <v>0</v>
          </cell>
          <cell r="G143">
            <v>54316466</v>
          </cell>
          <cell r="H143">
            <v>37305174</v>
          </cell>
          <cell r="I143">
            <v>0</v>
          </cell>
          <cell r="J143">
            <v>15440392</v>
          </cell>
          <cell r="K143">
            <v>8398165</v>
          </cell>
          <cell r="L143">
            <v>11206821</v>
          </cell>
          <cell r="M143">
            <v>8330556</v>
          </cell>
          <cell r="N143">
            <v>0</v>
          </cell>
        </row>
        <row r="144">
          <cell r="B144" t="str">
            <v>G:\2008\TM 1 &amp; RKA Unit\KAmojang-9 Juli'07\RKA 2008+NARASI\[RKAP Labarugi TM1 1_74-ASKA.xls]IkhtisarBiop(12.0)</v>
          </cell>
          <cell r="N144">
            <v>39291.609269097222</v>
          </cell>
        </row>
        <row r="145">
          <cell r="B145" t="str">
            <v>*) Diisi Pada Kolom Jumlah</v>
          </cell>
        </row>
        <row r="146">
          <cell r="B146" t="str">
            <v>Jangan Mengubah / Menambah Baris !!!!!</v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 t="str">
            <v>PT. INDONESIA POWER</v>
          </cell>
        </row>
        <row r="151">
          <cell r="B151" t="str">
            <v>LEMBAR KERJA</v>
          </cell>
          <cell r="L151" t="str">
            <v>Daftar</v>
          </cell>
          <cell r="M151" t="str">
            <v>12.0</v>
          </cell>
        </row>
        <row r="152">
          <cell r="B152" t="str">
            <v>ANGGARAN LABA RUGI</v>
          </cell>
        </row>
        <row r="153">
          <cell r="B153" t="str">
            <v xml:space="preserve">TAHUN 2008 - S/D TRW IV </v>
          </cell>
          <cell r="L153" t="str">
            <v>Perihal</v>
          </cell>
          <cell r="M153" t="str">
            <v xml:space="preserve">IKHTISAR BEBAN USAHA  </v>
          </cell>
        </row>
        <row r="154">
          <cell r="B154" t="str">
            <v>(Dalam ribuan rupiah)</v>
          </cell>
        </row>
        <row r="155">
          <cell r="C155" t="str">
            <v>Jumlah Ikhtisar Beban Usaha L12</v>
          </cell>
          <cell r="D155" t="str">
            <v>Jumlah Ikhtisar Beban Usaha</v>
          </cell>
          <cell r="E155" t="str">
            <v>Bahan Bakar dan Minyak Pelumas L12</v>
          </cell>
          <cell r="F155" t="str">
            <v>Bahan Baku</v>
          </cell>
          <cell r="G155" t="str">
            <v>Pemakaian Material</v>
          </cell>
          <cell r="H155" t="str">
            <v>Jasa Borongan</v>
          </cell>
          <cell r="I155" t="str">
            <v>Gaji / Tunjangan</v>
          </cell>
          <cell r="J155" t="str">
            <v>Cuti dan lainnya</v>
          </cell>
          <cell r="L155" t="str">
            <v>Diklat dan lainnya</v>
          </cell>
          <cell r="M155" t="str">
            <v>Biaya Administrasi</v>
          </cell>
          <cell r="N155" t="str">
            <v>Penyusutan Aktiva Tetap</v>
          </cell>
        </row>
        <row r="156">
          <cell r="B156" t="str">
            <v>Kode Akun</v>
          </cell>
          <cell r="C156" t="str">
            <v>U r a i a n</v>
          </cell>
          <cell r="D156" t="str">
            <v>Jumlah</v>
          </cell>
          <cell r="E156" t="str">
            <v>Bahan Bakar   dan  M. Pelumas</v>
          </cell>
          <cell r="F156" t="str">
            <v>Bahan Baku</v>
          </cell>
          <cell r="G156" t="str">
            <v>Biaya Pemeliharaan</v>
          </cell>
          <cell r="I156" t="str">
            <v>Kepegawaian</v>
          </cell>
          <cell r="M156" t="str">
            <v>Biaya Administrasi</v>
          </cell>
          <cell r="N156" t="str">
            <v>Biaya                   Penyusutan</v>
          </cell>
        </row>
        <row r="157">
          <cell r="G157" t="str">
            <v>Pemakaian Material</v>
          </cell>
          <cell r="H157" t="str">
            <v>Jasa Borongan</v>
          </cell>
          <cell r="I157" t="str">
            <v>Gaji / Tunjangan</v>
          </cell>
          <cell r="J157" t="str">
            <v>Cuti dan lainnya</v>
          </cell>
          <cell r="K157" t="str">
            <v>Diklat dan lainnya</v>
          </cell>
          <cell r="L157" t="str">
            <v>Biaya Manfaat Pegawai</v>
          </cell>
        </row>
        <row r="158">
          <cell r="B158" t="str">
            <v>(1)</v>
          </cell>
          <cell r="C158" t="str">
            <v>(2)</v>
          </cell>
          <cell r="D158" t="str">
            <v>( 3 = 4 S/D 11 )</v>
          </cell>
          <cell r="E158" t="str">
            <v>(4)</v>
          </cell>
          <cell r="F158" t="str">
            <v>(5)</v>
          </cell>
          <cell r="G158" t="str">
            <v>(6)</v>
          </cell>
          <cell r="H158" t="str">
            <v>(7)</v>
          </cell>
          <cell r="I158" t="str">
            <v>(8)</v>
          </cell>
          <cell r="J158" t="str">
            <v>(9)</v>
          </cell>
          <cell r="K158" t="str">
            <v>(10)</v>
          </cell>
          <cell r="L158" t="str">
            <v>(11)</v>
          </cell>
          <cell r="M158" t="str">
            <v>(12)</v>
          </cell>
          <cell r="N158" t="str">
            <v>(13)</v>
          </cell>
        </row>
        <row r="159">
          <cell r="C159" t="str">
            <v>PEMBELIAN :</v>
          </cell>
        </row>
        <row r="160">
          <cell r="B160" t="str">
            <v>6 00 1 00 000</v>
          </cell>
          <cell r="C160" t="str">
            <v>- Pembelian T. Listrik *)</v>
          </cell>
          <cell r="D160">
            <v>0</v>
          </cell>
          <cell r="E160" t="str">
            <v>XX</v>
          </cell>
          <cell r="F160" t="str">
            <v>XX</v>
          </cell>
          <cell r="G160" t="str">
            <v>XX</v>
          </cell>
          <cell r="H160" t="str">
            <v>XX</v>
          </cell>
          <cell r="I160" t="str">
            <v>XX</v>
          </cell>
          <cell r="J160" t="str">
            <v>XX</v>
          </cell>
          <cell r="K160" t="str">
            <v>XX</v>
          </cell>
          <cell r="L160" t="str">
            <v>XX</v>
          </cell>
          <cell r="M160" t="str">
            <v>XX</v>
          </cell>
          <cell r="N160" t="str">
            <v>XX</v>
          </cell>
        </row>
        <row r="161">
          <cell r="B161" t="str">
            <v>6 00 2 00 000</v>
          </cell>
          <cell r="C161" t="str">
            <v>- Sewa Genset *)</v>
          </cell>
          <cell r="D161">
            <v>0</v>
          </cell>
          <cell r="E161">
            <v>0</v>
          </cell>
          <cell r="F161" t="str">
            <v>XX</v>
          </cell>
          <cell r="G161" t="str">
            <v>XX</v>
          </cell>
          <cell r="H161" t="str">
            <v>XX</v>
          </cell>
          <cell r="I161" t="str">
            <v>XX</v>
          </cell>
          <cell r="J161" t="str">
            <v>XX</v>
          </cell>
          <cell r="K161" t="str">
            <v>XX</v>
          </cell>
          <cell r="L161" t="str">
            <v>XX</v>
          </cell>
          <cell r="M161" t="str">
            <v>XX</v>
          </cell>
          <cell r="N161" t="str">
            <v>XX</v>
          </cell>
        </row>
        <row r="162">
          <cell r="C162" t="str">
            <v>Sub Jumlah</v>
          </cell>
          <cell r="D162">
            <v>0</v>
          </cell>
          <cell r="E162">
            <v>0</v>
          </cell>
          <cell r="F162" t="str">
            <v>XX</v>
          </cell>
          <cell r="G162" t="str">
            <v>XX</v>
          </cell>
          <cell r="H162" t="str">
            <v>XX</v>
          </cell>
          <cell r="I162" t="str">
            <v>XX</v>
          </cell>
          <cell r="J162" t="str">
            <v>XX</v>
          </cell>
          <cell r="K162" t="str">
            <v>XX</v>
          </cell>
          <cell r="L162" t="str">
            <v>XX</v>
          </cell>
          <cell r="M162" t="str">
            <v>XX</v>
          </cell>
          <cell r="N162" t="str">
            <v>XX</v>
          </cell>
        </row>
        <row r="163">
          <cell r="C163" t="str">
            <v>PEMBANGKITAN :</v>
          </cell>
        </row>
        <row r="164">
          <cell r="B164" t="str">
            <v>6 11 0 00 000</v>
          </cell>
          <cell r="C164" t="str">
            <v>P L T 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B165" t="str">
            <v>6 12 0 00 000</v>
          </cell>
          <cell r="C165" t="str">
            <v>P L T U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B166" t="str">
            <v>6 13 0 00 000</v>
          </cell>
          <cell r="C166" t="str">
            <v>P L T D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B167" t="str">
            <v>6 14 0 00 000</v>
          </cell>
          <cell r="C167" t="str">
            <v>P L T G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B168" t="str">
            <v>6 15 0 00 000</v>
          </cell>
          <cell r="C168" t="str">
            <v>P L T P</v>
          </cell>
          <cell r="D168">
            <v>1839757112.8183401</v>
          </cell>
          <cell r="E168">
            <v>1684908444.8183401</v>
          </cell>
          <cell r="F168">
            <v>0</v>
          </cell>
          <cell r="G168">
            <v>67313589</v>
          </cell>
          <cell r="H168">
            <v>42780361</v>
          </cell>
          <cell r="I168">
            <v>0</v>
          </cell>
          <cell r="J168">
            <v>15998853</v>
          </cell>
          <cell r="K168">
            <v>9555021</v>
          </cell>
          <cell r="L168">
            <v>11840491</v>
          </cell>
          <cell r="M168">
            <v>7360353</v>
          </cell>
          <cell r="N168">
            <v>0</v>
          </cell>
        </row>
        <row r="169">
          <cell r="B169" t="str">
            <v>6 16 0 00 000</v>
          </cell>
          <cell r="C169" t="str">
            <v>P L T G/U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C170" t="str">
            <v>Sub Jumlah</v>
          </cell>
          <cell r="D170">
            <v>1839757112.8183401</v>
          </cell>
          <cell r="E170">
            <v>1684908444.8183401</v>
          </cell>
          <cell r="F170">
            <v>0</v>
          </cell>
          <cell r="G170">
            <v>67313589</v>
          </cell>
          <cell r="H170">
            <v>42780361</v>
          </cell>
          <cell r="I170">
            <v>0</v>
          </cell>
          <cell r="J170">
            <v>15998853</v>
          </cell>
          <cell r="K170">
            <v>9555021</v>
          </cell>
          <cell r="L170">
            <v>11840491</v>
          </cell>
          <cell r="M170">
            <v>7360353</v>
          </cell>
          <cell r="N170">
            <v>0</v>
          </cell>
        </row>
        <row r="171">
          <cell r="C171" t="str">
            <v>TRANSMISI :</v>
          </cell>
        </row>
        <row r="172">
          <cell r="B172" t="str">
            <v>6 20 0 00 000</v>
          </cell>
          <cell r="C172" t="str">
            <v>Transmisi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B173" t="str">
            <v>6 30 0 00 000</v>
          </cell>
          <cell r="C173" t="str">
            <v>Tele Informasi Data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C174" t="str">
            <v>Sub Jumlah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C175" t="str">
            <v>DISTRIBUSI :</v>
          </cell>
        </row>
        <row r="176">
          <cell r="B176" t="str">
            <v>6 40 0 00 000</v>
          </cell>
          <cell r="C176" t="str">
            <v>Distribusi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B177" t="str">
            <v>6 50 0 00 000</v>
          </cell>
          <cell r="C177" t="str">
            <v>Unit Pengatur Distribusi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C178" t="str">
            <v>Sub Jumlah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80">
          <cell r="B180" t="str">
            <v>6 60 0 00 000</v>
          </cell>
          <cell r="C180" t="str">
            <v>TATA USAHA LANGGANAN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C181" t="str">
            <v>LAINNYA :</v>
          </cell>
        </row>
        <row r="182">
          <cell r="B182" t="str">
            <v>6 71 0 00 000</v>
          </cell>
          <cell r="C182" t="str">
            <v>Tata Usaha</v>
          </cell>
          <cell r="D182">
            <v>14067595</v>
          </cell>
          <cell r="F182">
            <v>0</v>
          </cell>
          <cell r="G182">
            <v>395000</v>
          </cell>
          <cell r="H182">
            <v>55000</v>
          </cell>
          <cell r="I182">
            <v>0</v>
          </cell>
          <cell r="J182">
            <v>4119103</v>
          </cell>
          <cell r="K182">
            <v>2474241</v>
          </cell>
          <cell r="L182">
            <v>3277194</v>
          </cell>
          <cell r="M182">
            <v>3747057</v>
          </cell>
          <cell r="N182">
            <v>0</v>
          </cell>
        </row>
        <row r="183">
          <cell r="B183" t="str">
            <v>6 72 0 00 000</v>
          </cell>
          <cell r="C183" t="str">
            <v>Gudang dan Persed. Bahan</v>
          </cell>
          <cell r="D183">
            <v>820729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359989</v>
          </cell>
          <cell r="K183">
            <v>206296</v>
          </cell>
          <cell r="L183">
            <v>254444</v>
          </cell>
          <cell r="M183">
            <v>0</v>
          </cell>
          <cell r="N183">
            <v>0</v>
          </cell>
        </row>
        <row r="184">
          <cell r="B184" t="str">
            <v>6 73 0 00 000</v>
          </cell>
          <cell r="C184" t="str">
            <v>B e n g k e l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B185" t="str">
            <v>6 74 0 00 000</v>
          </cell>
          <cell r="C185" t="str">
            <v>Laboratorium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B186" t="str">
            <v>6 75 0 00 000</v>
          </cell>
          <cell r="C186" t="str">
            <v>Jasa-Jasa Teknik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B187" t="str">
            <v>6 76 0 00 000</v>
          </cell>
          <cell r="C187" t="str">
            <v>Wisma dan Rumah Dinas</v>
          </cell>
          <cell r="D187">
            <v>904052</v>
          </cell>
          <cell r="F187">
            <v>0</v>
          </cell>
          <cell r="G187">
            <v>371000</v>
          </cell>
          <cell r="H187">
            <v>302000</v>
          </cell>
          <cell r="I187">
            <v>0</v>
          </cell>
          <cell r="J187">
            <v>95326</v>
          </cell>
          <cell r="K187">
            <v>50520</v>
          </cell>
          <cell r="L187">
            <v>85206</v>
          </cell>
          <cell r="M187">
            <v>0</v>
          </cell>
          <cell r="N187">
            <v>0</v>
          </cell>
        </row>
        <row r="188">
          <cell r="B188" t="str">
            <v>6 77 0 00 000</v>
          </cell>
          <cell r="C188" t="str">
            <v>Telekomunikasi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B189" t="str">
            <v>6 78 0 00 000</v>
          </cell>
          <cell r="C189" t="str">
            <v xml:space="preserve">Rupa-Rupa Jasa Umum 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B190" t="str">
            <v>6 79 0 00 000</v>
          </cell>
          <cell r="C190" t="str">
            <v>Pendidikan dan Latihan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C191" t="str">
            <v>Sub Jumlah</v>
          </cell>
          <cell r="D191">
            <v>15792376</v>
          </cell>
          <cell r="E191">
            <v>0</v>
          </cell>
          <cell r="F191">
            <v>0</v>
          </cell>
          <cell r="G191">
            <v>766000</v>
          </cell>
          <cell r="H191">
            <v>357000</v>
          </cell>
          <cell r="I191">
            <v>0</v>
          </cell>
          <cell r="J191">
            <v>4574418</v>
          </cell>
          <cell r="K191">
            <v>2731057</v>
          </cell>
          <cell r="L191">
            <v>3616844</v>
          </cell>
          <cell r="M191">
            <v>3747057</v>
          </cell>
          <cell r="N191">
            <v>0</v>
          </cell>
        </row>
        <row r="192">
          <cell r="C192" t="str">
            <v>JUMLAH</v>
          </cell>
          <cell r="D192">
            <v>1855549488.8183401</v>
          </cell>
          <cell r="E192">
            <v>1684908444.8183401</v>
          </cell>
          <cell r="F192">
            <v>0</v>
          </cell>
          <cell r="G192">
            <v>68079589</v>
          </cell>
          <cell r="H192">
            <v>43137361</v>
          </cell>
          <cell r="I192">
            <v>0</v>
          </cell>
          <cell r="J192">
            <v>20573271</v>
          </cell>
          <cell r="K192">
            <v>12286078</v>
          </cell>
          <cell r="L192">
            <v>15457335</v>
          </cell>
          <cell r="M192">
            <v>11107410</v>
          </cell>
          <cell r="N192">
            <v>0</v>
          </cell>
        </row>
        <row r="193">
          <cell r="B193" t="str">
            <v>G:\2008\TM 1 &amp; RKA Unit\KAmojang-9 Juli'07\RKA 2008+NARASI\[RKAP Labarugi TM1 1_74-ASKA.xls]IkhtisarBiop(12.0)</v>
          </cell>
          <cell r="N193">
            <v>39291.609269097222</v>
          </cell>
        </row>
        <row r="194">
          <cell r="B194" t="str">
            <v>*) Diisi Pada Kolom Jumlah</v>
          </cell>
        </row>
        <row r="195">
          <cell r="B195" t="str">
            <v>Jangan Mengubah / Menambah Baris !!!!!</v>
          </cell>
        </row>
      </sheetData>
      <sheetData sheetId="12" refreshError="1">
        <row r="1">
          <cell r="B1">
            <v>0</v>
          </cell>
        </row>
        <row r="2">
          <cell r="B2">
            <v>0</v>
          </cell>
        </row>
        <row r="3">
          <cell r="B3" t="str">
            <v>PT. INDONESIA POWER</v>
          </cell>
        </row>
        <row r="4">
          <cell r="B4" t="str">
            <v>LEMBAR KERJA</v>
          </cell>
          <cell r="L4" t="str">
            <v>11A1</v>
          </cell>
          <cell r="Q4" t="str">
            <v>Daftar</v>
          </cell>
          <cell r="R4" t="str">
            <v>12A1</v>
          </cell>
        </row>
        <row r="5">
          <cell r="B5" t="str">
            <v>ANGGARAN LABA RUGI</v>
          </cell>
        </row>
        <row r="6">
          <cell r="B6" t="str">
            <v>TAHUN 2008 - S/D TRW I</v>
          </cell>
          <cell r="Q6" t="str">
            <v>Perihal</v>
          </cell>
          <cell r="R6" t="str">
            <v xml:space="preserve">RINCIAN PEMBELIAN TENAGA LISTRIK </v>
          </cell>
        </row>
        <row r="7">
          <cell r="B7" t="str">
            <v>(Dalam ribuan rupiah)</v>
          </cell>
        </row>
        <row r="8">
          <cell r="D8" t="str">
            <v>Nomor Perjanjian</v>
          </cell>
          <cell r="E8" t="str">
            <v>Nama Pusat Listrik</v>
          </cell>
          <cell r="F8" t="str">
            <v>Capacity Factor (CF)</v>
          </cell>
          <cell r="G8" t="str">
            <v>KWh Beli</v>
          </cell>
          <cell r="H8" t="str">
            <v>Fixed Porsi Rupiah</v>
          </cell>
          <cell r="I8" t="str">
            <v>Variable Porsi Rupiah</v>
          </cell>
          <cell r="J8" t="str">
            <v>Jumlah Porsi Rupiah</v>
          </cell>
          <cell r="K8" t="str">
            <v>Mata Uang</v>
          </cell>
          <cell r="L8" t="str">
            <v>Fixed Valas</v>
          </cell>
          <cell r="M8" t="str">
            <v>Variable Valas</v>
          </cell>
          <cell r="N8" t="str">
            <v>Jumlah Valas</v>
          </cell>
          <cell r="O8" t="str">
            <v>Fixed Equivalen Rupiah</v>
          </cell>
          <cell r="P8" t="str">
            <v>Variable Equivalen Rupiah</v>
          </cell>
          <cell r="Q8" t="str">
            <v>Jumlah Equivalen Rupiah</v>
          </cell>
          <cell r="R8" t="str">
            <v xml:space="preserve">Harga Beli </v>
          </cell>
          <cell r="S8" t="str">
            <v>Rupiah per kWh</v>
          </cell>
        </row>
        <row r="9">
          <cell r="B9" t="str">
            <v>No.</v>
          </cell>
          <cell r="C9" t="str">
            <v>Nama Perusahaan</v>
          </cell>
          <cell r="D9" t="str">
            <v>Nomor Perjanjian</v>
          </cell>
          <cell r="E9" t="str">
            <v>Nama Pusat Listrik</v>
          </cell>
          <cell r="F9" t="str">
            <v>Capacity Factor (CF)</v>
          </cell>
          <cell r="G9" t="str">
            <v>kWh Beli</v>
          </cell>
          <cell r="H9" t="str">
            <v>Porsi Rupiah</v>
          </cell>
          <cell r="K9" t="str">
            <v>Porsi Valas</v>
          </cell>
          <cell r="R9" t="str">
            <v>Harga Beli Rp</v>
          </cell>
          <cell r="S9" t="str">
            <v>Rupiah per kWh</v>
          </cell>
        </row>
        <row r="10">
          <cell r="K10" t="str">
            <v>Mata Uang</v>
          </cell>
          <cell r="L10" t="str">
            <v>Jumlah Valas</v>
          </cell>
          <cell r="O10" t="str">
            <v>Equivalen Rupiah</v>
          </cell>
        </row>
        <row r="11">
          <cell r="H11" t="str">
            <v>Fixed</v>
          </cell>
          <cell r="I11" t="str">
            <v>Variable</v>
          </cell>
          <cell r="J11" t="str">
            <v>Jumlah</v>
          </cell>
          <cell r="L11" t="str">
            <v>Fixed US$ '000</v>
          </cell>
          <cell r="M11" t="str">
            <v>Variable US$ '000</v>
          </cell>
          <cell r="N11" t="str">
            <v>Jumlah US$ '000</v>
          </cell>
          <cell r="O11" t="str">
            <v xml:space="preserve">Fixed </v>
          </cell>
          <cell r="P11" t="str">
            <v>Variable</v>
          </cell>
          <cell r="Q11" t="str">
            <v>Jumlah</v>
          </cell>
        </row>
        <row r="12">
          <cell r="B12" t="str">
            <v>1</v>
          </cell>
          <cell r="C12" t="str">
            <v>2</v>
          </cell>
          <cell r="D12" t="str">
            <v>3</v>
          </cell>
          <cell r="E12" t="str">
            <v>4</v>
          </cell>
          <cell r="F12" t="str">
            <v>5</v>
          </cell>
          <cell r="G12" t="str">
            <v>6</v>
          </cell>
          <cell r="H12" t="str">
            <v>7</v>
          </cell>
          <cell r="I12" t="str">
            <v>8</v>
          </cell>
          <cell r="J12" t="str">
            <v>9 = 7 + 8</v>
          </cell>
          <cell r="K12" t="str">
            <v>10</v>
          </cell>
          <cell r="L12" t="str">
            <v>11</v>
          </cell>
          <cell r="M12" t="str">
            <v>12</v>
          </cell>
          <cell r="N12" t="str">
            <v>13 = 11 + 12</v>
          </cell>
          <cell r="O12" t="str">
            <v>14</v>
          </cell>
          <cell r="P12" t="str">
            <v>15</v>
          </cell>
          <cell r="Q12" t="str">
            <v>16 = 14 + 15</v>
          </cell>
          <cell r="R12" t="str">
            <v>17 = 9 + 16</v>
          </cell>
          <cell r="S12" t="str">
            <v>18 = 17 / 6</v>
          </cell>
        </row>
        <row r="13">
          <cell r="C13" t="str">
            <v>Pembelian dari Single Buyer</v>
          </cell>
          <cell r="G13">
            <v>0</v>
          </cell>
          <cell r="I13">
            <v>0</v>
          </cell>
          <cell r="J13">
            <v>0</v>
          </cell>
          <cell r="K13" t="str">
            <v>USD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 t="str">
            <v>Pembelian dari Kitlur - Sumbagut</v>
          </cell>
          <cell r="J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C15" t="str">
            <v>Pembelian dari Kitlur - Sumbagsel</v>
          </cell>
          <cell r="J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C16" t="str">
            <v>Pembelian dari PT Indonesia Power</v>
          </cell>
          <cell r="G16">
            <v>0</v>
          </cell>
          <cell r="I16">
            <v>0</v>
          </cell>
          <cell r="J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C17" t="str">
            <v>Pembelian dari PT PLN PJB</v>
          </cell>
          <cell r="J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C18" t="str">
            <v>Pambangkitan Tanjung Jati B</v>
          </cell>
          <cell r="J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 t="str">
            <v>Pembelian dari PT Muara Tawar</v>
          </cell>
          <cell r="J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C20" t="str">
            <v>Pembelian dari Unit Lain</v>
          </cell>
          <cell r="J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N21">
            <v>0</v>
          </cell>
          <cell r="S21">
            <v>0</v>
          </cell>
        </row>
        <row r="22">
          <cell r="C22" t="str">
            <v>Pembelian dari swasta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C23" t="str">
            <v>PLTU Paiton I</v>
          </cell>
          <cell r="J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C24" t="str">
            <v>PLTU Paiton II (Jawa Power)</v>
          </cell>
          <cell r="J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C25" t="str">
            <v>PLTGU Cikarang</v>
          </cell>
          <cell r="J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C26" t="str">
            <v>PLTP Gunung Salak 456</v>
          </cell>
          <cell r="J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C27" t="str">
            <v>PLTP Drajat II</v>
          </cell>
          <cell r="J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C28" t="str">
            <v>PLTP Wayang Windu</v>
          </cell>
          <cell r="J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C29" t="str">
            <v>PLTP Dieng</v>
          </cell>
          <cell r="J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C30" t="str">
            <v>PLTA PJT II (Jatiluhur)</v>
          </cell>
          <cell r="J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C31" t="str">
            <v>Pembelian Listrik PSK</v>
          </cell>
          <cell r="G31">
            <v>0</v>
          </cell>
          <cell r="I31">
            <v>0</v>
          </cell>
          <cell r="J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 t="str">
            <v>Jumlah Jawa Bali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C33" t="str">
            <v>PLTD Suppa</v>
          </cell>
          <cell r="J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C34" t="str">
            <v>PLTGU Sengkang</v>
          </cell>
          <cell r="J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C35" t="str">
            <v>PLTGU Palembang Timur</v>
          </cell>
          <cell r="J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C36" t="str">
            <v>PLTP Sibayak (Sumatera Utara)</v>
          </cell>
          <cell r="J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 t="str">
            <v>PT Inalum (Sumatera Utara)</v>
          </cell>
          <cell r="J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C38" t="str">
            <v>PT RPE P (Kerinci)</v>
          </cell>
          <cell r="J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C39" t="str">
            <v>PT IKPP (Riau)</v>
          </cell>
          <cell r="J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C40" t="str">
            <v>PT Pusri (Palembang)</v>
          </cell>
          <cell r="J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C41" t="str">
            <v>PT Bukit Asam (Lahat)</v>
          </cell>
          <cell r="J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C42" t="str">
            <v>PT Cita Contract (Lampung)</v>
          </cell>
          <cell r="J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C43" t="str">
            <v>PT Seputih Daya Prima (Lampung)</v>
          </cell>
          <cell r="J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C44" t="str">
            <v>PT Central Pertiwi Bahari (Lampung)</v>
          </cell>
          <cell r="J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C45" t="str">
            <v>PT Wijaya T (Banjarmasin)</v>
          </cell>
          <cell r="G45">
            <v>0</v>
          </cell>
          <cell r="J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C46" t="str">
            <v>PT Gunung Meranti (Banjarmasin)</v>
          </cell>
          <cell r="J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C47" t="str">
            <v>PT INCO (Soroako)</v>
          </cell>
          <cell r="J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C48" t="str">
            <v>PLTM KUD Wai Kelo Sawa (Kupang)</v>
          </cell>
          <cell r="J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C49" t="str">
            <v>PT Emdeki Utama (Captive Gresik)</v>
          </cell>
          <cell r="J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C50" t="str">
            <v>Pembelian Swasta Lain lain -1</v>
          </cell>
          <cell r="J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C51" t="str">
            <v>Pembelian Swasta Lain lain -2</v>
          </cell>
          <cell r="J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C52" t="str">
            <v>Pembelian Swasta Lain lain -3</v>
          </cell>
          <cell r="J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C53" t="str">
            <v>Pembelian Listrik PSK</v>
          </cell>
          <cell r="J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C54" t="str">
            <v xml:space="preserve"> Jumlah Luar Jawa Bali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C55" t="str">
            <v>J u m l a h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 t="str">
            <v>G:\2008\TM 1 &amp; RKA Unit\KAmojang-9 Juli'07\RKA 2008+NARASI\[RKAP Labarugi TM1 1_74-ASKA.xls]PembelianTL(12A1)</v>
          </cell>
          <cell r="S56">
            <v>39291.609269097222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 t="str">
            <v>PT. INDONESIA POWER</v>
          </cell>
        </row>
        <row r="61">
          <cell r="B61" t="str">
            <v>LEMBAR KERJA</v>
          </cell>
          <cell r="L61" t="str">
            <v>11A1</v>
          </cell>
          <cell r="Q61" t="str">
            <v>Daftar</v>
          </cell>
          <cell r="R61" t="str">
            <v>12A1</v>
          </cell>
        </row>
        <row r="62">
          <cell r="B62" t="str">
            <v>ANGGARAN LABA RUGI</v>
          </cell>
        </row>
        <row r="63">
          <cell r="B63" t="str">
            <v>TAHUN 2008 - S/D TRW II</v>
          </cell>
          <cell r="Q63" t="str">
            <v>Perihal</v>
          </cell>
          <cell r="R63" t="str">
            <v xml:space="preserve">RINCIAN PEMBELIAN TENAGA LISTRIK </v>
          </cell>
        </row>
        <row r="64">
          <cell r="B64" t="str">
            <v>(Dalam ribuan rupiah)</v>
          </cell>
        </row>
        <row r="65">
          <cell r="D65" t="str">
            <v>Nomor Perjanjian</v>
          </cell>
          <cell r="E65" t="str">
            <v>Nama Pusat Listrik</v>
          </cell>
          <cell r="F65" t="str">
            <v>Capacity Factor (CF)</v>
          </cell>
          <cell r="G65" t="str">
            <v>KWh Beli</v>
          </cell>
          <cell r="H65" t="str">
            <v>Fixed Porsi Rupiah</v>
          </cell>
          <cell r="I65" t="str">
            <v>Variable Porsi Rupiah</v>
          </cell>
          <cell r="J65" t="str">
            <v>Jumlah Porsi Rupiah</v>
          </cell>
          <cell r="K65" t="str">
            <v>Mata Uang</v>
          </cell>
          <cell r="L65" t="str">
            <v>Fixed Valas</v>
          </cell>
          <cell r="M65" t="str">
            <v>Variable Valas</v>
          </cell>
          <cell r="N65" t="str">
            <v>Jumlah Valas</v>
          </cell>
          <cell r="O65" t="str">
            <v>Fixed Equivalen Rupiah</v>
          </cell>
          <cell r="P65" t="str">
            <v>Variable Equivalen Rupiah</v>
          </cell>
          <cell r="Q65" t="str">
            <v>Jumlah Equivalen Rupiah</v>
          </cell>
          <cell r="R65" t="str">
            <v xml:space="preserve">Harga Beli </v>
          </cell>
          <cell r="S65" t="str">
            <v>Rupiah per kWh</v>
          </cell>
        </row>
        <row r="66">
          <cell r="B66" t="str">
            <v>No.</v>
          </cell>
          <cell r="C66" t="str">
            <v>Nama Perusahaan</v>
          </cell>
          <cell r="D66" t="str">
            <v>Nomor Perjanjian</v>
          </cell>
          <cell r="E66" t="str">
            <v>Nama Pusat Listrik</v>
          </cell>
          <cell r="F66" t="str">
            <v>Capacity Factor (CF)</v>
          </cell>
          <cell r="G66" t="str">
            <v>kWh Beli</v>
          </cell>
          <cell r="H66" t="str">
            <v>Porsi Rupiah</v>
          </cell>
          <cell r="K66" t="str">
            <v>Porsi Valas</v>
          </cell>
          <cell r="R66" t="str">
            <v>Harga Beli Rp</v>
          </cell>
          <cell r="S66" t="str">
            <v>Rupiah per kWh</v>
          </cell>
        </row>
        <row r="67">
          <cell r="K67" t="str">
            <v>Mata Uang</v>
          </cell>
          <cell r="L67" t="str">
            <v>Jumlah Valas</v>
          </cell>
          <cell r="O67" t="str">
            <v>Equivalen Rupiah</v>
          </cell>
        </row>
        <row r="68">
          <cell r="H68" t="str">
            <v>Fixed</v>
          </cell>
          <cell r="I68" t="str">
            <v>Variable</v>
          </cell>
          <cell r="J68" t="str">
            <v>Jumlah</v>
          </cell>
          <cell r="L68" t="str">
            <v>Fixed US$ '000</v>
          </cell>
          <cell r="M68" t="str">
            <v>Variable US$ '000</v>
          </cell>
          <cell r="N68" t="str">
            <v>Jumlah US$ '000</v>
          </cell>
          <cell r="O68" t="str">
            <v xml:space="preserve">Fixed </v>
          </cell>
          <cell r="P68" t="str">
            <v>Variable</v>
          </cell>
          <cell r="Q68" t="str">
            <v>Jumlah</v>
          </cell>
        </row>
        <row r="69">
          <cell r="B69" t="str">
            <v>1</v>
          </cell>
          <cell r="C69" t="str">
            <v>2</v>
          </cell>
          <cell r="D69" t="str">
            <v>3</v>
          </cell>
          <cell r="E69" t="str">
            <v>4</v>
          </cell>
          <cell r="F69" t="str">
            <v>5</v>
          </cell>
          <cell r="G69" t="str">
            <v>6</v>
          </cell>
          <cell r="H69" t="str">
            <v>7</v>
          </cell>
          <cell r="I69" t="str">
            <v>8</v>
          </cell>
          <cell r="J69" t="str">
            <v>9 = 7 + 8</v>
          </cell>
          <cell r="K69" t="str">
            <v>10</v>
          </cell>
          <cell r="L69" t="str">
            <v>11</v>
          </cell>
          <cell r="M69" t="str">
            <v>12</v>
          </cell>
          <cell r="N69" t="str">
            <v>13 = 11 + 12</v>
          </cell>
          <cell r="O69" t="str">
            <v>14</v>
          </cell>
          <cell r="P69" t="str">
            <v>15</v>
          </cell>
          <cell r="Q69" t="str">
            <v>16 = 14 + 15</v>
          </cell>
          <cell r="R69" t="str">
            <v>17 = 9 + 16</v>
          </cell>
          <cell r="S69" t="str">
            <v>18 = 17 / 6</v>
          </cell>
        </row>
        <row r="70">
          <cell r="C70" t="str">
            <v>Pembelian dari Single Buyer</v>
          </cell>
          <cell r="G70">
            <v>0</v>
          </cell>
          <cell r="I70">
            <v>0</v>
          </cell>
          <cell r="J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C71" t="str">
            <v>Pembelian dari Kitlur - Sumbagut</v>
          </cell>
          <cell r="J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C72" t="str">
            <v>Pembelian dari Kitlur - Sumbagsel</v>
          </cell>
          <cell r="J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C73" t="str">
            <v>Pembelian dari PT Indonesia Power</v>
          </cell>
          <cell r="G73">
            <v>0</v>
          </cell>
          <cell r="I73">
            <v>0</v>
          </cell>
          <cell r="J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C74" t="str">
            <v>Pembelian dari PT PLN PJB</v>
          </cell>
          <cell r="J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C75" t="str">
            <v>Pambangkitan Tanjung Jati B</v>
          </cell>
          <cell r="J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C76" t="str">
            <v>Pembelian dari PT Muara Tawar</v>
          </cell>
          <cell r="J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C77" t="str">
            <v>Pembelian dari Unit Lain</v>
          </cell>
          <cell r="J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N78">
            <v>0</v>
          </cell>
          <cell r="S78">
            <v>0</v>
          </cell>
        </row>
        <row r="79">
          <cell r="C79" t="str">
            <v>Pembelian dari swasta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C80" t="str">
            <v>PLTU Paiton I</v>
          </cell>
          <cell r="J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C81" t="str">
            <v>PLTU Paiton II (Jawa Power)</v>
          </cell>
          <cell r="J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C82" t="str">
            <v>PLTGU Cikarang</v>
          </cell>
          <cell r="J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C83" t="str">
            <v>PLTP Gunung Salak 456</v>
          </cell>
          <cell r="J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C84" t="str">
            <v>PLTP Drajat II</v>
          </cell>
          <cell r="J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C85" t="str">
            <v>PLTP Wayang Windu</v>
          </cell>
          <cell r="J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C86" t="str">
            <v>PLTP Dieng</v>
          </cell>
          <cell r="J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C87" t="str">
            <v>PLTA PJT II (Jatiluhur)</v>
          </cell>
          <cell r="J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C88" t="str">
            <v>Pembelian Listrik PSK</v>
          </cell>
          <cell r="G88">
            <v>0</v>
          </cell>
          <cell r="I88">
            <v>0</v>
          </cell>
          <cell r="J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C89" t="str">
            <v>Jumlah Jawa Bali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C90" t="str">
            <v>PLTD Suppa</v>
          </cell>
          <cell r="J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C91" t="str">
            <v>PLTGU Sengkang</v>
          </cell>
          <cell r="J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C92" t="str">
            <v>PLTGU Palembang Timur</v>
          </cell>
          <cell r="J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C93" t="str">
            <v>PLTP Sibayak (Sumatera Utara)</v>
          </cell>
          <cell r="J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C94" t="str">
            <v>PT Inalum (Sumatera Utara)</v>
          </cell>
          <cell r="J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C95" t="str">
            <v>PT RPE P (Kerinci)</v>
          </cell>
          <cell r="J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C96" t="str">
            <v>PT IKPP (Riau)</v>
          </cell>
          <cell r="J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C97" t="str">
            <v>PT Pusri (Palembang)</v>
          </cell>
          <cell r="J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C98" t="str">
            <v>PT Bukit Asam (Lahat)</v>
          </cell>
          <cell r="J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C99" t="str">
            <v>PT Cita Contract (Lampung)</v>
          </cell>
          <cell r="J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C100" t="str">
            <v>PT Seputih Daya Prima (Lampung)</v>
          </cell>
          <cell r="J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C101" t="str">
            <v>PT Central Pertiwi Bahari (Lampung)</v>
          </cell>
          <cell r="J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C102" t="str">
            <v>PT Wijaya T (Banjarmasin)</v>
          </cell>
          <cell r="J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C103" t="str">
            <v>PT Gunung Meranti (Banjarmasin)</v>
          </cell>
          <cell r="J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C104" t="str">
            <v>PT INCO (Soroako)</v>
          </cell>
          <cell r="J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C105" t="str">
            <v>PLTM KUD Wai Kelo Sawa (Kupang)</v>
          </cell>
          <cell r="J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C106" t="str">
            <v>PT Emdeki Utama (Captive Gresik)</v>
          </cell>
          <cell r="J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C107" t="str">
            <v>Pembelian Swasta Lain lain -1</v>
          </cell>
          <cell r="J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C108" t="str">
            <v>Pembelian Swasta Lain lain -2</v>
          </cell>
          <cell r="J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C109" t="str">
            <v>Pembelian Swasta Lain lain -3</v>
          </cell>
          <cell r="J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C110" t="str">
            <v>Pembelian Listrik PSK</v>
          </cell>
          <cell r="J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C111" t="str">
            <v xml:space="preserve"> Jumlah Luar Jawa Bali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C112" t="str">
            <v>J u m l a h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 t="str">
            <v>G:\2008\TM 1 &amp; RKA Unit\KAmojang-9 Juli'07\RKA 2008+NARASI\[RKAP Labarugi TM1 1_74-ASKA.xls]PembelianTL(12A1)</v>
          </cell>
          <cell r="S113">
            <v>39291.609269097222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 t="str">
            <v>PT. INDONESIA POWER</v>
          </cell>
        </row>
        <row r="118">
          <cell r="B118" t="str">
            <v>LEMBAR KERJA</v>
          </cell>
          <cell r="L118" t="str">
            <v>11A1</v>
          </cell>
          <cell r="Q118" t="str">
            <v>Daftar</v>
          </cell>
          <cell r="R118" t="str">
            <v>12A1</v>
          </cell>
        </row>
        <row r="119">
          <cell r="B119" t="str">
            <v>ANGGARAN LABA RUGI</v>
          </cell>
        </row>
        <row r="120">
          <cell r="B120" t="str">
            <v>TAHUN 2008 - S/D TRW III</v>
          </cell>
          <cell r="Q120" t="str">
            <v>Perihal</v>
          </cell>
          <cell r="R120" t="str">
            <v xml:space="preserve">RINCIAN PEMBELIAN TENAGA LISTRIK </v>
          </cell>
        </row>
        <row r="121">
          <cell r="B121" t="str">
            <v>(Dalam ribuan rupiah)</v>
          </cell>
        </row>
        <row r="122">
          <cell r="D122" t="str">
            <v>Nomor Perjanjian</v>
          </cell>
          <cell r="E122" t="str">
            <v>Nama Pusat Listrik</v>
          </cell>
          <cell r="F122" t="str">
            <v>Capacity Factor (CF)</v>
          </cell>
          <cell r="G122" t="str">
            <v>KWh Beli</v>
          </cell>
          <cell r="H122" t="str">
            <v>Fixed Porsi Rupiah</v>
          </cell>
          <cell r="I122" t="str">
            <v>Variable Porsi Rupiah</v>
          </cell>
          <cell r="J122" t="str">
            <v>Jumlah Porsi Rupiah</v>
          </cell>
          <cell r="K122" t="str">
            <v>Mata Uang</v>
          </cell>
          <cell r="L122" t="str">
            <v>Fixed Valas</v>
          </cell>
          <cell r="M122" t="str">
            <v>Variable Valas</v>
          </cell>
          <cell r="N122" t="str">
            <v>Jumlah Valas</v>
          </cell>
          <cell r="O122" t="str">
            <v>Fixed Equivalen Rupiah</v>
          </cell>
          <cell r="P122" t="str">
            <v>Variable Equivalen Rupiah</v>
          </cell>
          <cell r="Q122" t="str">
            <v>Jumlah Equivalen Rupiah</v>
          </cell>
          <cell r="R122" t="str">
            <v xml:space="preserve">Harga Beli </v>
          </cell>
          <cell r="S122" t="str">
            <v>Rupiah per kWh</v>
          </cell>
        </row>
        <row r="123">
          <cell r="B123" t="str">
            <v>No.</v>
          </cell>
          <cell r="C123" t="str">
            <v>Nama Perusahaan</v>
          </cell>
          <cell r="D123" t="str">
            <v>Nomor Perjanjian</v>
          </cell>
          <cell r="E123" t="str">
            <v>Nama Pusat Listrik</v>
          </cell>
          <cell r="F123" t="str">
            <v>Capacity Factor (CF)</v>
          </cell>
          <cell r="G123" t="str">
            <v>kWh Beli</v>
          </cell>
          <cell r="H123" t="str">
            <v>Porsi Rupiah</v>
          </cell>
          <cell r="K123" t="str">
            <v>Porsi Valas</v>
          </cell>
          <cell r="R123" t="str">
            <v>Harga Beli Rp</v>
          </cell>
          <cell r="S123" t="str">
            <v>Rupiah per kWh</v>
          </cell>
        </row>
        <row r="124">
          <cell r="K124" t="str">
            <v>Mata Uang</v>
          </cell>
          <cell r="L124" t="str">
            <v>Jumlah Valas</v>
          </cell>
          <cell r="O124" t="str">
            <v>Equivalen Rupiah</v>
          </cell>
        </row>
        <row r="125">
          <cell r="H125" t="str">
            <v>Fixed</v>
          </cell>
          <cell r="I125" t="str">
            <v>Variable</v>
          </cell>
          <cell r="J125" t="str">
            <v>Jumlah</v>
          </cell>
          <cell r="L125" t="str">
            <v>Fixed US$ '000</v>
          </cell>
          <cell r="M125" t="str">
            <v>Variable US$ '000</v>
          </cell>
          <cell r="N125" t="str">
            <v>Jumlah US$ '000</v>
          </cell>
          <cell r="O125" t="str">
            <v xml:space="preserve">Fixed </v>
          </cell>
          <cell r="P125" t="str">
            <v>Variable</v>
          </cell>
          <cell r="Q125" t="str">
            <v>Jumlah</v>
          </cell>
        </row>
        <row r="126">
          <cell r="B126" t="str">
            <v>1</v>
          </cell>
          <cell r="C126" t="str">
            <v>2</v>
          </cell>
          <cell r="D126" t="str">
            <v>3</v>
          </cell>
          <cell r="E126" t="str">
            <v>4</v>
          </cell>
          <cell r="F126" t="str">
            <v>5</v>
          </cell>
          <cell r="G126" t="str">
            <v>6</v>
          </cell>
          <cell r="H126" t="str">
            <v>7</v>
          </cell>
          <cell r="I126" t="str">
            <v>8</v>
          </cell>
          <cell r="J126" t="str">
            <v>9 = 7 + 8</v>
          </cell>
          <cell r="K126" t="str">
            <v>10</v>
          </cell>
          <cell r="L126" t="str">
            <v>11</v>
          </cell>
          <cell r="M126" t="str">
            <v>12</v>
          </cell>
          <cell r="N126" t="str">
            <v>13 = 11 + 12</v>
          </cell>
          <cell r="O126" t="str">
            <v>14</v>
          </cell>
          <cell r="P126" t="str">
            <v>15</v>
          </cell>
          <cell r="Q126" t="str">
            <v>16 = 14 + 15</v>
          </cell>
          <cell r="R126" t="str">
            <v>17 = 9 + 16</v>
          </cell>
          <cell r="S126" t="str">
            <v>18 = 17 / 6</v>
          </cell>
        </row>
        <row r="127">
          <cell r="C127" t="str">
            <v>Pembelian dari Single Buyer</v>
          </cell>
          <cell r="G127">
            <v>0</v>
          </cell>
          <cell r="I127">
            <v>0</v>
          </cell>
          <cell r="J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C128" t="str">
            <v>Pembelian dari Kitlur - Sumbagut</v>
          </cell>
          <cell r="J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C129" t="str">
            <v>Pembelian dari Kitlur - Sumbagsel</v>
          </cell>
          <cell r="J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C130" t="str">
            <v>Pembelian dari PT Indonesia Power</v>
          </cell>
          <cell r="G130">
            <v>0</v>
          </cell>
          <cell r="I130">
            <v>0</v>
          </cell>
          <cell r="J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C131" t="str">
            <v>Pembelian dari PT PLN PJB</v>
          </cell>
          <cell r="J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C132" t="str">
            <v>Pambangkitan Tanjung Jati B</v>
          </cell>
          <cell r="J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C133" t="str">
            <v>Pembelian dari PT Muara Tawar</v>
          </cell>
          <cell r="J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C134" t="str">
            <v>Pembelian dari Unit Lain</v>
          </cell>
          <cell r="J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N135">
            <v>0</v>
          </cell>
          <cell r="S135">
            <v>0</v>
          </cell>
        </row>
        <row r="136">
          <cell r="C136" t="str">
            <v>Pembelian dari swasta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C137" t="str">
            <v>PLTU Paiton I</v>
          </cell>
          <cell r="J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C138" t="str">
            <v>PLTU Paiton II (Jawa Power)</v>
          </cell>
          <cell r="J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C139" t="str">
            <v>PLTGU Cikarang</v>
          </cell>
          <cell r="J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C140" t="str">
            <v>PLTP Gunung Salak 456</v>
          </cell>
          <cell r="J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C141" t="str">
            <v>PLTP Drajat II</v>
          </cell>
          <cell r="J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C142" t="str">
            <v>PLTP Wayang Windu</v>
          </cell>
          <cell r="J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C143" t="str">
            <v>PLTP Dieng</v>
          </cell>
          <cell r="J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C144" t="str">
            <v>PLTA PJT II (Jatiluhur)</v>
          </cell>
          <cell r="J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C145" t="str">
            <v>Pembelian Listrik PSK</v>
          </cell>
          <cell r="G145">
            <v>0</v>
          </cell>
          <cell r="I145">
            <v>0</v>
          </cell>
          <cell r="J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C146" t="str">
            <v>Jumlah Jawa Bali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C147" t="str">
            <v>PLTD Suppa</v>
          </cell>
          <cell r="J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C148" t="str">
            <v>PLTGU Sengkang</v>
          </cell>
          <cell r="J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C149" t="str">
            <v>PLTGU Palembang Timur</v>
          </cell>
          <cell r="J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C150" t="str">
            <v>PLTP Sibayak (Sumatera Utara)</v>
          </cell>
          <cell r="J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C151" t="str">
            <v>PT Inalum (Sumatera Utara)</v>
          </cell>
          <cell r="J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C152" t="str">
            <v>PT RPE P (Kerinci)</v>
          </cell>
          <cell r="J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C153" t="str">
            <v>PT IKPP (Riau)</v>
          </cell>
          <cell r="J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C154" t="str">
            <v>PT Pusri (Palembang)</v>
          </cell>
          <cell r="J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C155" t="str">
            <v>PT Bukit Asam (Lahat)</v>
          </cell>
          <cell r="J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C156" t="str">
            <v>PT Cita Contract (Lampung)</v>
          </cell>
          <cell r="J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C157" t="str">
            <v>PT Seputih Daya Prima (Lampung)</v>
          </cell>
          <cell r="J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C158" t="str">
            <v>PT Central Pertiwi Bahari (Lampung)</v>
          </cell>
          <cell r="J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C159" t="str">
            <v>PT Wijaya T (Banjarmasin)</v>
          </cell>
          <cell r="D159">
            <v>0</v>
          </cell>
          <cell r="E159">
            <v>0</v>
          </cell>
          <cell r="J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C160" t="str">
            <v>PT Gunung Meranti (Banjarmasin)</v>
          </cell>
          <cell r="D160">
            <v>0</v>
          </cell>
          <cell r="E160">
            <v>0</v>
          </cell>
          <cell r="J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C161" t="str">
            <v>PT INCO (Soroako)</v>
          </cell>
          <cell r="J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C162" t="str">
            <v>PLTM KUD Wai Kelo Sawa (Kupang)</v>
          </cell>
          <cell r="J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C163" t="str">
            <v>PT Emdeki Utama (Captive Gresik)</v>
          </cell>
          <cell r="J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C164" t="str">
            <v>Pembelian Swasta Lain lain -1</v>
          </cell>
          <cell r="J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C165" t="str">
            <v>Pembelian Swasta Lain lain -2</v>
          </cell>
          <cell r="J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C166" t="str">
            <v>Pembelian Swasta Lain lain -3</v>
          </cell>
          <cell r="J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C167" t="str">
            <v>Pembelian Listrik PSK</v>
          </cell>
          <cell r="J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C168" t="str">
            <v xml:space="preserve"> Jumlah Luar Jawa Bali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C169" t="str">
            <v>J u m l a h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 t="str">
            <v>G:\2008\TM 1 &amp; RKA Unit\KAmojang-9 Juli'07\RKA 2008+NARASI\[RKAP Labarugi TM1 1_74-ASKA.xls]PembelianTL(12A1)</v>
          </cell>
          <cell r="S170">
            <v>39291.609269097222</v>
          </cell>
        </row>
        <row r="172">
          <cell r="B172">
            <v>0</v>
          </cell>
        </row>
        <row r="173">
          <cell r="B173">
            <v>0</v>
          </cell>
        </row>
        <row r="174">
          <cell r="B174" t="str">
            <v>PT. INDONESIA POWER</v>
          </cell>
        </row>
        <row r="175">
          <cell r="B175" t="str">
            <v>LEMBAR KERJA</v>
          </cell>
          <cell r="L175" t="str">
            <v>11A1</v>
          </cell>
          <cell r="Q175" t="str">
            <v>Daftar</v>
          </cell>
          <cell r="R175" t="str">
            <v>12A1</v>
          </cell>
        </row>
        <row r="176">
          <cell r="B176" t="str">
            <v>ANGGARAN LABA RUGI</v>
          </cell>
        </row>
        <row r="177">
          <cell r="B177" t="str">
            <v>TAHUN 2008 - S/D TRW IV</v>
          </cell>
          <cell r="Q177" t="str">
            <v>Perihal</v>
          </cell>
          <cell r="R177" t="str">
            <v xml:space="preserve">RINCIAN PEMBELIAN TENAGA LISTRIK </v>
          </cell>
        </row>
        <row r="178">
          <cell r="B178" t="str">
            <v>(Dalam ribuan rupiah)</v>
          </cell>
        </row>
        <row r="179">
          <cell r="D179" t="str">
            <v>Nomor Perjanjian</v>
          </cell>
          <cell r="E179" t="str">
            <v>Nama Pusat Listrik</v>
          </cell>
          <cell r="F179" t="str">
            <v>Capacity Factor (CF)</v>
          </cell>
          <cell r="G179" t="str">
            <v>KWh Beli</v>
          </cell>
          <cell r="H179" t="str">
            <v>Fixed Porsi Rupiah</v>
          </cell>
          <cell r="I179" t="str">
            <v>Variable Porsi Rupiah</v>
          </cell>
          <cell r="J179" t="str">
            <v>Jumlah Porsi Rupiah</v>
          </cell>
          <cell r="K179" t="str">
            <v>Mata Uang</v>
          </cell>
          <cell r="L179" t="str">
            <v>Fixed Valas</v>
          </cell>
          <cell r="M179" t="str">
            <v>Variable Valas</v>
          </cell>
          <cell r="N179" t="str">
            <v>Jumlah Valas</v>
          </cell>
          <cell r="O179" t="str">
            <v>Fixed Equivalen Rupiah</v>
          </cell>
          <cell r="P179" t="str">
            <v>Variable Equivalen Rupiah</v>
          </cell>
          <cell r="Q179" t="str">
            <v>Jumlah Equivalen Rupiah</v>
          </cell>
          <cell r="R179" t="str">
            <v xml:space="preserve">Harga Beli </v>
          </cell>
          <cell r="S179" t="str">
            <v>Rupiah per kWh</v>
          </cell>
        </row>
        <row r="180">
          <cell r="B180" t="str">
            <v>No.</v>
          </cell>
          <cell r="C180" t="str">
            <v>Nama Perusahaan</v>
          </cell>
          <cell r="D180" t="str">
            <v>Nomor Perjanjian</v>
          </cell>
          <cell r="E180" t="str">
            <v>Nama Pusat Listrik</v>
          </cell>
          <cell r="F180" t="str">
            <v>Capacity Factor (CF)</v>
          </cell>
          <cell r="G180" t="str">
            <v>kWh Beli</v>
          </cell>
          <cell r="H180" t="str">
            <v>Porsi Rupiah</v>
          </cell>
          <cell r="K180" t="str">
            <v>Porsi Valas</v>
          </cell>
          <cell r="R180" t="str">
            <v>Harga Beli Rp</v>
          </cell>
          <cell r="S180" t="str">
            <v>Rupiah per kWh</v>
          </cell>
        </row>
        <row r="181">
          <cell r="K181" t="str">
            <v>Mata Uang</v>
          </cell>
          <cell r="L181" t="str">
            <v>Jumlah Valas</v>
          </cell>
          <cell r="O181" t="str">
            <v>Equivalen Rupiah</v>
          </cell>
        </row>
        <row r="182">
          <cell r="H182" t="str">
            <v>Fixed</v>
          </cell>
          <cell r="I182" t="str">
            <v>Variable</v>
          </cell>
          <cell r="J182" t="str">
            <v>Jumlah</v>
          </cell>
          <cell r="L182" t="str">
            <v>Fixed US$ '000</v>
          </cell>
          <cell r="M182" t="str">
            <v>Variable US$ '000</v>
          </cell>
          <cell r="N182" t="str">
            <v>Jumlah US$ '000</v>
          </cell>
          <cell r="O182" t="str">
            <v xml:space="preserve">Fixed </v>
          </cell>
          <cell r="P182" t="str">
            <v>Variable</v>
          </cell>
          <cell r="Q182" t="str">
            <v>Jumlah</v>
          </cell>
        </row>
        <row r="183">
          <cell r="B183" t="str">
            <v>1</v>
          </cell>
          <cell r="C183" t="str">
            <v>2</v>
          </cell>
          <cell r="D183" t="str">
            <v>3</v>
          </cell>
          <cell r="E183" t="str">
            <v>4</v>
          </cell>
          <cell r="F183" t="str">
            <v>5</v>
          </cell>
          <cell r="G183" t="str">
            <v>6</v>
          </cell>
          <cell r="H183" t="str">
            <v>7</v>
          </cell>
          <cell r="I183" t="str">
            <v>8</v>
          </cell>
          <cell r="J183" t="str">
            <v>9 = 7 + 8</v>
          </cell>
          <cell r="K183" t="str">
            <v>10</v>
          </cell>
          <cell r="L183" t="str">
            <v>11</v>
          </cell>
          <cell r="M183" t="str">
            <v>12</v>
          </cell>
          <cell r="N183" t="str">
            <v>13 = 11 + 12</v>
          </cell>
          <cell r="O183" t="str">
            <v>14</v>
          </cell>
          <cell r="P183" t="str">
            <v>15</v>
          </cell>
          <cell r="Q183" t="str">
            <v>16 = 14 + 15</v>
          </cell>
          <cell r="R183" t="str">
            <v>17 = 9 + 16</v>
          </cell>
          <cell r="S183" t="str">
            <v>18 = 17 / 6</v>
          </cell>
        </row>
        <row r="184">
          <cell r="C184" t="str">
            <v>Pembelian dari Single Buyer</v>
          </cell>
          <cell r="G184">
            <v>0</v>
          </cell>
          <cell r="I184">
            <v>0</v>
          </cell>
          <cell r="J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C185" t="str">
            <v>Pembelian dari Kitlur - Sumbagut</v>
          </cell>
          <cell r="J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C186" t="str">
            <v>Pembelian dari Kitlur - Sumbagsel</v>
          </cell>
          <cell r="J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C187" t="str">
            <v>Pembelian dari PT Indonesia Power</v>
          </cell>
          <cell r="G187">
            <v>0</v>
          </cell>
          <cell r="I187">
            <v>0</v>
          </cell>
          <cell r="J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C188" t="str">
            <v>Pembelian dari PT PLN PJB</v>
          </cell>
          <cell r="J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C189" t="str">
            <v>Pambangkitan Tanjung Jati B</v>
          </cell>
          <cell r="J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C190" t="str">
            <v>Pembelian dari PT Muara Tawar</v>
          </cell>
          <cell r="J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C191" t="str">
            <v>Pembelian dari Unit lain</v>
          </cell>
          <cell r="J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N192">
            <v>0</v>
          </cell>
          <cell r="S192">
            <v>0</v>
          </cell>
        </row>
        <row r="193">
          <cell r="C193" t="str">
            <v>Pembelian dari swasta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C194" t="str">
            <v>PLTU Paiton I</v>
          </cell>
          <cell r="J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C195" t="str">
            <v>PLTU Paiton II (Jawa Power)</v>
          </cell>
          <cell r="J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C196" t="str">
            <v>PLTGU Cikarang</v>
          </cell>
          <cell r="J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C197" t="str">
            <v>PLTP Gunung Salak 456</v>
          </cell>
          <cell r="J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C198" t="str">
            <v>PLTP Drajat II</v>
          </cell>
          <cell r="J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C199" t="str">
            <v>PLTP Wayang Windu</v>
          </cell>
          <cell r="J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C200" t="str">
            <v>PLTP Dieng</v>
          </cell>
          <cell r="J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C201" t="str">
            <v>PLTA PJT II (Jatiluhur)</v>
          </cell>
          <cell r="J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C202" t="str">
            <v>Pembelian Listrik PSK</v>
          </cell>
          <cell r="G202">
            <v>0</v>
          </cell>
          <cell r="I202">
            <v>0</v>
          </cell>
          <cell r="J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C203" t="str">
            <v>Jumlah Jawa Bali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C204" t="str">
            <v>PLTD Suppa</v>
          </cell>
          <cell r="J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C205" t="str">
            <v>PLTGU Sengkang</v>
          </cell>
          <cell r="J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C206" t="str">
            <v>PLTGU Palembang Timur</v>
          </cell>
          <cell r="J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C207" t="str">
            <v>PLTP Sibayak (Sumatera Utara)</v>
          </cell>
          <cell r="J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C208" t="str">
            <v>PT Inalum (Sumatera Utara)</v>
          </cell>
          <cell r="J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C209" t="str">
            <v>PT RPE P (Kerinci)</v>
          </cell>
          <cell r="J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C210" t="str">
            <v>PT IKPP (Riau)</v>
          </cell>
          <cell r="J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C211" t="str">
            <v>PT Surya Dumai</v>
          </cell>
          <cell r="J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C212" t="str">
            <v>Perusda Pasir Pangaraian</v>
          </cell>
          <cell r="J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C213" t="str">
            <v>Perusda Siak</v>
          </cell>
          <cell r="J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C214" t="str">
            <v>Perusda Natuna</v>
          </cell>
          <cell r="J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C215" t="str">
            <v>PT Central Pertiwi Bahari (Lampung)</v>
          </cell>
          <cell r="J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C216" t="str">
            <v>PT Wijaya T (Banjarmasin)</v>
          </cell>
          <cell r="J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C217" t="str">
            <v>PT Gunung Meranti (Banjarmasin)</v>
          </cell>
          <cell r="J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C218" t="str">
            <v>PT INCO (Soroako)</v>
          </cell>
          <cell r="J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C219" t="str">
            <v>PLTM KUD Wai Kelo Sawa (Kupang)</v>
          </cell>
          <cell r="J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C220" t="str">
            <v>PT Emdeki Utama (Captive Gresik)</v>
          </cell>
          <cell r="J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C221" t="str">
            <v>Pembelian Swasta Lain lain -1</v>
          </cell>
          <cell r="J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C222" t="str">
            <v>Pembelian Swasta Lain lain -2</v>
          </cell>
          <cell r="J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C223" t="str">
            <v>Pembelian Swasta Lain lain -3</v>
          </cell>
          <cell r="J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C224" t="str">
            <v>Pembelian Listrik PSK</v>
          </cell>
          <cell r="J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C225" t="str">
            <v xml:space="preserve"> Jumlah Luar Jawa Bali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C226" t="str">
            <v>J u m l a h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 t="str">
            <v>G:\2008\TM 1 &amp; RKA Unit\KAmojang-9 Juli'07\RKA 2008+NARASI\[RKAP Labarugi TM1 1_74-ASKA.xls]PembelianTL(12A1)</v>
          </cell>
          <cell r="S227">
            <v>39291.609269097222</v>
          </cell>
        </row>
      </sheetData>
      <sheetData sheetId="13" refreshError="1">
        <row r="1">
          <cell r="B1">
            <v>0</v>
          </cell>
        </row>
        <row r="2">
          <cell r="B2">
            <v>0</v>
          </cell>
        </row>
        <row r="3">
          <cell r="B3" t="str">
            <v>PT. INDONESIA POWER</v>
          </cell>
        </row>
        <row r="4">
          <cell r="B4" t="str">
            <v>LEMBAR KERJA</v>
          </cell>
          <cell r="S4" t="str">
            <v>Daftar</v>
          </cell>
          <cell r="T4" t="str">
            <v>12A2</v>
          </cell>
        </row>
        <row r="5">
          <cell r="B5" t="str">
            <v>ANGGARAN LABA RUGI</v>
          </cell>
        </row>
        <row r="6">
          <cell r="B6" t="str">
            <v>TAHUN 2008 - S/D TRW I</v>
          </cell>
          <cell r="S6" t="str">
            <v>Perihal</v>
          </cell>
          <cell r="T6" t="str">
            <v xml:space="preserve">RINCIAN SEWA Pembangkit           </v>
          </cell>
        </row>
        <row r="7">
          <cell r="B7" t="str">
            <v>(Dalam ribuan rupiah)</v>
          </cell>
        </row>
        <row r="8">
          <cell r="B8" t="str">
            <v>Nomor - Disewa dari</v>
          </cell>
          <cell r="C8" t="str">
            <v>Disewa dari</v>
          </cell>
          <cell r="D8" t="str">
            <v>Nomor Perjanjian</v>
          </cell>
          <cell r="E8" t="str">
            <v>Nama Pusat Listrik</v>
          </cell>
          <cell r="G8" t="str">
            <v>Jenis Bahan Bakar</v>
          </cell>
          <cell r="H8" t="str">
            <v>Lama kontrak</v>
          </cell>
          <cell r="I8" t="str">
            <v>Capacity Factor (CF)</v>
          </cell>
          <cell r="J8" t="str">
            <v>Sewa Pembangkit - kWh</v>
          </cell>
          <cell r="K8" t="str">
            <v>Kontrak - Rp/kWh</v>
          </cell>
          <cell r="L8" t="str">
            <v>Biaya mobilisasi</v>
          </cell>
          <cell r="M8" t="str">
            <v>Jumlah Sewa Pembangkit</v>
          </cell>
          <cell r="N8" t="str">
            <v>SFC - Satuan / kWh</v>
          </cell>
          <cell r="O8" t="str">
            <v>Bahan Bakar - Rp/Satuan</v>
          </cell>
          <cell r="P8" t="str">
            <v>Bahan Bakar dari PLN - Volume</v>
          </cell>
          <cell r="Q8" t="str">
            <v>Bahan Bakar dari PLN - Rp</v>
          </cell>
          <cell r="R8" t="str">
            <v>Transportasi dari PLN - Rp/Satuan</v>
          </cell>
          <cell r="S8" t="str">
            <v>Transportasi dari PLN - Rp</v>
          </cell>
          <cell r="T8" t="str">
            <v>Bahan Bakar Sewa Pembangkit</v>
          </cell>
          <cell r="U8" t="str">
            <v>Keterangan</v>
          </cell>
        </row>
        <row r="9">
          <cell r="B9" t="str">
            <v>No.</v>
          </cell>
          <cell r="C9" t="str">
            <v>Disewa dari</v>
          </cell>
          <cell r="D9" t="str">
            <v>Nomor Perjanjian</v>
          </cell>
          <cell r="E9" t="str">
            <v>Nama Pusat Listrik</v>
          </cell>
          <cell r="G9" t="str">
            <v>Jenis Bahan Bakar</v>
          </cell>
          <cell r="H9" t="str">
            <v>Lama kontrak</v>
          </cell>
          <cell r="I9" t="str">
            <v>Capacity Factor (CF)</v>
          </cell>
          <cell r="J9" t="str">
            <v xml:space="preserve">Jumlah </v>
          </cell>
          <cell r="K9" t="str">
            <v>Kontrak</v>
          </cell>
          <cell r="L9" t="str">
            <v>Biaya mobilisasi</v>
          </cell>
          <cell r="M9" t="str">
            <v>Jumlah</v>
          </cell>
          <cell r="N9" t="str">
            <v>SFC/SGC</v>
          </cell>
          <cell r="O9" t="str">
            <v>Bahan Bakar dan Transportasi dari  PLN</v>
          </cell>
          <cell r="U9" t="str">
            <v xml:space="preserve">Keterangan </v>
          </cell>
        </row>
        <row r="10">
          <cell r="F10" t="str">
            <v>Daya</v>
          </cell>
          <cell r="O10" t="str">
            <v>Bahan Bakar</v>
          </cell>
          <cell r="R10" t="str">
            <v>Biaya Transportasi</v>
          </cell>
          <cell r="T10" t="str">
            <v>Jumlah</v>
          </cell>
        </row>
        <row r="11">
          <cell r="F11" t="str">
            <v>( MW )</v>
          </cell>
          <cell r="J11" t="str">
            <v>kWh</v>
          </cell>
          <cell r="K11" t="str">
            <v>Rp/ kWh</v>
          </cell>
          <cell r="L11" t="str">
            <v>Rp</v>
          </cell>
          <cell r="M11" t="str">
            <v>Rp</v>
          </cell>
          <cell r="N11" t="str">
            <v>Satuan  / kWh</v>
          </cell>
          <cell r="O11" t="str">
            <v xml:space="preserve"> Rp/Satuan</v>
          </cell>
          <cell r="P11" t="str">
            <v>Volume</v>
          </cell>
          <cell r="Q11" t="str">
            <v xml:space="preserve"> Rp</v>
          </cell>
          <cell r="R11" t="str">
            <v>Rp/Satuan</v>
          </cell>
          <cell r="S11" t="str">
            <v>Rp</v>
          </cell>
          <cell r="T11" t="str">
            <v xml:space="preserve"> Rp</v>
          </cell>
        </row>
        <row r="12">
          <cell r="B12" t="str">
            <v>1</v>
          </cell>
          <cell r="C12" t="str">
            <v>2</v>
          </cell>
          <cell r="D12" t="str">
            <v>3</v>
          </cell>
          <cell r="E12" t="str">
            <v>4</v>
          </cell>
          <cell r="G12" t="str">
            <v>5</v>
          </cell>
          <cell r="H12" t="str">
            <v>6</v>
          </cell>
          <cell r="I12" t="str">
            <v>7</v>
          </cell>
          <cell r="J12" t="str">
            <v>8</v>
          </cell>
          <cell r="K12" t="str">
            <v>9</v>
          </cell>
          <cell r="L12" t="str">
            <v>10</v>
          </cell>
          <cell r="M12" t="str">
            <v>11 = (8 * 9) + 10</v>
          </cell>
          <cell r="N12" t="str">
            <v>12</v>
          </cell>
          <cell r="O12" t="str">
            <v xml:space="preserve">13 </v>
          </cell>
          <cell r="P12" t="str">
            <v>14 = 8 * 12</v>
          </cell>
          <cell r="Q12" t="str">
            <v>15 = 14 * 13</v>
          </cell>
          <cell r="R12" t="str">
            <v>16</v>
          </cell>
          <cell r="S12" t="str">
            <v>17 = 16 * 14</v>
          </cell>
          <cell r="T12" t="str">
            <v>18 = 15 + 17</v>
          </cell>
          <cell r="U12" t="str">
            <v>18</v>
          </cell>
        </row>
        <row r="13">
          <cell r="M13">
            <v>0</v>
          </cell>
          <cell r="O13">
            <v>0</v>
          </cell>
          <cell r="P13">
            <v>0</v>
          </cell>
          <cell r="Q13">
            <v>0</v>
          </cell>
          <cell r="S13">
            <v>0</v>
          </cell>
          <cell r="T13">
            <v>0</v>
          </cell>
        </row>
        <row r="14">
          <cell r="M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T14">
            <v>0</v>
          </cell>
        </row>
        <row r="15">
          <cell r="M15">
            <v>0</v>
          </cell>
          <cell r="O15">
            <v>0</v>
          </cell>
          <cell r="P15">
            <v>0</v>
          </cell>
          <cell r="Q15">
            <v>0</v>
          </cell>
          <cell r="S15">
            <v>0</v>
          </cell>
          <cell r="T15">
            <v>0</v>
          </cell>
        </row>
        <row r="16">
          <cell r="M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T16">
            <v>0</v>
          </cell>
        </row>
        <row r="17">
          <cell r="M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T17">
            <v>0</v>
          </cell>
        </row>
        <row r="18">
          <cell r="M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T18">
            <v>0</v>
          </cell>
        </row>
        <row r="19">
          <cell r="M19">
            <v>0</v>
          </cell>
          <cell r="O19">
            <v>0</v>
          </cell>
          <cell r="P19">
            <v>0</v>
          </cell>
          <cell r="Q19">
            <v>0</v>
          </cell>
          <cell r="S19">
            <v>0</v>
          </cell>
          <cell r="T19">
            <v>0</v>
          </cell>
        </row>
        <row r="20">
          <cell r="M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T20">
            <v>0</v>
          </cell>
        </row>
        <row r="21">
          <cell r="M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</row>
        <row r="22">
          <cell r="M22">
            <v>0</v>
          </cell>
          <cell r="O22">
            <v>0</v>
          </cell>
          <cell r="P22">
            <v>0</v>
          </cell>
          <cell r="Q22">
            <v>0</v>
          </cell>
          <cell r="S22">
            <v>0</v>
          </cell>
          <cell r="T22">
            <v>0</v>
          </cell>
        </row>
        <row r="23">
          <cell r="M23">
            <v>0</v>
          </cell>
          <cell r="O23">
            <v>0</v>
          </cell>
          <cell r="P23">
            <v>0</v>
          </cell>
          <cell r="Q23">
            <v>0</v>
          </cell>
          <cell r="S23">
            <v>0</v>
          </cell>
          <cell r="T23">
            <v>0</v>
          </cell>
        </row>
        <row r="24">
          <cell r="M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</row>
        <row r="25">
          <cell r="M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</row>
        <row r="26">
          <cell r="M26">
            <v>0</v>
          </cell>
          <cell r="O26">
            <v>0</v>
          </cell>
          <cell r="P26">
            <v>0</v>
          </cell>
          <cell r="Q26">
            <v>0</v>
          </cell>
          <cell r="S26">
            <v>0</v>
          </cell>
          <cell r="T26">
            <v>0</v>
          </cell>
        </row>
        <row r="27">
          <cell r="M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</row>
        <row r="28">
          <cell r="M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T28">
            <v>0</v>
          </cell>
        </row>
        <row r="29">
          <cell r="M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T29">
            <v>0</v>
          </cell>
        </row>
        <row r="30">
          <cell r="M30">
            <v>0</v>
          </cell>
          <cell r="O30">
            <v>0</v>
          </cell>
          <cell r="P30">
            <v>0</v>
          </cell>
          <cell r="Q30">
            <v>0</v>
          </cell>
          <cell r="S30">
            <v>0</v>
          </cell>
          <cell r="T30">
            <v>0</v>
          </cell>
        </row>
        <row r="31">
          <cell r="M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T31">
            <v>0</v>
          </cell>
        </row>
        <row r="32">
          <cell r="M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T32">
            <v>0</v>
          </cell>
        </row>
        <row r="33">
          <cell r="M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T33">
            <v>0</v>
          </cell>
        </row>
        <row r="34">
          <cell r="M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T34">
            <v>0</v>
          </cell>
        </row>
        <row r="35">
          <cell r="C35" t="str">
            <v>J U M L A H</v>
          </cell>
          <cell r="J35">
            <v>0</v>
          </cell>
          <cell r="L35">
            <v>0</v>
          </cell>
          <cell r="M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</row>
        <row r="36">
          <cell r="B36" t="str">
            <v>G:\2008\TM 1 &amp; RKA Unit\KAmojang-9 Juli'07\RKA 2008+NARASI\[RKAP Labarugi TM1 1_74-ASKA.xls]SewaPemb(12A2)</v>
          </cell>
          <cell r="U36">
            <v>39291.609269097222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 t="str">
            <v>PT. INDONESIA POWER</v>
          </cell>
        </row>
        <row r="42">
          <cell r="B42" t="str">
            <v>LEMBAR KERJA</v>
          </cell>
          <cell r="S42" t="str">
            <v>Daftar</v>
          </cell>
          <cell r="T42" t="str">
            <v>12A2</v>
          </cell>
        </row>
        <row r="43">
          <cell r="B43" t="str">
            <v>ANGGARAN LABA RUGI</v>
          </cell>
        </row>
        <row r="44">
          <cell r="B44" t="str">
            <v>TAHUN 2008 - S/D TRW II</v>
          </cell>
          <cell r="S44" t="str">
            <v>Perihal</v>
          </cell>
          <cell r="T44" t="str">
            <v xml:space="preserve">RINCIAN SEWA Pembangkit           </v>
          </cell>
        </row>
        <row r="45">
          <cell r="B45" t="str">
            <v>(Dalam ribuan rupiah)</v>
          </cell>
        </row>
        <row r="46">
          <cell r="B46" t="str">
            <v>Nomor - Disewa dari</v>
          </cell>
          <cell r="C46" t="str">
            <v>Disewa dari</v>
          </cell>
          <cell r="D46" t="str">
            <v>Nomor Perjanjian</v>
          </cell>
          <cell r="E46" t="str">
            <v>Nama Pusat Listrik</v>
          </cell>
          <cell r="H46" t="str">
            <v>Lama kontrak</v>
          </cell>
          <cell r="I46" t="str">
            <v>Capacity Factor (CF)</v>
          </cell>
          <cell r="J46" t="str">
            <v>Sewa Pembangkit - kWh</v>
          </cell>
          <cell r="K46" t="str">
            <v>Kontrak - Rp/kWh</v>
          </cell>
          <cell r="L46" t="str">
            <v>Biaya mobilisasi</v>
          </cell>
          <cell r="M46" t="str">
            <v>Jumlah Sewa Pembangkit</v>
          </cell>
          <cell r="N46" t="str">
            <v>SFC</v>
          </cell>
          <cell r="O46" t="str">
            <v>Bahan Bakar dari PLN - Liter</v>
          </cell>
          <cell r="Q46" t="str">
            <v>Bahan Bakar dari PLN - Rp</v>
          </cell>
          <cell r="R46" t="str">
            <v>Transportasi dari PLN - Rp/Liter</v>
          </cell>
          <cell r="S46" t="str">
            <v>Transportasi dari PLN - Rp</v>
          </cell>
          <cell r="T46" t="str">
            <v>Bahan Bakar Sewa Pembangkit</v>
          </cell>
          <cell r="U46" t="str">
            <v>Keterangan</v>
          </cell>
        </row>
        <row r="47">
          <cell r="B47" t="str">
            <v>No.</v>
          </cell>
          <cell r="C47" t="str">
            <v>Disewa dari</v>
          </cell>
          <cell r="D47" t="str">
            <v>Nomor Perjanjian</v>
          </cell>
          <cell r="E47" t="str">
            <v>Nama Pusat Listrik</v>
          </cell>
          <cell r="G47" t="str">
            <v>Jenis Bahan Bakar</v>
          </cell>
          <cell r="H47" t="str">
            <v>Lama kontrak</v>
          </cell>
          <cell r="I47" t="str">
            <v>Capacity Factor (CF)</v>
          </cell>
          <cell r="J47" t="str">
            <v xml:space="preserve">Jumlah </v>
          </cell>
          <cell r="K47" t="str">
            <v>Kontrak</v>
          </cell>
          <cell r="L47" t="str">
            <v>Biaya mobilisasi</v>
          </cell>
          <cell r="M47" t="str">
            <v>Jumlah</v>
          </cell>
          <cell r="N47" t="str">
            <v>SFC/SGC</v>
          </cell>
          <cell r="O47" t="str">
            <v>Bahan Bakar dan Transportasi dari  PLN</v>
          </cell>
          <cell r="U47" t="str">
            <v xml:space="preserve">Keterangan </v>
          </cell>
        </row>
        <row r="48">
          <cell r="F48" t="str">
            <v>Daya</v>
          </cell>
          <cell r="O48" t="str">
            <v>Bahan Bakar</v>
          </cell>
          <cell r="R48" t="str">
            <v>Biaya Transportasi</v>
          </cell>
          <cell r="T48" t="str">
            <v>Jumlah</v>
          </cell>
        </row>
        <row r="49">
          <cell r="F49" t="str">
            <v>( MW )</v>
          </cell>
          <cell r="J49" t="str">
            <v>kWh</v>
          </cell>
          <cell r="K49" t="str">
            <v>Rp/ kWh</v>
          </cell>
          <cell r="L49" t="str">
            <v>Rp</v>
          </cell>
          <cell r="M49" t="str">
            <v>Rp</v>
          </cell>
          <cell r="N49" t="str">
            <v>Satuan  / kWh</v>
          </cell>
          <cell r="O49" t="str">
            <v xml:space="preserve"> Rp/Satuan</v>
          </cell>
          <cell r="P49" t="str">
            <v>Volume</v>
          </cell>
          <cell r="Q49" t="str">
            <v xml:space="preserve"> Rp</v>
          </cell>
          <cell r="R49" t="str">
            <v>Rp/Satuan</v>
          </cell>
          <cell r="S49" t="str">
            <v>Rp</v>
          </cell>
          <cell r="T49" t="str">
            <v xml:space="preserve"> Rp</v>
          </cell>
        </row>
        <row r="50">
          <cell r="B50" t="str">
            <v>1</v>
          </cell>
          <cell r="C50" t="str">
            <v>2</v>
          </cell>
          <cell r="D50" t="str">
            <v>3</v>
          </cell>
          <cell r="E50" t="str">
            <v>4</v>
          </cell>
          <cell r="G50" t="str">
            <v>5</v>
          </cell>
          <cell r="H50" t="str">
            <v>6</v>
          </cell>
          <cell r="I50" t="str">
            <v>7</v>
          </cell>
          <cell r="J50" t="str">
            <v>8</v>
          </cell>
          <cell r="K50" t="str">
            <v>9</v>
          </cell>
          <cell r="L50" t="str">
            <v>10</v>
          </cell>
          <cell r="M50" t="str">
            <v>11 = (8 * 9) + 10</v>
          </cell>
          <cell r="N50" t="str">
            <v>12</v>
          </cell>
          <cell r="O50" t="str">
            <v xml:space="preserve">13 </v>
          </cell>
          <cell r="P50" t="str">
            <v>14 = 8 * 12</v>
          </cell>
          <cell r="Q50" t="str">
            <v>15 = 14 * 13</v>
          </cell>
          <cell r="R50" t="str">
            <v>16</v>
          </cell>
          <cell r="S50" t="str">
            <v>17 = 16 * 14</v>
          </cell>
          <cell r="T50" t="str">
            <v>18 = 15 + 17</v>
          </cell>
          <cell r="U50" t="str">
            <v>18</v>
          </cell>
        </row>
        <row r="51">
          <cell r="M51">
            <v>0</v>
          </cell>
          <cell r="O51">
            <v>0</v>
          </cell>
          <cell r="P51">
            <v>0</v>
          </cell>
          <cell r="Q51">
            <v>0</v>
          </cell>
          <cell r="S51">
            <v>0</v>
          </cell>
          <cell r="T51">
            <v>0</v>
          </cell>
        </row>
        <row r="52">
          <cell r="M52">
            <v>0</v>
          </cell>
          <cell r="O52">
            <v>0</v>
          </cell>
          <cell r="P52">
            <v>0</v>
          </cell>
          <cell r="Q52">
            <v>0</v>
          </cell>
          <cell r="S52">
            <v>0</v>
          </cell>
          <cell r="T52">
            <v>0</v>
          </cell>
        </row>
        <row r="53">
          <cell r="M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</row>
        <row r="54">
          <cell r="M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</row>
        <row r="55">
          <cell r="M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T55">
            <v>0</v>
          </cell>
        </row>
        <row r="56"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</row>
        <row r="57">
          <cell r="M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T57">
            <v>0</v>
          </cell>
        </row>
        <row r="58">
          <cell r="M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T58">
            <v>0</v>
          </cell>
        </row>
        <row r="59">
          <cell r="M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</row>
        <row r="60">
          <cell r="M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</row>
        <row r="61">
          <cell r="M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</row>
        <row r="62">
          <cell r="M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T62">
            <v>0</v>
          </cell>
        </row>
        <row r="63">
          <cell r="M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</row>
        <row r="64">
          <cell r="M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</row>
        <row r="65">
          <cell r="M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T65">
            <v>0</v>
          </cell>
        </row>
        <row r="66">
          <cell r="M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T66">
            <v>0</v>
          </cell>
        </row>
        <row r="67">
          <cell r="M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T67">
            <v>0</v>
          </cell>
        </row>
        <row r="68">
          <cell r="M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T68">
            <v>0</v>
          </cell>
        </row>
        <row r="69">
          <cell r="M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</row>
        <row r="70">
          <cell r="M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</row>
        <row r="71">
          <cell r="M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</row>
        <row r="72">
          <cell r="M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T72">
            <v>0</v>
          </cell>
        </row>
        <row r="73">
          <cell r="C73" t="str">
            <v>J U M L A H</v>
          </cell>
          <cell r="J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</row>
        <row r="74">
          <cell r="B74" t="str">
            <v>G:\2008\TM 1 &amp; RKA Unit\KAmojang-9 Juli'07\RKA 2008+NARASI\[RKAP Labarugi TM1 1_74-ASKA.xls]SewaPemb(12A2)</v>
          </cell>
          <cell r="U74">
            <v>39291.609269097222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 t="str">
            <v>PT. INDONESIA POWER</v>
          </cell>
        </row>
        <row r="80">
          <cell r="B80" t="str">
            <v>LEMBAR KERJA</v>
          </cell>
          <cell r="S80" t="str">
            <v>Daftar</v>
          </cell>
          <cell r="T80" t="str">
            <v>12A2</v>
          </cell>
        </row>
        <row r="81">
          <cell r="B81" t="str">
            <v>ANGGARAN LABA RUGI</v>
          </cell>
        </row>
        <row r="82">
          <cell r="B82" t="str">
            <v>TAHUN 2008 - S/D TRW III</v>
          </cell>
          <cell r="S82" t="str">
            <v>Perihal</v>
          </cell>
          <cell r="T82" t="str">
            <v xml:space="preserve">RINCIAN SEWA Pembangkit           </v>
          </cell>
        </row>
        <row r="83">
          <cell r="B83" t="str">
            <v>(Dalam ribuan rupiah)</v>
          </cell>
        </row>
        <row r="84">
          <cell r="B84" t="str">
            <v>Nomor - Disewa dari</v>
          </cell>
          <cell r="C84" t="str">
            <v>Disewa dari</v>
          </cell>
          <cell r="D84" t="str">
            <v>Nomor Perjanjian</v>
          </cell>
          <cell r="E84" t="str">
            <v>Nama Pusat Listrik</v>
          </cell>
          <cell r="H84" t="str">
            <v>Lama kontrak</v>
          </cell>
          <cell r="I84" t="str">
            <v>Capacity Factor (CF)</v>
          </cell>
          <cell r="J84" t="str">
            <v>Sewa Pembangkit - kWh</v>
          </cell>
          <cell r="K84" t="str">
            <v>Kontrak - Rp/kWh</v>
          </cell>
          <cell r="L84" t="str">
            <v>Biaya mobilisasi</v>
          </cell>
          <cell r="M84" t="str">
            <v>Jumlah Sewa Pembangkit</v>
          </cell>
          <cell r="N84" t="str">
            <v>SFC</v>
          </cell>
          <cell r="O84" t="str">
            <v>Bahan Bakar dari PLN - Liter</v>
          </cell>
          <cell r="Q84" t="str">
            <v>Bahan Bakar dari PLN - Rp</v>
          </cell>
          <cell r="R84" t="str">
            <v>Transportasi dari PLN - Rp/Liter</v>
          </cell>
          <cell r="S84" t="str">
            <v>Transportasi dari PLN - Rp</v>
          </cell>
          <cell r="T84" t="str">
            <v>Bahan Bakar Sewa Pembangkit</v>
          </cell>
          <cell r="U84" t="str">
            <v>Keterangan</v>
          </cell>
        </row>
        <row r="85">
          <cell r="B85" t="str">
            <v>No.</v>
          </cell>
          <cell r="C85" t="str">
            <v>Disewa dari</v>
          </cell>
          <cell r="D85" t="str">
            <v>Nomor Perjanjian</v>
          </cell>
          <cell r="E85" t="str">
            <v>Nama Pusat Listrik</v>
          </cell>
          <cell r="G85" t="str">
            <v>Jenis Bahan Bakar</v>
          </cell>
          <cell r="H85" t="str">
            <v>Lama kontrak</v>
          </cell>
          <cell r="I85" t="str">
            <v>Capacity Factor (CF)</v>
          </cell>
          <cell r="J85" t="str">
            <v xml:space="preserve">Jumlah </v>
          </cell>
          <cell r="K85" t="str">
            <v>Kontrak</v>
          </cell>
          <cell r="L85" t="str">
            <v>Biaya mobilisasi</v>
          </cell>
          <cell r="M85" t="str">
            <v>Jumlah</v>
          </cell>
          <cell r="N85" t="str">
            <v>SFC/SGC</v>
          </cell>
          <cell r="O85" t="str">
            <v>Bahan Bakar dan Transportasi dari  PLN</v>
          </cell>
          <cell r="U85" t="str">
            <v xml:space="preserve">Keterangan </v>
          </cell>
        </row>
        <row r="86">
          <cell r="F86" t="str">
            <v>Daya</v>
          </cell>
          <cell r="O86" t="str">
            <v>Bahan Bakar</v>
          </cell>
          <cell r="R86" t="str">
            <v>Biaya Transportasi</v>
          </cell>
          <cell r="T86" t="str">
            <v>Jumlah</v>
          </cell>
        </row>
        <row r="87">
          <cell r="F87" t="str">
            <v>( MW )</v>
          </cell>
          <cell r="J87" t="str">
            <v>kWh</v>
          </cell>
          <cell r="K87" t="str">
            <v>Rp/ kWh</v>
          </cell>
          <cell r="L87" t="str">
            <v>Rp</v>
          </cell>
          <cell r="M87" t="str">
            <v>Rp</v>
          </cell>
          <cell r="N87" t="str">
            <v>Satuan  / kWh</v>
          </cell>
          <cell r="O87" t="str">
            <v xml:space="preserve"> Rp/Satuan</v>
          </cell>
          <cell r="P87" t="str">
            <v>Volume</v>
          </cell>
          <cell r="Q87" t="str">
            <v xml:space="preserve"> Rp</v>
          </cell>
          <cell r="R87" t="str">
            <v>Rp/Satuan</v>
          </cell>
          <cell r="S87" t="str">
            <v>Rp</v>
          </cell>
          <cell r="T87" t="str">
            <v xml:space="preserve"> Rp</v>
          </cell>
        </row>
        <row r="88">
          <cell r="B88" t="str">
            <v>1</v>
          </cell>
          <cell r="C88" t="str">
            <v>2</v>
          </cell>
          <cell r="D88" t="str">
            <v>3</v>
          </cell>
          <cell r="E88" t="str">
            <v>4</v>
          </cell>
          <cell r="G88" t="str">
            <v>5</v>
          </cell>
          <cell r="H88" t="str">
            <v>6</v>
          </cell>
          <cell r="I88" t="str">
            <v>7</v>
          </cell>
          <cell r="J88" t="str">
            <v>8</v>
          </cell>
          <cell r="K88" t="str">
            <v>9</v>
          </cell>
          <cell r="L88" t="str">
            <v>10</v>
          </cell>
          <cell r="M88" t="str">
            <v>11 = (8 * 9) + 10</v>
          </cell>
          <cell r="N88" t="str">
            <v>12</v>
          </cell>
          <cell r="O88" t="str">
            <v xml:space="preserve">13 </v>
          </cell>
          <cell r="P88" t="str">
            <v>14 = 8 * 12</v>
          </cell>
          <cell r="Q88" t="str">
            <v>15 = 14 * 13</v>
          </cell>
          <cell r="R88" t="str">
            <v>16</v>
          </cell>
          <cell r="S88" t="str">
            <v>17 = 16 * 14</v>
          </cell>
          <cell r="T88" t="str">
            <v>18 = 15 + 17</v>
          </cell>
          <cell r="U88" t="str">
            <v>18</v>
          </cell>
        </row>
        <row r="89">
          <cell r="M89">
            <v>0</v>
          </cell>
          <cell r="O89">
            <v>0</v>
          </cell>
          <cell r="P89">
            <v>0</v>
          </cell>
          <cell r="Q89">
            <v>0</v>
          </cell>
          <cell r="S89">
            <v>0</v>
          </cell>
          <cell r="T89">
            <v>0</v>
          </cell>
        </row>
        <row r="90">
          <cell r="M90">
            <v>0</v>
          </cell>
          <cell r="O90">
            <v>0</v>
          </cell>
          <cell r="P90">
            <v>0</v>
          </cell>
          <cell r="Q90">
            <v>0</v>
          </cell>
          <cell r="S90">
            <v>0</v>
          </cell>
          <cell r="T90">
            <v>0</v>
          </cell>
        </row>
        <row r="91">
          <cell r="M91">
            <v>0</v>
          </cell>
          <cell r="O91">
            <v>0</v>
          </cell>
          <cell r="P91">
            <v>0</v>
          </cell>
          <cell r="Q91">
            <v>0</v>
          </cell>
          <cell r="S91">
            <v>0</v>
          </cell>
          <cell r="T91">
            <v>0</v>
          </cell>
        </row>
        <row r="92">
          <cell r="M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</row>
        <row r="93">
          <cell r="M93">
            <v>0</v>
          </cell>
          <cell r="O93">
            <v>0</v>
          </cell>
          <cell r="P93">
            <v>0</v>
          </cell>
          <cell r="Q93">
            <v>0</v>
          </cell>
          <cell r="S93">
            <v>0</v>
          </cell>
          <cell r="T93">
            <v>0</v>
          </cell>
        </row>
        <row r="94">
          <cell r="M94">
            <v>0</v>
          </cell>
          <cell r="O94">
            <v>0</v>
          </cell>
          <cell r="P94">
            <v>0</v>
          </cell>
          <cell r="Q94">
            <v>0</v>
          </cell>
          <cell r="S94">
            <v>0</v>
          </cell>
          <cell r="T94">
            <v>0</v>
          </cell>
        </row>
        <row r="95">
          <cell r="M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</row>
        <row r="96">
          <cell r="M96">
            <v>0</v>
          </cell>
          <cell r="O96">
            <v>0</v>
          </cell>
          <cell r="P96">
            <v>0</v>
          </cell>
          <cell r="Q96">
            <v>0</v>
          </cell>
          <cell r="S96">
            <v>0</v>
          </cell>
          <cell r="T96">
            <v>0</v>
          </cell>
        </row>
        <row r="97">
          <cell r="M97">
            <v>0</v>
          </cell>
          <cell r="O97">
            <v>0</v>
          </cell>
          <cell r="P97">
            <v>0</v>
          </cell>
          <cell r="Q97">
            <v>0</v>
          </cell>
          <cell r="S97">
            <v>0</v>
          </cell>
          <cell r="T97">
            <v>0</v>
          </cell>
        </row>
        <row r="98">
          <cell r="M98">
            <v>0</v>
          </cell>
          <cell r="O98">
            <v>0</v>
          </cell>
          <cell r="P98">
            <v>0</v>
          </cell>
          <cell r="Q98">
            <v>0</v>
          </cell>
          <cell r="S98">
            <v>0</v>
          </cell>
          <cell r="T98">
            <v>0</v>
          </cell>
        </row>
        <row r="99">
          <cell r="M99">
            <v>0</v>
          </cell>
          <cell r="O99">
            <v>0</v>
          </cell>
          <cell r="P99">
            <v>0</v>
          </cell>
          <cell r="Q99">
            <v>0</v>
          </cell>
          <cell r="S99">
            <v>0</v>
          </cell>
          <cell r="T99">
            <v>0</v>
          </cell>
        </row>
        <row r="100">
          <cell r="M100">
            <v>0</v>
          </cell>
          <cell r="O100">
            <v>0</v>
          </cell>
          <cell r="P100">
            <v>0</v>
          </cell>
          <cell r="Q100">
            <v>0</v>
          </cell>
          <cell r="S100">
            <v>0</v>
          </cell>
          <cell r="T100">
            <v>0</v>
          </cell>
        </row>
        <row r="101">
          <cell r="M101">
            <v>0</v>
          </cell>
          <cell r="O101">
            <v>0</v>
          </cell>
          <cell r="P101">
            <v>0</v>
          </cell>
          <cell r="Q101">
            <v>0</v>
          </cell>
          <cell r="S101">
            <v>0</v>
          </cell>
          <cell r="T101">
            <v>0</v>
          </cell>
        </row>
        <row r="102">
          <cell r="M102">
            <v>0</v>
          </cell>
          <cell r="O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</row>
        <row r="103">
          <cell r="M103">
            <v>0</v>
          </cell>
          <cell r="O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</row>
        <row r="104">
          <cell r="M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0</v>
          </cell>
          <cell r="T104">
            <v>0</v>
          </cell>
        </row>
        <row r="105">
          <cell r="M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0</v>
          </cell>
          <cell r="T105">
            <v>0</v>
          </cell>
        </row>
        <row r="106">
          <cell r="M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T106">
            <v>0</v>
          </cell>
        </row>
        <row r="107">
          <cell r="M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</row>
        <row r="108">
          <cell r="M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0</v>
          </cell>
          <cell r="T108">
            <v>0</v>
          </cell>
        </row>
        <row r="109">
          <cell r="M109">
            <v>0</v>
          </cell>
          <cell r="O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</row>
        <row r="110">
          <cell r="M110">
            <v>0</v>
          </cell>
          <cell r="O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</row>
        <row r="111">
          <cell r="C111" t="str">
            <v>J U M L A H</v>
          </cell>
          <cell r="J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</row>
        <row r="112">
          <cell r="B112" t="str">
            <v>G:\2008\TM 1 &amp; RKA Unit\KAmojang-9 Juli'07\RKA 2008+NARASI\[RKAP Labarugi TM1 1_74-ASKA.xls]SewaPemb(12A2)</v>
          </cell>
          <cell r="U112">
            <v>39291.609269097222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 t="str">
            <v>PT. INDONESIA POWER</v>
          </cell>
        </row>
        <row r="118">
          <cell r="B118" t="str">
            <v>LEMBAR KERJA</v>
          </cell>
          <cell r="S118" t="str">
            <v>Daftar</v>
          </cell>
          <cell r="T118" t="str">
            <v>12A2</v>
          </cell>
        </row>
        <row r="119">
          <cell r="B119" t="str">
            <v>ANGGARAN LABA RUGI</v>
          </cell>
        </row>
        <row r="120">
          <cell r="B120" t="str">
            <v>TAHUN 2008 - S/D TRW IV</v>
          </cell>
          <cell r="S120" t="str">
            <v>Perihal</v>
          </cell>
          <cell r="T120" t="str">
            <v xml:space="preserve">RINCIAN SEWA Pembangkit           </v>
          </cell>
        </row>
        <row r="121">
          <cell r="B121" t="str">
            <v>(Dalam ribuan rupiah)</v>
          </cell>
        </row>
        <row r="122">
          <cell r="B122" t="str">
            <v>Nomor - Disewa dari</v>
          </cell>
          <cell r="C122" t="str">
            <v>Disewa dari</v>
          </cell>
          <cell r="D122" t="str">
            <v>Nomor Perjanjian</v>
          </cell>
          <cell r="E122" t="str">
            <v>Nama Pusat Listrik</v>
          </cell>
          <cell r="H122" t="str">
            <v>Lama kontrak</v>
          </cell>
          <cell r="I122" t="str">
            <v>Capacity Factor (CF)</v>
          </cell>
          <cell r="J122" t="str">
            <v>Sewa Pembangkit - kWh</v>
          </cell>
          <cell r="K122" t="str">
            <v>Kontrak - Rp/kWh</v>
          </cell>
          <cell r="L122" t="str">
            <v>Biaya mobilisasi</v>
          </cell>
          <cell r="M122" t="str">
            <v>Jumlah Sewa Pembangkit</v>
          </cell>
          <cell r="N122" t="str">
            <v>SFC</v>
          </cell>
          <cell r="O122" t="str">
            <v>Bahan Bakar dari PLN - Liter</v>
          </cell>
          <cell r="Q122" t="str">
            <v>Bahan Bakar dari PLN - Rp</v>
          </cell>
          <cell r="R122" t="str">
            <v>Transportasi dari PLN - Rp/Liter</v>
          </cell>
          <cell r="S122" t="str">
            <v>Transportasi dari PLN - Rp</v>
          </cell>
          <cell r="T122" t="str">
            <v>Bahan Bakar Sewa Pembangkit</v>
          </cell>
          <cell r="U122" t="str">
            <v>Keterangan</v>
          </cell>
        </row>
        <row r="123">
          <cell r="B123" t="str">
            <v>No.</v>
          </cell>
          <cell r="C123" t="str">
            <v>Disewa dari</v>
          </cell>
          <cell r="D123" t="str">
            <v>Nomor Perjanjian</v>
          </cell>
          <cell r="E123" t="str">
            <v>Nama Pusat Listrik</v>
          </cell>
          <cell r="G123" t="str">
            <v>Jenis Bahan Bakar</v>
          </cell>
          <cell r="H123" t="str">
            <v>Lama kontrak</v>
          </cell>
          <cell r="I123" t="str">
            <v>Capacity Factor (CF)</v>
          </cell>
          <cell r="J123" t="str">
            <v xml:space="preserve">Jumlah </v>
          </cell>
          <cell r="K123" t="str">
            <v>Kontrak</v>
          </cell>
          <cell r="L123" t="str">
            <v>Biaya mobilisasi</v>
          </cell>
          <cell r="M123" t="str">
            <v>Jumlah</v>
          </cell>
          <cell r="N123" t="str">
            <v>SFC/SGC</v>
          </cell>
          <cell r="O123" t="str">
            <v>Bahan Bakar dan Transportasi dari  PLN</v>
          </cell>
          <cell r="U123" t="str">
            <v xml:space="preserve">Keterangan </v>
          </cell>
        </row>
        <row r="124">
          <cell r="F124" t="str">
            <v>Daya</v>
          </cell>
          <cell r="O124" t="str">
            <v>Bahan Bakar</v>
          </cell>
          <cell r="R124" t="str">
            <v>Biaya Transportasi</v>
          </cell>
          <cell r="T124" t="str">
            <v>Jumlah</v>
          </cell>
        </row>
        <row r="125">
          <cell r="F125" t="str">
            <v xml:space="preserve"> ( MW )</v>
          </cell>
          <cell r="J125" t="str">
            <v>kWh</v>
          </cell>
          <cell r="K125" t="str">
            <v>Rp/ kWh</v>
          </cell>
          <cell r="L125" t="str">
            <v>Rp</v>
          </cell>
          <cell r="M125" t="str">
            <v>Rp</v>
          </cell>
          <cell r="N125" t="str">
            <v>Satuan  / kWh</v>
          </cell>
          <cell r="O125" t="str">
            <v xml:space="preserve"> Rp/Satuan</v>
          </cell>
          <cell r="P125" t="str">
            <v>Volume</v>
          </cell>
          <cell r="Q125" t="str">
            <v xml:space="preserve"> Rp</v>
          </cell>
          <cell r="R125" t="str">
            <v>Rp/Satuan</v>
          </cell>
          <cell r="S125" t="str">
            <v>Rp</v>
          </cell>
          <cell r="T125" t="str">
            <v xml:space="preserve"> Rp</v>
          </cell>
        </row>
        <row r="126">
          <cell r="B126" t="str">
            <v>1</v>
          </cell>
          <cell r="C126" t="str">
            <v>2</v>
          </cell>
          <cell r="D126" t="str">
            <v>3</v>
          </cell>
          <cell r="E126" t="str">
            <v>4</v>
          </cell>
          <cell r="G126" t="str">
            <v>5</v>
          </cell>
          <cell r="H126" t="str">
            <v>6</v>
          </cell>
          <cell r="I126" t="str">
            <v>7</v>
          </cell>
          <cell r="J126" t="str">
            <v>8</v>
          </cell>
          <cell r="K126" t="str">
            <v>9</v>
          </cell>
          <cell r="L126" t="str">
            <v>10</v>
          </cell>
          <cell r="M126" t="str">
            <v>11 = (8 * 9) + 10</v>
          </cell>
          <cell r="N126" t="str">
            <v>12</v>
          </cell>
          <cell r="O126" t="str">
            <v xml:space="preserve">13 </v>
          </cell>
          <cell r="P126" t="str">
            <v>14 = 8 * 12</v>
          </cell>
          <cell r="Q126" t="str">
            <v>15 = 14 * 13</v>
          </cell>
          <cell r="R126" t="str">
            <v>16</v>
          </cell>
          <cell r="S126" t="str">
            <v>17 = 16 * 14</v>
          </cell>
          <cell r="T126" t="str">
            <v>18 = 15 + 17</v>
          </cell>
          <cell r="U126" t="str">
            <v>18</v>
          </cell>
        </row>
        <row r="127">
          <cell r="M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T127">
            <v>0</v>
          </cell>
        </row>
        <row r="128">
          <cell r="M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T128">
            <v>0</v>
          </cell>
        </row>
        <row r="129">
          <cell r="M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T129">
            <v>0</v>
          </cell>
        </row>
        <row r="130">
          <cell r="M130">
            <v>0</v>
          </cell>
          <cell r="O130">
            <v>0</v>
          </cell>
          <cell r="P130">
            <v>0</v>
          </cell>
          <cell r="Q130">
            <v>0</v>
          </cell>
          <cell r="S130">
            <v>0</v>
          </cell>
          <cell r="T130">
            <v>0</v>
          </cell>
        </row>
        <row r="131">
          <cell r="M131">
            <v>0</v>
          </cell>
          <cell r="O131">
            <v>0</v>
          </cell>
          <cell r="P131">
            <v>0</v>
          </cell>
          <cell r="Q131">
            <v>0</v>
          </cell>
          <cell r="S131">
            <v>0</v>
          </cell>
          <cell r="T131">
            <v>0</v>
          </cell>
        </row>
        <row r="132">
          <cell r="M132">
            <v>0</v>
          </cell>
          <cell r="O132">
            <v>0</v>
          </cell>
          <cell r="P132">
            <v>0</v>
          </cell>
          <cell r="Q132">
            <v>0</v>
          </cell>
          <cell r="S132">
            <v>0</v>
          </cell>
          <cell r="T132">
            <v>0</v>
          </cell>
        </row>
        <row r="133">
          <cell r="M133">
            <v>0</v>
          </cell>
          <cell r="O133">
            <v>0</v>
          </cell>
          <cell r="P133">
            <v>0</v>
          </cell>
          <cell r="Q133">
            <v>0</v>
          </cell>
          <cell r="S133">
            <v>0</v>
          </cell>
          <cell r="T133">
            <v>0</v>
          </cell>
        </row>
        <row r="134">
          <cell r="M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T134">
            <v>0</v>
          </cell>
        </row>
        <row r="135">
          <cell r="M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0</v>
          </cell>
        </row>
        <row r="136">
          <cell r="M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T136">
            <v>0</v>
          </cell>
        </row>
        <row r="137">
          <cell r="M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</row>
        <row r="138">
          <cell r="M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T138">
            <v>0</v>
          </cell>
        </row>
        <row r="139">
          <cell r="M139">
            <v>0</v>
          </cell>
          <cell r="O139">
            <v>0</v>
          </cell>
          <cell r="P139">
            <v>0</v>
          </cell>
          <cell r="Q139">
            <v>0</v>
          </cell>
          <cell r="S139">
            <v>0</v>
          </cell>
          <cell r="T139">
            <v>0</v>
          </cell>
        </row>
        <row r="140">
          <cell r="M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0</v>
          </cell>
          <cell r="T140">
            <v>0</v>
          </cell>
        </row>
        <row r="141">
          <cell r="M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</row>
        <row r="142">
          <cell r="M142">
            <v>0</v>
          </cell>
          <cell r="O142">
            <v>0</v>
          </cell>
          <cell r="P142">
            <v>0</v>
          </cell>
          <cell r="Q142">
            <v>0</v>
          </cell>
          <cell r="S142">
            <v>0</v>
          </cell>
          <cell r="T142">
            <v>0</v>
          </cell>
        </row>
        <row r="143">
          <cell r="M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T143">
            <v>0</v>
          </cell>
        </row>
        <row r="144">
          <cell r="M144">
            <v>0</v>
          </cell>
          <cell r="O144">
            <v>0</v>
          </cell>
          <cell r="P144">
            <v>0</v>
          </cell>
          <cell r="Q144">
            <v>0</v>
          </cell>
          <cell r="S144">
            <v>0</v>
          </cell>
          <cell r="T144">
            <v>0</v>
          </cell>
        </row>
        <row r="145">
          <cell r="M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0</v>
          </cell>
          <cell r="T145">
            <v>0</v>
          </cell>
        </row>
        <row r="146">
          <cell r="M146">
            <v>0</v>
          </cell>
          <cell r="O146">
            <v>0</v>
          </cell>
          <cell r="P146">
            <v>0</v>
          </cell>
          <cell r="Q146">
            <v>0</v>
          </cell>
          <cell r="S146">
            <v>0</v>
          </cell>
          <cell r="T146">
            <v>0</v>
          </cell>
        </row>
        <row r="147">
          <cell r="M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0</v>
          </cell>
          <cell r="T147">
            <v>0</v>
          </cell>
        </row>
        <row r="148">
          <cell r="M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0</v>
          </cell>
          <cell r="T148">
            <v>0</v>
          </cell>
        </row>
        <row r="149">
          <cell r="C149" t="str">
            <v>J U M L A H</v>
          </cell>
          <cell r="J149">
            <v>0</v>
          </cell>
          <cell r="L149">
            <v>0</v>
          </cell>
          <cell r="M149">
            <v>0</v>
          </cell>
          <cell r="P149">
            <v>0</v>
          </cell>
          <cell r="Q149">
            <v>0</v>
          </cell>
          <cell r="S149">
            <v>0</v>
          </cell>
          <cell r="T149">
            <v>0</v>
          </cell>
        </row>
        <row r="150">
          <cell r="B150" t="str">
            <v>G:\2008\TM 1 &amp; RKA Unit\KAmojang-9 Juli'07\RKA 2008+NARASI\[RKAP Labarugi TM1 1_74-ASKA.xls]SewaPemb(12A2)</v>
          </cell>
          <cell r="U150">
            <v>39291.609269097222</v>
          </cell>
        </row>
      </sheetData>
      <sheetData sheetId="14" refreshError="1">
        <row r="2">
          <cell r="D2" t="str">
            <v>UNIT  BISNIS  :  ……………………</v>
          </cell>
        </row>
        <row r="3">
          <cell r="B3" t="str">
            <v>PT. INDONESIA POWER</v>
          </cell>
        </row>
        <row r="4">
          <cell r="B4" t="str">
            <v>LEMBAR KERJA</v>
          </cell>
          <cell r="H4" t="str">
            <v>Daftar</v>
          </cell>
          <cell r="I4" t="str">
            <v>12B1</v>
          </cell>
        </row>
        <row r="5">
          <cell r="B5" t="str">
            <v>ANGGARAN LABA RUGI</v>
          </cell>
        </row>
        <row r="6">
          <cell r="B6" t="str">
            <v>TAHUN 2008 - S/D TRW I</v>
          </cell>
          <cell r="H6" t="str">
            <v>Perihal</v>
          </cell>
          <cell r="I6" t="str">
            <v>PEMAKAIAN BAHAN BAKAR DAN MINYAK PELUMAS</v>
          </cell>
        </row>
        <row r="7">
          <cell r="B7" t="str">
            <v>(Dalam ribuan rupiah)</v>
          </cell>
        </row>
        <row r="8">
          <cell r="D8" t="str">
            <v>Pembangkitan PLTA</v>
          </cell>
          <cell r="E8" t="str">
            <v>Pembangkitan PLTU</v>
          </cell>
          <cell r="F8" t="str">
            <v>Pembangkitan PLTD</v>
          </cell>
          <cell r="G8" t="str">
            <v>Pembangkitan PLTG</v>
          </cell>
          <cell r="H8" t="str">
            <v>Pembangkitan PLTP</v>
          </cell>
          <cell r="I8" t="str">
            <v xml:space="preserve">Pembangkitan PLTGU </v>
          </cell>
          <cell r="J8" t="str">
            <v>Sewa Pembangkit</v>
          </cell>
          <cell r="K8" t="str">
            <v>Fungsi Pembangkitan :</v>
          </cell>
        </row>
        <row r="9">
          <cell r="C9" t="str">
            <v>Satuan</v>
          </cell>
          <cell r="D9" t="str">
            <v>PLTA</v>
          </cell>
          <cell r="E9" t="str">
            <v>PLTU</v>
          </cell>
          <cell r="F9" t="str">
            <v>PLTD</v>
          </cell>
          <cell r="G9" t="str">
            <v>PLTG</v>
          </cell>
          <cell r="H9" t="str">
            <v>PLTP</v>
          </cell>
          <cell r="I9" t="str">
            <v>PLTGU</v>
          </cell>
          <cell r="J9" t="str">
            <v>Sewa Pembangkit</v>
          </cell>
          <cell r="K9" t="str">
            <v>Jumlah</v>
          </cell>
        </row>
        <row r="10">
          <cell r="B10" t="str">
            <v>1</v>
          </cell>
          <cell r="C10" t="str">
            <v>2</v>
          </cell>
          <cell r="D10" t="str">
            <v>3</v>
          </cell>
          <cell r="E10" t="str">
            <v>4</v>
          </cell>
          <cell r="F10" t="str">
            <v>5</v>
          </cell>
          <cell r="G10" t="str">
            <v>6</v>
          </cell>
          <cell r="H10" t="str">
            <v>7</v>
          </cell>
          <cell r="I10" t="str">
            <v>8</v>
          </cell>
          <cell r="J10" t="str">
            <v>9</v>
          </cell>
          <cell r="K10" t="str">
            <v>9=3 s/d 9</v>
          </cell>
        </row>
        <row r="11">
          <cell r="B11" t="str">
            <v>Dalam  Rupiah</v>
          </cell>
        </row>
        <row r="12">
          <cell r="B12" t="str">
            <v>H   S   D</v>
          </cell>
          <cell r="C12" t="str">
            <v>Rp.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 t="str">
            <v>M    F   O / Residu</v>
          </cell>
          <cell r="C13" t="str">
            <v>Rp.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 t="str">
            <v>I    D   O</v>
          </cell>
          <cell r="C14" t="str">
            <v>Rp.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 t="str">
            <v>Bio Fuel</v>
          </cell>
          <cell r="C15" t="str">
            <v>Rp.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 t="str">
            <v>Sub  Jumlah</v>
          </cell>
          <cell r="C16" t="str">
            <v>Rp.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 t="str">
            <v>Batu  bara</v>
          </cell>
          <cell r="C17" t="str">
            <v>Rp.</v>
          </cell>
          <cell r="K17">
            <v>0</v>
          </cell>
        </row>
        <row r="18">
          <cell r="B18" t="str">
            <v>Gas  alam</v>
          </cell>
          <cell r="C18" t="str">
            <v>Rp.</v>
          </cell>
          <cell r="K18">
            <v>0</v>
          </cell>
        </row>
        <row r="19">
          <cell r="B19" t="str">
            <v>Panas  Bumi</v>
          </cell>
          <cell r="C19" t="str">
            <v>Rp.</v>
          </cell>
          <cell r="H19">
            <v>424518838.08000004</v>
          </cell>
          <cell r="K19">
            <v>424518838.08000004</v>
          </cell>
        </row>
        <row r="20">
          <cell r="B20" t="str">
            <v>E&amp;P</v>
          </cell>
          <cell r="C20" t="str">
            <v>Rp.</v>
          </cell>
          <cell r="K20">
            <v>0</v>
          </cell>
        </row>
        <row r="21">
          <cell r="B21" t="str">
            <v>Retribusi Penggunaan Arus Air Pemda</v>
          </cell>
          <cell r="C21" t="str">
            <v>Rp.</v>
          </cell>
          <cell r="K21">
            <v>0</v>
          </cell>
        </row>
        <row r="22">
          <cell r="B22" t="str">
            <v>Campuran  Minyak  Bakar  dll</v>
          </cell>
          <cell r="C22" t="str">
            <v>Rp.</v>
          </cell>
          <cell r="H22">
            <v>291908</v>
          </cell>
          <cell r="K22">
            <v>291908</v>
          </cell>
        </row>
        <row r="23">
          <cell r="B23" t="str">
            <v>Minyak  Pelumas</v>
          </cell>
          <cell r="C23" t="str">
            <v>Rp.</v>
          </cell>
          <cell r="H23">
            <v>74861</v>
          </cell>
          <cell r="K23">
            <v>74861</v>
          </cell>
        </row>
        <row r="24">
          <cell r="J24">
            <v>0</v>
          </cell>
          <cell r="K24">
            <v>0</v>
          </cell>
        </row>
        <row r="25">
          <cell r="B25" t="str">
            <v>J u m l a h</v>
          </cell>
          <cell r="C25" t="str">
            <v>Rp.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424885607.08000004</v>
          </cell>
          <cell r="I25">
            <v>0</v>
          </cell>
          <cell r="J25">
            <v>0</v>
          </cell>
          <cell r="K25">
            <v>424885607.08000004</v>
          </cell>
        </row>
        <row r="26">
          <cell r="B26" t="str">
            <v>Dalam  Satuan  ( Unit )</v>
          </cell>
        </row>
        <row r="27">
          <cell r="B27" t="str">
            <v>H   S   D</v>
          </cell>
          <cell r="C27" t="str">
            <v>Liter</v>
          </cell>
          <cell r="K27">
            <v>0</v>
          </cell>
        </row>
        <row r="28">
          <cell r="B28" t="str">
            <v>M    F   O / Residu</v>
          </cell>
          <cell r="C28" t="str">
            <v>Liter</v>
          </cell>
          <cell r="K28">
            <v>0</v>
          </cell>
        </row>
        <row r="29">
          <cell r="B29" t="str">
            <v>I    D   O</v>
          </cell>
          <cell r="C29" t="str">
            <v>Liter</v>
          </cell>
          <cell r="K29">
            <v>0</v>
          </cell>
        </row>
        <row r="30">
          <cell r="B30" t="str">
            <v>Bio Fuel</v>
          </cell>
          <cell r="C30" t="str">
            <v>Liter</v>
          </cell>
          <cell r="K30">
            <v>0</v>
          </cell>
        </row>
        <row r="31">
          <cell r="B31" t="str">
            <v>Batu  bara</v>
          </cell>
          <cell r="C31" t="str">
            <v>Kg</v>
          </cell>
          <cell r="K31">
            <v>0</v>
          </cell>
        </row>
        <row r="32">
          <cell r="B32" t="str">
            <v>Gas  alam</v>
          </cell>
          <cell r="C32" t="str">
            <v>1000 BTU</v>
          </cell>
          <cell r="K32">
            <v>0</v>
          </cell>
        </row>
        <row r="33">
          <cell r="B33" t="str">
            <v>Panas  Bumi</v>
          </cell>
          <cell r="C33" t="str">
            <v>kWh</v>
          </cell>
          <cell r="H33">
            <v>725168000</v>
          </cell>
          <cell r="K33">
            <v>725168000</v>
          </cell>
        </row>
        <row r="34">
          <cell r="B34" t="str">
            <v>E&amp;P (PLTA)</v>
          </cell>
          <cell r="C34" t="str">
            <v>kWh</v>
          </cell>
          <cell r="K34">
            <v>0</v>
          </cell>
        </row>
        <row r="35">
          <cell r="B35" t="str">
            <v>E&amp;P (PLTU)</v>
          </cell>
          <cell r="C35" t="str">
            <v>m3</v>
          </cell>
          <cell r="K35">
            <v>0</v>
          </cell>
        </row>
        <row r="36">
          <cell r="B36" t="str">
            <v>Retribusi Penggunaan Arus Air Pemda</v>
          </cell>
          <cell r="C36" t="str">
            <v>Liter</v>
          </cell>
          <cell r="K36">
            <v>0</v>
          </cell>
        </row>
        <row r="37">
          <cell r="B37" t="str">
            <v>Campuran  Minyak  Bakar  dll</v>
          </cell>
          <cell r="C37" t="str">
            <v>Liter</v>
          </cell>
          <cell r="K37">
            <v>0</v>
          </cell>
        </row>
        <row r="38">
          <cell r="B38" t="str">
            <v>Minyak  Pelumas</v>
          </cell>
          <cell r="C38" t="str">
            <v>Liter</v>
          </cell>
          <cell r="H38">
            <v>2138.8857142857141</v>
          </cell>
          <cell r="K38">
            <v>2138.8857142857141</v>
          </cell>
        </row>
        <row r="40">
          <cell r="B40" t="str">
            <v>G:\2008\TM 1 &amp; RKA Unit\KAmojang-9 Juli'07\RKA 2008+NARASI\[RKAP Labarugi TM1 1_74-ASKA.xls]BBMJenis(12B1)</v>
          </cell>
          <cell r="K40">
            <v>39291.609269097222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 t="str">
            <v>PT. INDONESIA POWER</v>
          </cell>
        </row>
        <row r="46">
          <cell r="B46" t="str">
            <v>LEMBAR KERJA</v>
          </cell>
          <cell r="H46" t="str">
            <v>Daftar</v>
          </cell>
          <cell r="I46" t="str">
            <v>12B1</v>
          </cell>
        </row>
        <row r="47">
          <cell r="B47" t="str">
            <v>ANGGARAN LABA RUGI</v>
          </cell>
        </row>
        <row r="48">
          <cell r="B48" t="str">
            <v>TAHUN 2008 - S/D TRW II</v>
          </cell>
          <cell r="H48" t="str">
            <v>Perihal</v>
          </cell>
          <cell r="I48" t="str">
            <v>PEMAKAIAN BAHAN BAKAR DAN MINYAK PELUMAS</v>
          </cell>
        </row>
        <row r="49">
          <cell r="B49" t="str">
            <v>(Dalam ribuan rupiah)</v>
          </cell>
        </row>
        <row r="50">
          <cell r="D50" t="str">
            <v>Pembangkitan PLTA</v>
          </cell>
          <cell r="E50" t="str">
            <v>Pembangkitan PLTU</v>
          </cell>
          <cell r="F50" t="str">
            <v>Pembangkitan PLTD</v>
          </cell>
          <cell r="G50" t="str">
            <v>Pembangkitan PLTG</v>
          </cell>
          <cell r="H50" t="str">
            <v>Pembangkitan PLTP</v>
          </cell>
          <cell r="I50" t="str">
            <v xml:space="preserve">Pembangkitan PLTGU </v>
          </cell>
          <cell r="J50" t="str">
            <v>Sewa Pembangkit</v>
          </cell>
          <cell r="K50" t="str">
            <v>Fungsi Pembangkitan :</v>
          </cell>
        </row>
        <row r="51">
          <cell r="C51" t="str">
            <v>Satuan</v>
          </cell>
          <cell r="D51" t="str">
            <v>PLTA</v>
          </cell>
          <cell r="E51" t="str">
            <v>PLTU</v>
          </cell>
          <cell r="F51" t="str">
            <v>PLTD</v>
          </cell>
          <cell r="G51" t="str">
            <v>PLTG</v>
          </cell>
          <cell r="H51" t="str">
            <v>PLTP</v>
          </cell>
          <cell r="I51" t="str">
            <v>PLTGU</v>
          </cell>
          <cell r="J51" t="str">
            <v>Sewa Pembangkit</v>
          </cell>
          <cell r="K51" t="str">
            <v>Jumlah</v>
          </cell>
        </row>
        <row r="52">
          <cell r="B52" t="str">
            <v>1</v>
          </cell>
          <cell r="C52" t="str">
            <v>2</v>
          </cell>
          <cell r="D52" t="str">
            <v>3</v>
          </cell>
          <cell r="E52" t="str">
            <v>4</v>
          </cell>
          <cell r="F52" t="str">
            <v>5</v>
          </cell>
          <cell r="G52" t="str">
            <v>6</v>
          </cell>
          <cell r="H52" t="str">
            <v>7</v>
          </cell>
          <cell r="I52" t="str">
            <v>8</v>
          </cell>
          <cell r="J52" t="str">
            <v>9</v>
          </cell>
          <cell r="K52" t="str">
            <v>9=3 s/d 9</v>
          </cell>
        </row>
        <row r="53">
          <cell r="B53" t="str">
            <v>Dalam  Rupiah</v>
          </cell>
        </row>
        <row r="54">
          <cell r="B54" t="str">
            <v>H   S   D</v>
          </cell>
          <cell r="C54" t="str">
            <v>Rp.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B55" t="str">
            <v>M    F   O / Residu</v>
          </cell>
          <cell r="C55" t="str">
            <v>Rp.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B56" t="str">
            <v>I    D   O</v>
          </cell>
          <cell r="C56" t="str">
            <v>Rp.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B57" t="str">
            <v>Bio Fuel</v>
          </cell>
          <cell r="C57" t="str">
            <v>Rp.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B58" t="str">
            <v>Sub  Jumlah</v>
          </cell>
          <cell r="C58" t="str">
            <v>Rp.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B59" t="str">
            <v>Batu  bara</v>
          </cell>
          <cell r="C59" t="str">
            <v>Rp.</v>
          </cell>
          <cell r="K59">
            <v>0</v>
          </cell>
        </row>
        <row r="60">
          <cell r="B60" t="str">
            <v>Gas  alam</v>
          </cell>
          <cell r="C60" t="str">
            <v>Rp.</v>
          </cell>
          <cell r="K60">
            <v>0</v>
          </cell>
        </row>
        <row r="61">
          <cell r="B61" t="str">
            <v>Panas  Bumi</v>
          </cell>
          <cell r="C61" t="str">
            <v>Rp.</v>
          </cell>
          <cell r="H61">
            <v>821486645.87520003</v>
          </cell>
          <cell r="K61">
            <v>821486645.87520003</v>
          </cell>
        </row>
        <row r="62">
          <cell r="B62" t="str">
            <v>E&amp;P</v>
          </cell>
          <cell r="C62" t="str">
            <v>Rp.</v>
          </cell>
          <cell r="K62">
            <v>0</v>
          </cell>
        </row>
        <row r="63">
          <cell r="B63" t="str">
            <v>Retribusi Penggunaan Arus Air Pemda</v>
          </cell>
          <cell r="C63" t="str">
            <v>Rp.</v>
          </cell>
          <cell r="K63">
            <v>0</v>
          </cell>
        </row>
        <row r="64">
          <cell r="B64" t="str">
            <v>Campuran  Minyak  Bakar  dll</v>
          </cell>
          <cell r="C64" t="str">
            <v>Rp.</v>
          </cell>
          <cell r="H64">
            <v>537289</v>
          </cell>
          <cell r="K64">
            <v>537289</v>
          </cell>
        </row>
        <row r="65">
          <cell r="B65" t="str">
            <v>Minyak  Pelumas</v>
          </cell>
          <cell r="C65" t="str">
            <v>Rp.</v>
          </cell>
          <cell r="H65">
            <v>140128</v>
          </cell>
          <cell r="K65">
            <v>140128</v>
          </cell>
        </row>
        <row r="66">
          <cell r="B66" t="str">
            <v>Bahan Bakar Sewa Pembangkit</v>
          </cell>
          <cell r="C66" t="str">
            <v>Rp.</v>
          </cell>
          <cell r="J66">
            <v>0</v>
          </cell>
          <cell r="K66">
            <v>0</v>
          </cell>
        </row>
        <row r="67">
          <cell r="B67" t="str">
            <v>J u m l a h</v>
          </cell>
          <cell r="C67" t="str">
            <v>Rp.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822164062.87520003</v>
          </cell>
          <cell r="I67">
            <v>0</v>
          </cell>
          <cell r="J67">
            <v>0</v>
          </cell>
          <cell r="K67">
            <v>822164062.87520003</v>
          </cell>
        </row>
        <row r="68">
          <cell r="B68" t="str">
            <v>Dalam  Satuan  ( Unit )</v>
          </cell>
        </row>
        <row r="69">
          <cell r="B69" t="str">
            <v>H   S   D</v>
          </cell>
          <cell r="C69" t="str">
            <v>Liter</v>
          </cell>
          <cell r="K69">
            <v>0</v>
          </cell>
        </row>
        <row r="70">
          <cell r="B70" t="str">
            <v>M    F   O / Residu</v>
          </cell>
          <cell r="C70" t="str">
            <v>Liter</v>
          </cell>
          <cell r="K70">
            <v>0</v>
          </cell>
        </row>
        <row r="71">
          <cell r="B71" t="str">
            <v>I    D   O</v>
          </cell>
          <cell r="C71" t="str">
            <v>Liter</v>
          </cell>
          <cell r="K71">
            <v>0</v>
          </cell>
        </row>
        <row r="72">
          <cell r="B72" t="str">
            <v>Bio Fuel</v>
          </cell>
          <cell r="C72" t="str">
            <v>Liter</v>
          </cell>
        </row>
        <row r="73">
          <cell r="B73" t="str">
            <v>Batu  bara</v>
          </cell>
          <cell r="C73" t="str">
            <v>Kg</v>
          </cell>
          <cell r="K73">
            <v>0</v>
          </cell>
        </row>
        <row r="74">
          <cell r="B74" t="str">
            <v>Gas  alam</v>
          </cell>
          <cell r="C74" t="str">
            <v>1000 BTU</v>
          </cell>
          <cell r="K74">
            <v>0</v>
          </cell>
        </row>
        <row r="75">
          <cell r="B75" t="str">
            <v>Panas  Bumi</v>
          </cell>
          <cell r="C75" t="str">
            <v>kWh</v>
          </cell>
          <cell r="H75">
            <v>1411866776</v>
          </cell>
          <cell r="K75">
            <v>1411866776</v>
          </cell>
        </row>
        <row r="76">
          <cell r="B76" t="str">
            <v>E&amp;P (PLTA)</v>
          </cell>
          <cell r="C76" t="str">
            <v>kWh</v>
          </cell>
          <cell r="K76">
            <v>0</v>
          </cell>
        </row>
        <row r="77">
          <cell r="B77" t="str">
            <v>E&amp;P (PLTU)</v>
          </cell>
          <cell r="C77" t="str">
            <v>m3</v>
          </cell>
          <cell r="K77">
            <v>0</v>
          </cell>
        </row>
        <row r="78">
          <cell r="B78" t="str">
            <v>Retribusi Penggunaan Arus Air Pemda</v>
          </cell>
          <cell r="C78" t="str">
            <v>m3</v>
          </cell>
          <cell r="K78">
            <v>0</v>
          </cell>
        </row>
        <row r="79">
          <cell r="B79" t="str">
            <v>Campuran  Minyak  Bakar  dll</v>
          </cell>
          <cell r="C79" t="str">
            <v>Liter</v>
          </cell>
          <cell r="K79">
            <v>0</v>
          </cell>
        </row>
        <row r="80">
          <cell r="B80" t="str">
            <v>Minyak  Pelumas</v>
          </cell>
          <cell r="C80" t="str">
            <v>Liter</v>
          </cell>
          <cell r="H80">
            <v>4003.6571428571428</v>
          </cell>
          <cell r="K80">
            <v>4003.6571428571428</v>
          </cell>
        </row>
        <row r="81">
          <cell r="B81" t="str">
            <v>Bahan Bakar Sewa Pembangkit</v>
          </cell>
          <cell r="C81" t="str">
            <v>Liter</v>
          </cell>
          <cell r="J81">
            <v>0</v>
          </cell>
          <cell r="K81">
            <v>0</v>
          </cell>
        </row>
        <row r="82">
          <cell r="B82" t="str">
            <v>G:\2008\TM 1 &amp; RKA Unit\KAmojang-9 Juli'07\RKA 2008+NARASI\[RKAP Labarugi TM1 1_74-ASKA.xls]BBMJenis(12B1)</v>
          </cell>
          <cell r="K82">
            <v>39291.609269097222</v>
          </cell>
        </row>
        <row r="85">
          <cell r="B85">
            <v>0</v>
          </cell>
        </row>
        <row r="86">
          <cell r="B86">
            <v>0</v>
          </cell>
        </row>
        <row r="87">
          <cell r="B87" t="str">
            <v>PT. INDONESIA POWER</v>
          </cell>
        </row>
        <row r="88">
          <cell r="B88" t="str">
            <v>LEMBAR KERJA</v>
          </cell>
          <cell r="H88" t="str">
            <v>Daftar</v>
          </cell>
          <cell r="I88" t="str">
            <v>12B1</v>
          </cell>
        </row>
        <row r="89">
          <cell r="B89" t="str">
            <v>ANGGARAN LABA RUGI</v>
          </cell>
        </row>
        <row r="90">
          <cell r="B90" t="str">
            <v>TAHUN 2008 - S/D TRW III</v>
          </cell>
          <cell r="H90" t="str">
            <v>Perihal</v>
          </cell>
          <cell r="I90" t="str">
            <v>PEMAKAIAN BAHAN BAKAR DAN MINYAK PELUMAS</v>
          </cell>
        </row>
        <row r="91">
          <cell r="B91" t="str">
            <v>(Dalam ribuan rupiah)</v>
          </cell>
        </row>
        <row r="92">
          <cell r="D92" t="str">
            <v>Pembangkitan PLTA</v>
          </cell>
          <cell r="E92" t="str">
            <v>Pembangkitan PLTU</v>
          </cell>
          <cell r="F92" t="str">
            <v>Pembangkitan PLTD</v>
          </cell>
          <cell r="G92" t="str">
            <v>Pembangkitan PLTG</v>
          </cell>
          <cell r="H92" t="str">
            <v>Pembangkitan PLTP</v>
          </cell>
          <cell r="I92" t="str">
            <v xml:space="preserve">Pembangkitan PLTGU </v>
          </cell>
          <cell r="J92" t="str">
            <v>Sewa Pembangkit</v>
          </cell>
          <cell r="K92" t="str">
            <v>Fungsi Pembangkitan :</v>
          </cell>
        </row>
        <row r="93">
          <cell r="C93" t="str">
            <v>Satuan</v>
          </cell>
          <cell r="D93" t="str">
            <v>PLTA</v>
          </cell>
          <cell r="E93" t="str">
            <v>PLTU</v>
          </cell>
          <cell r="F93" t="str">
            <v>PLTD</v>
          </cell>
          <cell r="G93" t="str">
            <v>PLTG</v>
          </cell>
          <cell r="H93" t="str">
            <v>PLTP</v>
          </cell>
          <cell r="I93" t="str">
            <v>PLTGU</v>
          </cell>
          <cell r="J93" t="str">
            <v>Sewa Pembangkit</v>
          </cell>
          <cell r="K93" t="str">
            <v>Jumlah</v>
          </cell>
        </row>
        <row r="94">
          <cell r="B94" t="str">
            <v>1</v>
          </cell>
          <cell r="C94" t="str">
            <v>2</v>
          </cell>
          <cell r="D94" t="str">
            <v>3</v>
          </cell>
          <cell r="E94" t="str">
            <v>4</v>
          </cell>
          <cell r="F94" t="str">
            <v>5</v>
          </cell>
          <cell r="G94" t="str">
            <v>6</v>
          </cell>
          <cell r="H94" t="str">
            <v>7</v>
          </cell>
          <cell r="I94" t="str">
            <v>8</v>
          </cell>
          <cell r="J94" t="str">
            <v>9</v>
          </cell>
          <cell r="K94" t="str">
            <v>9=3 s/d 9</v>
          </cell>
        </row>
        <row r="95">
          <cell r="B95" t="str">
            <v>Dalam  Rupiah</v>
          </cell>
        </row>
        <row r="96">
          <cell r="B96" t="str">
            <v>H   S   D</v>
          </cell>
          <cell r="C96" t="str">
            <v>Rp.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B97" t="str">
            <v>M    F   O / Residu</v>
          </cell>
          <cell r="C97" t="str">
            <v>Rp.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B98" t="str">
            <v>I    D   O</v>
          </cell>
          <cell r="C98" t="str">
            <v>Rp.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B99" t="str">
            <v>Bio Fuel</v>
          </cell>
          <cell r="C99" t="str">
            <v>Rp.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B100" t="str">
            <v>Sub  Jumlah</v>
          </cell>
          <cell r="C100" t="str">
            <v>Rp.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B101" t="str">
            <v>Batu  bara</v>
          </cell>
          <cell r="C101" t="str">
            <v>Rp.</v>
          </cell>
          <cell r="K101">
            <v>0</v>
          </cell>
        </row>
        <row r="102">
          <cell r="B102" t="str">
            <v>Gas  alam</v>
          </cell>
          <cell r="C102" t="str">
            <v>Rp.</v>
          </cell>
          <cell r="K102">
            <v>0</v>
          </cell>
        </row>
        <row r="103">
          <cell r="B103" t="str">
            <v>Panas  Bumi</v>
          </cell>
          <cell r="C103" t="str">
            <v>Rp.</v>
          </cell>
          <cell r="H103">
            <v>1259328089.7792001</v>
          </cell>
          <cell r="K103">
            <v>1259328089.7792001</v>
          </cell>
        </row>
        <row r="104">
          <cell r="B104" t="str">
            <v>E&amp;P</v>
          </cell>
          <cell r="C104" t="str">
            <v>Rp.</v>
          </cell>
          <cell r="K104">
            <v>0</v>
          </cell>
        </row>
        <row r="105">
          <cell r="B105" t="str">
            <v>Retribusi Penggunaan Arus Air Pemda</v>
          </cell>
          <cell r="C105" t="str">
            <v>Rp.</v>
          </cell>
          <cell r="K105">
            <v>0</v>
          </cell>
        </row>
        <row r="106">
          <cell r="B106" t="str">
            <v>Campuran  Minyak  Bakar  dll</v>
          </cell>
          <cell r="C106" t="str">
            <v>Rp.</v>
          </cell>
          <cell r="H106">
            <v>858580</v>
          </cell>
          <cell r="K106">
            <v>858580</v>
          </cell>
        </row>
        <row r="107">
          <cell r="B107" t="str">
            <v>Minyak  Pelumas</v>
          </cell>
          <cell r="C107" t="str">
            <v>Rp.</v>
          </cell>
          <cell r="H107">
            <v>220725</v>
          </cell>
          <cell r="K107">
            <v>220725</v>
          </cell>
        </row>
        <row r="108">
          <cell r="B108" t="str">
            <v>Bahan Bakar Sewa Pembangkit</v>
          </cell>
          <cell r="C108" t="str">
            <v>Rp.</v>
          </cell>
          <cell r="J108">
            <v>0</v>
          </cell>
          <cell r="K108">
            <v>0</v>
          </cell>
        </row>
        <row r="109">
          <cell r="B109" t="str">
            <v>J u m l a h</v>
          </cell>
          <cell r="C109" t="str">
            <v>Rp.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1260407394.7792001</v>
          </cell>
          <cell r="I109">
            <v>0</v>
          </cell>
          <cell r="J109">
            <v>0</v>
          </cell>
          <cell r="K109">
            <v>1260407394.7792001</v>
          </cell>
        </row>
        <row r="110">
          <cell r="B110" t="str">
            <v>Dalam  Satuan  ( Unit )</v>
          </cell>
        </row>
        <row r="111">
          <cell r="B111" t="str">
            <v>H   S   D</v>
          </cell>
          <cell r="C111" t="str">
            <v>Liter</v>
          </cell>
          <cell r="K111">
            <v>0</v>
          </cell>
        </row>
        <row r="112">
          <cell r="B112" t="str">
            <v>M    F   O / Residu</v>
          </cell>
          <cell r="C112" t="str">
            <v>Liter</v>
          </cell>
          <cell r="K112">
            <v>0</v>
          </cell>
        </row>
        <row r="113">
          <cell r="B113" t="str">
            <v>I    D   O</v>
          </cell>
          <cell r="C113" t="str">
            <v>Liter</v>
          </cell>
          <cell r="K113">
            <v>0</v>
          </cell>
        </row>
        <row r="114">
          <cell r="B114" t="str">
            <v>Bio Fuel</v>
          </cell>
          <cell r="C114" t="str">
            <v>Liter</v>
          </cell>
        </row>
        <row r="115">
          <cell r="B115" t="str">
            <v>Batu  bara</v>
          </cell>
          <cell r="C115" t="str">
            <v>Kg</v>
          </cell>
          <cell r="K115">
            <v>0</v>
          </cell>
        </row>
        <row r="116">
          <cell r="B116" t="str">
            <v>Gas  alam</v>
          </cell>
          <cell r="C116" t="str">
            <v>1000 BTU</v>
          </cell>
          <cell r="K116">
            <v>0</v>
          </cell>
        </row>
        <row r="117">
          <cell r="B117" t="str">
            <v>Panas  Bumi</v>
          </cell>
          <cell r="C117" t="str">
            <v>kWh</v>
          </cell>
          <cell r="H117">
            <v>2152148776</v>
          </cell>
          <cell r="K117">
            <v>2152148776</v>
          </cell>
        </row>
        <row r="118">
          <cell r="B118" t="str">
            <v>E&amp;P (PLTA)</v>
          </cell>
          <cell r="C118" t="str">
            <v>kWh</v>
          </cell>
          <cell r="K118">
            <v>0</v>
          </cell>
        </row>
        <row r="119">
          <cell r="B119" t="str">
            <v>E&amp;P (PLTU)</v>
          </cell>
          <cell r="C119" t="str">
            <v>m3</v>
          </cell>
          <cell r="K119">
            <v>0</v>
          </cell>
        </row>
        <row r="120">
          <cell r="B120" t="str">
            <v>Retribusi Penggunaan Arus Air Pemda</v>
          </cell>
          <cell r="C120" t="str">
            <v>m3</v>
          </cell>
          <cell r="K120">
            <v>0</v>
          </cell>
        </row>
        <row r="121">
          <cell r="B121" t="str">
            <v>Campuran  Minyak  Bakar  dll</v>
          </cell>
          <cell r="C121" t="str">
            <v>Liter</v>
          </cell>
          <cell r="K121">
            <v>0</v>
          </cell>
        </row>
        <row r="122">
          <cell r="B122" t="str">
            <v>Minyak  Pelumas</v>
          </cell>
          <cell r="C122" t="str">
            <v>Liter</v>
          </cell>
          <cell r="H122">
            <v>6306.4285714285716</v>
          </cell>
          <cell r="K122">
            <v>6306.4285714285716</v>
          </cell>
        </row>
        <row r="123">
          <cell r="B123" t="str">
            <v>Bahan Bakar Sewa Pembangkit</v>
          </cell>
          <cell r="C123" t="str">
            <v>Liter</v>
          </cell>
          <cell r="J123">
            <v>0</v>
          </cell>
          <cell r="K123">
            <v>0</v>
          </cell>
        </row>
        <row r="124">
          <cell r="B124" t="str">
            <v>G:\2008\TM 1 &amp; RKA Unit\KAmojang-9 Juli'07\RKA 2008+NARASI\[RKAP Labarugi TM1 1_74-ASKA.xls]BBMJenis(12B1)</v>
          </cell>
          <cell r="K124">
            <v>39291.609269097222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 t="str">
            <v>PT. INDONESIA POWER</v>
          </cell>
        </row>
        <row r="130">
          <cell r="B130" t="str">
            <v>LEMBAR KERJA</v>
          </cell>
          <cell r="H130" t="str">
            <v>Daftar</v>
          </cell>
          <cell r="I130" t="str">
            <v>12B1</v>
          </cell>
        </row>
        <row r="131">
          <cell r="B131" t="str">
            <v>ANGGARAN LABA RUGI</v>
          </cell>
        </row>
        <row r="132">
          <cell r="B132" t="str">
            <v>TAHUN 2008 - S/D TRW IV</v>
          </cell>
          <cell r="H132" t="str">
            <v>Perihal</v>
          </cell>
          <cell r="I132" t="str">
            <v>PEMAKAIAN BAHAN BAKAR DAN MINYAK PELUMAS</v>
          </cell>
        </row>
        <row r="133">
          <cell r="B133" t="str">
            <v>(Dalam ribuan rupiah)</v>
          </cell>
        </row>
        <row r="134">
          <cell r="D134" t="str">
            <v>Pembangkitan PLTA</v>
          </cell>
          <cell r="E134" t="str">
            <v>Pembangkitan PLTU</v>
          </cell>
          <cell r="F134" t="str">
            <v>Pembangkitan PLTD</v>
          </cell>
          <cell r="G134" t="str">
            <v>Pembangkitan PLTG</v>
          </cell>
          <cell r="H134" t="str">
            <v>Pembangkitan PLTP</v>
          </cell>
          <cell r="I134" t="str">
            <v xml:space="preserve">Pembangkitan PLTGU </v>
          </cell>
          <cell r="J134" t="str">
            <v>Sewa Pembangkit</v>
          </cell>
          <cell r="K134" t="str">
            <v>Fungsi Pembangkitan :</v>
          </cell>
        </row>
        <row r="135">
          <cell r="C135" t="str">
            <v>Satuan</v>
          </cell>
          <cell r="D135" t="str">
            <v>PLTA</v>
          </cell>
          <cell r="E135" t="str">
            <v>PLTU</v>
          </cell>
          <cell r="F135" t="str">
            <v>PLTD</v>
          </cell>
          <cell r="G135" t="str">
            <v>PLTG</v>
          </cell>
          <cell r="H135" t="str">
            <v>PLTP</v>
          </cell>
          <cell r="I135" t="str">
            <v>PLTGU</v>
          </cell>
          <cell r="J135" t="str">
            <v>Sewa Pembangkit</v>
          </cell>
          <cell r="K135" t="str">
            <v>Jumlah</v>
          </cell>
        </row>
        <row r="136">
          <cell r="B136" t="str">
            <v>1</v>
          </cell>
          <cell r="C136" t="str">
            <v>2</v>
          </cell>
          <cell r="D136" t="str">
            <v>3</v>
          </cell>
          <cell r="E136" t="str">
            <v>4</v>
          </cell>
          <cell r="F136" t="str">
            <v>5</v>
          </cell>
          <cell r="G136" t="str">
            <v>6</v>
          </cell>
          <cell r="H136" t="str">
            <v>7</v>
          </cell>
          <cell r="I136" t="str">
            <v>8</v>
          </cell>
          <cell r="J136" t="str">
            <v>9</v>
          </cell>
          <cell r="K136" t="str">
            <v>9=3 s/d 9</v>
          </cell>
        </row>
        <row r="137">
          <cell r="B137" t="str">
            <v>Dalam  Rupiah</v>
          </cell>
        </row>
        <row r="138">
          <cell r="B138" t="str">
            <v>H   S   D</v>
          </cell>
          <cell r="C138" t="str">
            <v>Rp.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M    F   O / Residu</v>
          </cell>
          <cell r="C139" t="str">
            <v>Rp.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B140" t="str">
            <v>I    D   O</v>
          </cell>
          <cell r="C140" t="str">
            <v>Rp.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B141" t="str">
            <v>Bio Fuel</v>
          </cell>
          <cell r="C141" t="str">
            <v>Rp.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 t="str">
            <v>Sub  Jumlah</v>
          </cell>
          <cell r="C142" t="str">
            <v>Rp.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B143" t="str">
            <v>Batu  bara</v>
          </cell>
          <cell r="C143" t="str">
            <v>Rp.</v>
          </cell>
          <cell r="K143">
            <v>0</v>
          </cell>
        </row>
        <row r="144">
          <cell r="B144" t="str">
            <v>Gas  alam</v>
          </cell>
          <cell r="C144" t="str">
            <v>Rp.</v>
          </cell>
          <cell r="K144">
            <v>0</v>
          </cell>
        </row>
        <row r="145">
          <cell r="B145" t="str">
            <v>Panas  Bumi</v>
          </cell>
          <cell r="C145" t="str">
            <v>Rp.</v>
          </cell>
          <cell r="H145">
            <v>1683432423.8183401</v>
          </cell>
          <cell r="K145">
            <v>1683432423.8183401</v>
          </cell>
        </row>
        <row r="146">
          <cell r="B146" t="str">
            <v>E&amp;P</v>
          </cell>
          <cell r="C146" t="str">
            <v>Rp.</v>
          </cell>
          <cell r="K146">
            <v>0</v>
          </cell>
        </row>
        <row r="147">
          <cell r="B147" t="str">
            <v>Retribusi Penggunaan Arus Air Pemda</v>
          </cell>
          <cell r="C147" t="str">
            <v>Rp.</v>
          </cell>
          <cell r="K147">
            <v>0</v>
          </cell>
        </row>
        <row r="148">
          <cell r="B148" t="str">
            <v>Campuran  Minyak  Bakar  dll</v>
          </cell>
          <cell r="C148" t="str">
            <v>Rp.</v>
          </cell>
          <cell r="H148">
            <v>1179906</v>
          </cell>
          <cell r="K148">
            <v>1179906</v>
          </cell>
        </row>
        <row r="149">
          <cell r="B149" t="str">
            <v>Minyak  Pelumas</v>
          </cell>
          <cell r="C149" t="str">
            <v>Rp.</v>
          </cell>
          <cell r="H149">
            <v>296115</v>
          </cell>
          <cell r="K149">
            <v>296115</v>
          </cell>
        </row>
        <row r="150">
          <cell r="B150" t="str">
            <v>Bahan Bakar Sewa Pembangkit</v>
          </cell>
          <cell r="C150" t="str">
            <v>Rp.</v>
          </cell>
          <cell r="J150">
            <v>0</v>
          </cell>
          <cell r="K150">
            <v>0</v>
          </cell>
        </row>
        <row r="151">
          <cell r="B151" t="str">
            <v>J u m l a h</v>
          </cell>
          <cell r="C151" t="str">
            <v>Rp.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1684908444.8183401</v>
          </cell>
          <cell r="I151">
            <v>0</v>
          </cell>
          <cell r="J151">
            <v>0</v>
          </cell>
          <cell r="K151">
            <v>1684908444.8183401</v>
          </cell>
        </row>
        <row r="152">
          <cell r="B152" t="str">
            <v>Dalam  Satuan  ( Unit )</v>
          </cell>
        </row>
        <row r="153">
          <cell r="B153" t="str">
            <v>H   S   D</v>
          </cell>
          <cell r="C153" t="str">
            <v>Liter</v>
          </cell>
          <cell r="K153">
            <v>0</v>
          </cell>
        </row>
        <row r="154">
          <cell r="B154" t="str">
            <v>M    F   O / Residu</v>
          </cell>
          <cell r="C154" t="str">
            <v>Liter</v>
          </cell>
          <cell r="K154">
            <v>0</v>
          </cell>
        </row>
        <row r="155">
          <cell r="B155" t="str">
            <v>I    D   O</v>
          </cell>
          <cell r="C155" t="str">
            <v>Liter</v>
          </cell>
          <cell r="K155">
            <v>0</v>
          </cell>
        </row>
        <row r="156">
          <cell r="B156" t="str">
            <v>Bio Fuel</v>
          </cell>
          <cell r="C156" t="str">
            <v>Liter</v>
          </cell>
          <cell r="K156">
            <v>0</v>
          </cell>
        </row>
        <row r="157">
          <cell r="B157" t="str">
            <v>Batu  bara</v>
          </cell>
          <cell r="C157" t="str">
            <v>Kg</v>
          </cell>
          <cell r="K157">
            <v>0</v>
          </cell>
        </row>
        <row r="158">
          <cell r="B158" t="str">
            <v>Gas  alam</v>
          </cell>
          <cell r="C158" t="str">
            <v>1000 BTU</v>
          </cell>
          <cell r="K158">
            <v>0</v>
          </cell>
        </row>
        <row r="159">
          <cell r="B159" t="str">
            <v>Panas  Bumi</v>
          </cell>
          <cell r="C159" t="str">
            <v>kWh</v>
          </cell>
          <cell r="H159">
            <v>2891385297</v>
          </cell>
          <cell r="K159">
            <v>2891385297</v>
          </cell>
        </row>
        <row r="160">
          <cell r="B160" t="str">
            <v>E&amp;P (PLTA)</v>
          </cell>
          <cell r="C160" t="str">
            <v>kWh</v>
          </cell>
          <cell r="K160">
            <v>0</v>
          </cell>
        </row>
        <row r="161">
          <cell r="B161" t="str">
            <v>E&amp;P (PLTU)</v>
          </cell>
          <cell r="C161" t="str">
            <v>m3</v>
          </cell>
          <cell r="K161">
            <v>0</v>
          </cell>
        </row>
        <row r="162">
          <cell r="B162" t="str">
            <v>Retribusi Penggunaan Arus Air Pemda</v>
          </cell>
          <cell r="C162" t="str">
            <v>m3</v>
          </cell>
          <cell r="K162">
            <v>0</v>
          </cell>
        </row>
        <row r="163">
          <cell r="B163" t="str">
            <v>Campuran  Minyak  Bakar  dll</v>
          </cell>
          <cell r="C163" t="str">
            <v>Liter</v>
          </cell>
          <cell r="K163">
            <v>0</v>
          </cell>
        </row>
        <row r="164">
          <cell r="B164" t="str">
            <v>Minyak  Pelumas</v>
          </cell>
          <cell r="C164" t="str">
            <v>Liter</v>
          </cell>
          <cell r="H164">
            <v>8460.4285714285706</v>
          </cell>
          <cell r="K164">
            <v>8460.4285714285706</v>
          </cell>
        </row>
        <row r="165">
          <cell r="B165" t="str">
            <v>Bahan Bakar Sewa Pembangkit</v>
          </cell>
          <cell r="C165" t="str">
            <v>Liter</v>
          </cell>
          <cell r="J165">
            <v>0</v>
          </cell>
          <cell r="K165">
            <v>0</v>
          </cell>
        </row>
        <row r="166">
          <cell r="B166" t="str">
            <v>G:\2008\TM 1 &amp; RKA Unit\KAmojang-9 Juli'07\RKA 2008+NARASI\[RKAP Labarugi TM1 1_74-ASKA.xls]BBMJenis(12B1)</v>
          </cell>
          <cell r="K166">
            <v>39291.609269097222</v>
          </cell>
        </row>
      </sheetData>
      <sheetData sheetId="15" refreshError="1">
        <row r="2">
          <cell r="E2" t="str">
            <v>UNIT  BISNIS  :  ……………………</v>
          </cell>
        </row>
        <row r="3">
          <cell r="B3" t="str">
            <v>PT. INDONESIA POWER</v>
          </cell>
        </row>
        <row r="4">
          <cell r="B4" t="str">
            <v>LEMBAR KERJA</v>
          </cell>
          <cell r="T4" t="str">
            <v>Daftar</v>
          </cell>
          <cell r="U4" t="str">
            <v>12B2</v>
          </cell>
        </row>
        <row r="5">
          <cell r="B5" t="str">
            <v>ANGGARAN LABA RUGI</v>
          </cell>
        </row>
        <row r="6">
          <cell r="B6" t="str">
            <v>TAHUN 2008 - S/D TRW I</v>
          </cell>
          <cell r="T6" t="str">
            <v>Perihal</v>
          </cell>
          <cell r="U6" t="str">
            <v>PRODUKSI TENAGA LISTRIK DAN BAHAN BAKAR / TRANSPORTASI</v>
          </cell>
        </row>
        <row r="7">
          <cell r="B7" t="str">
            <v>(Dalam ribuan rupiah)</v>
          </cell>
        </row>
        <row r="8">
          <cell r="C8" t="str">
            <v>Nama Pusat Listrik</v>
          </cell>
          <cell r="D8" t="str">
            <v>Jenis Bahan Bakar</v>
          </cell>
          <cell r="E8" t="str">
            <v>Pembangkitan</v>
          </cell>
          <cell r="F8" t="str">
            <v>Produksi Bruto - MWh</v>
          </cell>
          <cell r="G8" t="str">
            <v>PS Sentral - MWh</v>
          </cell>
          <cell r="H8" t="str">
            <v xml:space="preserve">Produksi Netto - MWh </v>
          </cell>
          <cell r="I8" t="str">
            <v>SFC - unit/kWh</v>
          </cell>
          <cell r="J8" t="str">
            <v>Volume Bahan Bakar</v>
          </cell>
          <cell r="K8" t="str">
            <v xml:space="preserve">Satuan Bahan Bakar </v>
          </cell>
          <cell r="L8" t="str">
            <v>Biaya Bahan Bakar / Satuan - Rp/Satuan</v>
          </cell>
          <cell r="M8" t="str">
            <v>Biaya Bahan Bakar -  Rp</v>
          </cell>
          <cell r="N8" t="str">
            <v>Biaya Bahan Bakar / Satuan - USD/Satuan</v>
          </cell>
          <cell r="O8" t="str">
            <v>Biaya Bahan Bakar -  USD</v>
          </cell>
          <cell r="P8" t="str">
            <v>Equivalen Rupiah -  Rp</v>
          </cell>
          <cell r="Q8" t="str">
            <v>Jumlah Biaya Bahan Bakar</v>
          </cell>
          <cell r="R8" t="str">
            <v>Nilai Kalor - Kcal</v>
          </cell>
          <cell r="S8" t="str">
            <v>Tara Kalor - Kcal/kwH</v>
          </cell>
          <cell r="T8" t="str">
            <v>Biaya Transportasi -  Rp/Liter</v>
          </cell>
          <cell r="U8" t="str">
            <v xml:space="preserve">Biaya Transportasi -  Rp </v>
          </cell>
          <cell r="V8" t="str">
            <v>Jumlah Biaya Bahan Bakar / Transportasi - Rp</v>
          </cell>
          <cell r="W8" t="str">
            <v>Biaya Produksi / kWh</v>
          </cell>
        </row>
        <row r="9">
          <cell r="B9" t="str">
            <v>No.</v>
          </cell>
          <cell r="C9" t="str">
            <v>Nama Pusat Listrik</v>
          </cell>
          <cell r="D9" t="str">
            <v>Jenis        Bahan Bakar</v>
          </cell>
          <cell r="E9" t="str">
            <v>Pembang- kitan</v>
          </cell>
          <cell r="F9" t="str">
            <v>Produksi Bruto</v>
          </cell>
          <cell r="G9" t="str">
            <v>PS Sentral</v>
          </cell>
          <cell r="H9" t="str">
            <v>Produksi Netto</v>
          </cell>
          <cell r="I9" t="str">
            <v>SFC/SGC</v>
          </cell>
          <cell r="J9" t="str">
            <v>Volume Bahan Bakar</v>
          </cell>
          <cell r="K9" t="str">
            <v xml:space="preserve">Satuan            Bahan Bakar </v>
          </cell>
          <cell r="L9" t="str">
            <v>Porsi Rupiah</v>
          </cell>
          <cell r="N9" t="str">
            <v>Porsi Valas (USD)</v>
          </cell>
          <cell r="Q9" t="str">
            <v>Jumlah Biaya Bahan Bakar</v>
          </cell>
          <cell r="R9" t="str">
            <v>Kalor</v>
          </cell>
          <cell r="T9" t="str">
            <v>Biaya Transportasi</v>
          </cell>
          <cell r="V9" t="str">
            <v>Jumlah Biaya Bahan Bakar &amp; Transportasi</v>
          </cell>
          <cell r="W9" t="str">
            <v>Biaya Produksi / kWh</v>
          </cell>
        </row>
        <row r="10">
          <cell r="L10" t="str">
            <v>Biaya Bahan Bakar / Satuan</v>
          </cell>
          <cell r="M10" t="str">
            <v>Biaya Bahan Bakar</v>
          </cell>
          <cell r="N10" t="str">
            <v>Biaya Bahan Bakar / Satuan</v>
          </cell>
          <cell r="O10" t="str">
            <v>Biaya Bahan Bakar</v>
          </cell>
          <cell r="P10" t="str">
            <v>Equivalen Rupiah</v>
          </cell>
          <cell r="R10" t="str">
            <v>Nilai Kalor</v>
          </cell>
          <cell r="S10" t="str">
            <v>Tara Kalor</v>
          </cell>
        </row>
        <row r="11">
          <cell r="F11" t="str">
            <v>MWh</v>
          </cell>
          <cell r="G11" t="str">
            <v>MWh</v>
          </cell>
          <cell r="H11" t="str">
            <v xml:space="preserve">MWh </v>
          </cell>
          <cell r="I11" t="str">
            <v>unit/kWh</v>
          </cell>
          <cell r="L11" t="str">
            <v>Rp/Satuan</v>
          </cell>
          <cell r="M11" t="str">
            <v xml:space="preserve"> Rp</v>
          </cell>
          <cell r="N11" t="str">
            <v>USD/Satuan</v>
          </cell>
          <cell r="O11" t="str">
            <v xml:space="preserve"> USD</v>
          </cell>
          <cell r="P11" t="str">
            <v xml:space="preserve"> Rp</v>
          </cell>
          <cell r="Q11" t="str">
            <v>Rp</v>
          </cell>
          <cell r="R11" t="str">
            <v>Kcal</v>
          </cell>
          <cell r="S11" t="str">
            <v>Kcal/kwH</v>
          </cell>
          <cell r="T11" t="str">
            <v xml:space="preserve"> Rp/Liter</v>
          </cell>
          <cell r="U11" t="str">
            <v xml:space="preserve"> Rp </v>
          </cell>
          <cell r="V11" t="str">
            <v>Rp</v>
          </cell>
          <cell r="W11" t="str">
            <v xml:space="preserve">Rp / kWh </v>
          </cell>
        </row>
        <row r="12">
          <cell r="B12" t="str">
            <v>1</v>
          </cell>
          <cell r="C12" t="str">
            <v>2</v>
          </cell>
          <cell r="D12" t="str">
            <v>3</v>
          </cell>
          <cell r="E12" t="str">
            <v>4</v>
          </cell>
          <cell r="F12" t="str">
            <v>5</v>
          </cell>
          <cell r="G12" t="str">
            <v>6</v>
          </cell>
          <cell r="H12" t="str">
            <v>7=5-6</v>
          </cell>
          <cell r="I12" t="str">
            <v>8</v>
          </cell>
          <cell r="J12" t="str">
            <v>9=8*5</v>
          </cell>
          <cell r="K12" t="str">
            <v>10</v>
          </cell>
          <cell r="L12" t="str">
            <v>11</v>
          </cell>
          <cell r="M12" t="str">
            <v>12=9*11</v>
          </cell>
          <cell r="N12" t="str">
            <v>13</v>
          </cell>
          <cell r="O12" t="str">
            <v>14=9*13</v>
          </cell>
          <cell r="P12" t="str">
            <v>15=14*Assptn</v>
          </cell>
          <cell r="Q12" t="str">
            <v>16=12+15</v>
          </cell>
          <cell r="R12">
            <v>17</v>
          </cell>
          <cell r="S12" t="str">
            <v>18=(9*17)/5</v>
          </cell>
          <cell r="T12" t="str">
            <v>19</v>
          </cell>
          <cell r="U12" t="str">
            <v>20=19*9</v>
          </cell>
          <cell r="V12" t="str">
            <v>21=16+20</v>
          </cell>
          <cell r="W12" t="str">
            <v>22= 21 / 5</v>
          </cell>
        </row>
        <row r="13">
          <cell r="B13">
            <v>1</v>
          </cell>
          <cell r="C13" t="str">
            <v>Kamojang 1</v>
          </cell>
          <cell r="D13" t="str">
            <v>Panas Bumi</v>
          </cell>
          <cell r="E13" t="str">
            <v>PLTP</v>
          </cell>
          <cell r="F13">
            <v>45996</v>
          </cell>
          <cell r="G13">
            <v>2254</v>
          </cell>
          <cell r="H13">
            <v>43742</v>
          </cell>
          <cell r="I13">
            <v>1</v>
          </cell>
          <cell r="J13">
            <v>45996000</v>
          </cell>
          <cell r="K13" t="str">
            <v>kg</v>
          </cell>
          <cell r="L13">
            <v>823.2</v>
          </cell>
          <cell r="M13">
            <v>37863907.200000003</v>
          </cell>
          <cell r="O13">
            <v>0</v>
          </cell>
          <cell r="P13">
            <v>0</v>
          </cell>
          <cell r="Q13">
            <v>37863907.200000003</v>
          </cell>
          <cell r="S13">
            <v>0</v>
          </cell>
          <cell r="U13">
            <v>0</v>
          </cell>
          <cell r="V13">
            <v>37863907.200000003</v>
          </cell>
          <cell r="W13">
            <v>823.2</v>
          </cell>
        </row>
        <row r="14">
          <cell r="B14">
            <v>2</v>
          </cell>
          <cell r="C14" t="str">
            <v>Kamojang 2</v>
          </cell>
          <cell r="D14" t="str">
            <v>Panas Bumi</v>
          </cell>
          <cell r="E14" t="str">
            <v>PLTP</v>
          </cell>
          <cell r="F14">
            <v>106766</v>
          </cell>
          <cell r="G14">
            <v>5231</v>
          </cell>
          <cell r="H14">
            <v>101535</v>
          </cell>
          <cell r="I14">
            <v>1</v>
          </cell>
          <cell r="J14">
            <v>106766000</v>
          </cell>
          <cell r="K14" t="str">
            <v>kg</v>
          </cell>
          <cell r="L14">
            <v>823.2</v>
          </cell>
          <cell r="M14">
            <v>87889771.200000003</v>
          </cell>
          <cell r="O14">
            <v>0</v>
          </cell>
          <cell r="P14">
            <v>0</v>
          </cell>
          <cell r="Q14">
            <v>87889771.200000003</v>
          </cell>
          <cell r="S14">
            <v>0</v>
          </cell>
          <cell r="U14">
            <v>0</v>
          </cell>
          <cell r="V14">
            <v>87889771.200000003</v>
          </cell>
          <cell r="W14">
            <v>823.2</v>
          </cell>
        </row>
        <row r="15">
          <cell r="B15">
            <v>3</v>
          </cell>
          <cell r="C15" t="str">
            <v>Kamojang 3</v>
          </cell>
          <cell r="D15" t="str">
            <v>Panas Bumi</v>
          </cell>
          <cell r="E15" t="str">
            <v>PLTP</v>
          </cell>
          <cell r="F15">
            <v>111650</v>
          </cell>
          <cell r="G15">
            <v>5471</v>
          </cell>
          <cell r="H15">
            <v>106179</v>
          </cell>
          <cell r="I15">
            <v>1</v>
          </cell>
          <cell r="J15">
            <v>111650000</v>
          </cell>
          <cell r="K15" t="str">
            <v>kg</v>
          </cell>
          <cell r="L15">
            <v>823.2</v>
          </cell>
          <cell r="M15">
            <v>91910280</v>
          </cell>
          <cell r="O15">
            <v>0</v>
          </cell>
          <cell r="P15">
            <v>0</v>
          </cell>
          <cell r="Q15">
            <v>91910280</v>
          </cell>
          <cell r="S15">
            <v>0</v>
          </cell>
          <cell r="U15">
            <v>0</v>
          </cell>
          <cell r="V15">
            <v>91910280</v>
          </cell>
          <cell r="W15">
            <v>823.2</v>
          </cell>
        </row>
        <row r="16">
          <cell r="B16">
            <v>4</v>
          </cell>
          <cell r="C16" t="str">
            <v>Gunung Salak 1</v>
          </cell>
          <cell r="D16" t="str">
            <v>Panas Bumi</v>
          </cell>
          <cell r="E16" t="str">
            <v>PLTP</v>
          </cell>
          <cell r="F16">
            <v>120336</v>
          </cell>
          <cell r="G16">
            <v>6735</v>
          </cell>
          <cell r="H16">
            <v>113601</v>
          </cell>
          <cell r="I16">
            <v>1</v>
          </cell>
          <cell r="J16">
            <v>120336000</v>
          </cell>
          <cell r="K16" t="str">
            <v>kg</v>
          </cell>
          <cell r="M16">
            <v>0</v>
          </cell>
          <cell r="N16">
            <v>5.2260000000000001E-2</v>
          </cell>
          <cell r="O16">
            <v>6288759.3600000003</v>
          </cell>
          <cell r="P16">
            <v>56598834.240000002</v>
          </cell>
          <cell r="Q16">
            <v>56598834.240000002</v>
          </cell>
          <cell r="S16">
            <v>0</v>
          </cell>
          <cell r="U16">
            <v>0</v>
          </cell>
          <cell r="V16">
            <v>56598834.240000002</v>
          </cell>
          <cell r="W16">
            <v>470.34000000000003</v>
          </cell>
        </row>
        <row r="17">
          <cell r="B17">
            <v>5</v>
          </cell>
          <cell r="C17" t="str">
            <v>Gunung Salak 2</v>
          </cell>
          <cell r="D17" t="str">
            <v>Panas Bumi</v>
          </cell>
          <cell r="E17" t="str">
            <v>PLTP</v>
          </cell>
          <cell r="F17">
            <v>120336</v>
          </cell>
          <cell r="G17">
            <v>6667</v>
          </cell>
          <cell r="H17">
            <v>113669</v>
          </cell>
          <cell r="I17">
            <v>1</v>
          </cell>
          <cell r="J17">
            <v>120336000</v>
          </cell>
          <cell r="K17" t="str">
            <v>kg</v>
          </cell>
          <cell r="M17">
            <v>0</v>
          </cell>
          <cell r="N17">
            <v>5.2260000000000001E-2</v>
          </cell>
          <cell r="O17">
            <v>6288759.3600000003</v>
          </cell>
          <cell r="P17">
            <v>56598834.240000002</v>
          </cell>
          <cell r="Q17">
            <v>56598834.240000002</v>
          </cell>
          <cell r="S17">
            <v>0</v>
          </cell>
          <cell r="U17">
            <v>0</v>
          </cell>
          <cell r="V17">
            <v>56598834.240000002</v>
          </cell>
          <cell r="W17">
            <v>470.34000000000003</v>
          </cell>
        </row>
        <row r="18">
          <cell r="B18">
            <v>6</v>
          </cell>
          <cell r="C18" t="str">
            <v>Gunung Salak 3</v>
          </cell>
          <cell r="D18" t="str">
            <v>Panas Bumi</v>
          </cell>
          <cell r="E18" t="str">
            <v>PLTP</v>
          </cell>
          <cell r="F18">
            <v>120336</v>
          </cell>
          <cell r="G18">
            <v>6666</v>
          </cell>
          <cell r="H18">
            <v>113670</v>
          </cell>
          <cell r="I18">
            <v>1</v>
          </cell>
          <cell r="J18">
            <v>120336000</v>
          </cell>
          <cell r="K18" t="str">
            <v>kg</v>
          </cell>
          <cell r="M18">
            <v>0</v>
          </cell>
          <cell r="N18">
            <v>5.2260000000000001E-2</v>
          </cell>
          <cell r="O18">
            <v>6288759.3600000003</v>
          </cell>
          <cell r="P18">
            <v>56598834.240000002</v>
          </cell>
          <cell r="Q18">
            <v>56598834.240000002</v>
          </cell>
          <cell r="S18">
            <v>0</v>
          </cell>
          <cell r="U18">
            <v>0</v>
          </cell>
          <cell r="V18">
            <v>56598834.240000002</v>
          </cell>
          <cell r="W18">
            <v>470.34000000000003</v>
          </cell>
        </row>
        <row r="19">
          <cell r="B19">
            <v>7</v>
          </cell>
          <cell r="C19" t="str">
            <v>Darajat 1</v>
          </cell>
          <cell r="D19" t="str">
            <v>Panas Bumi</v>
          </cell>
          <cell r="E19" t="str">
            <v>PLTP</v>
          </cell>
          <cell r="F19">
            <v>99748</v>
          </cell>
          <cell r="G19">
            <v>5097</v>
          </cell>
          <cell r="H19">
            <v>94651</v>
          </cell>
          <cell r="I19">
            <v>1</v>
          </cell>
          <cell r="J19">
            <v>99748000</v>
          </cell>
          <cell r="K19" t="str">
            <v>kg</v>
          </cell>
          <cell r="M19">
            <v>0</v>
          </cell>
          <cell r="N19">
            <v>4.1279999999999997E-2</v>
          </cell>
          <cell r="O19">
            <v>4117597.44</v>
          </cell>
          <cell r="P19">
            <v>37058376.960000001</v>
          </cell>
          <cell r="Q19">
            <v>37058376.960000001</v>
          </cell>
          <cell r="S19">
            <v>0</v>
          </cell>
          <cell r="U19">
            <v>0</v>
          </cell>
          <cell r="V19">
            <v>37058376.960000001</v>
          </cell>
          <cell r="W19">
            <v>371.52</v>
          </cell>
        </row>
        <row r="20">
          <cell r="B20">
            <v>8</v>
          </cell>
          <cell r="H20">
            <v>0</v>
          </cell>
          <cell r="J20">
            <v>0</v>
          </cell>
          <cell r="K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B21">
            <v>9</v>
          </cell>
          <cell r="H21">
            <v>0</v>
          </cell>
          <cell r="J21">
            <v>0</v>
          </cell>
          <cell r="K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>
            <v>10</v>
          </cell>
          <cell r="H22">
            <v>0</v>
          </cell>
          <cell r="J22">
            <v>0</v>
          </cell>
          <cell r="K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>
            <v>11</v>
          </cell>
          <cell r="H23">
            <v>0</v>
          </cell>
          <cell r="J23">
            <v>0</v>
          </cell>
          <cell r="K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>
            <v>12</v>
          </cell>
          <cell r="H24">
            <v>0</v>
          </cell>
          <cell r="J24">
            <v>0</v>
          </cell>
          <cell r="K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B25">
            <v>13</v>
          </cell>
          <cell r="H25">
            <v>0</v>
          </cell>
          <cell r="J25">
            <v>0</v>
          </cell>
          <cell r="K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>
            <v>14</v>
          </cell>
          <cell r="H26">
            <v>0</v>
          </cell>
          <cell r="J26">
            <v>0</v>
          </cell>
          <cell r="K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B27">
            <v>15</v>
          </cell>
          <cell r="H27">
            <v>0</v>
          </cell>
          <cell r="J27">
            <v>0</v>
          </cell>
          <cell r="K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B28">
            <v>16</v>
          </cell>
          <cell r="H28">
            <v>0</v>
          </cell>
          <cell r="J28">
            <v>0</v>
          </cell>
          <cell r="K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>
            <v>17</v>
          </cell>
          <cell r="H29">
            <v>0</v>
          </cell>
          <cell r="J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B30">
            <v>18</v>
          </cell>
          <cell r="H30">
            <v>0</v>
          </cell>
          <cell r="J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S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B31">
            <v>19</v>
          </cell>
          <cell r="H31">
            <v>0</v>
          </cell>
          <cell r="J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>
            <v>20</v>
          </cell>
          <cell r="H32">
            <v>0</v>
          </cell>
          <cell r="J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>
            <v>21</v>
          </cell>
          <cell r="H33">
            <v>0</v>
          </cell>
          <cell r="J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>
            <v>22</v>
          </cell>
          <cell r="H34">
            <v>0</v>
          </cell>
          <cell r="J34">
            <v>0</v>
          </cell>
          <cell r="M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>
            <v>23</v>
          </cell>
          <cell r="H35">
            <v>0</v>
          </cell>
          <cell r="J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B36">
            <v>24</v>
          </cell>
          <cell r="H36">
            <v>0</v>
          </cell>
          <cell r="J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>
            <v>25</v>
          </cell>
          <cell r="H37">
            <v>0</v>
          </cell>
          <cell r="J37">
            <v>0</v>
          </cell>
          <cell r="K37">
            <v>0</v>
          </cell>
          <cell r="M37">
            <v>0</v>
          </cell>
          <cell r="O37">
            <v>0</v>
          </cell>
          <cell r="P37">
            <v>0</v>
          </cell>
          <cell r="Q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B38">
            <v>26</v>
          </cell>
          <cell r="H38">
            <v>0</v>
          </cell>
          <cell r="J38">
            <v>0</v>
          </cell>
          <cell r="K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>
            <v>27</v>
          </cell>
          <cell r="H39">
            <v>0</v>
          </cell>
          <cell r="J39">
            <v>0</v>
          </cell>
          <cell r="K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>
            <v>28</v>
          </cell>
          <cell r="H40">
            <v>0</v>
          </cell>
          <cell r="J40">
            <v>0</v>
          </cell>
          <cell r="K40">
            <v>0</v>
          </cell>
          <cell r="M40">
            <v>0</v>
          </cell>
          <cell r="O40">
            <v>0</v>
          </cell>
          <cell r="P40">
            <v>0</v>
          </cell>
          <cell r="Q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>
            <v>29</v>
          </cell>
          <cell r="H41">
            <v>0</v>
          </cell>
          <cell r="J41">
            <v>0</v>
          </cell>
          <cell r="K41">
            <v>0</v>
          </cell>
          <cell r="M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>
            <v>30</v>
          </cell>
          <cell r="H42">
            <v>0</v>
          </cell>
          <cell r="J42">
            <v>0</v>
          </cell>
          <cell r="K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C43" t="str">
            <v>J U M L A H</v>
          </cell>
          <cell r="F43">
            <v>725168</v>
          </cell>
          <cell r="G43">
            <v>38121</v>
          </cell>
          <cell r="H43">
            <v>687047</v>
          </cell>
          <cell r="J43">
            <v>725168000</v>
          </cell>
          <cell r="M43">
            <v>217663958.40000001</v>
          </cell>
          <cell r="O43">
            <v>0</v>
          </cell>
          <cell r="P43">
            <v>206854879.68000001</v>
          </cell>
          <cell r="Q43">
            <v>424518838.08000004</v>
          </cell>
          <cell r="S43">
            <v>0</v>
          </cell>
          <cell r="U43">
            <v>0</v>
          </cell>
          <cell r="V43">
            <v>424518838.08000004</v>
          </cell>
          <cell r="W43">
            <v>585.40757187300051</v>
          </cell>
        </row>
        <row r="44">
          <cell r="B44" t="str">
            <v>G:\2008\TM 1 &amp; RKA Unit\KAmojang-9 Juli'07\RKA 2008+NARASI\[RKAP Labarugi TM1 1_74-ASKA.xls]ProduksiTL(12B2)</v>
          </cell>
          <cell r="W44">
            <v>39291.609269097222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 t="str">
            <v>PT. INDONESIA POWER</v>
          </cell>
        </row>
        <row r="51">
          <cell r="B51" t="str">
            <v>LEMBAR KERJA</v>
          </cell>
          <cell r="T51" t="str">
            <v>Daftar</v>
          </cell>
          <cell r="U51" t="str">
            <v>12B2</v>
          </cell>
        </row>
        <row r="52">
          <cell r="B52" t="str">
            <v>ANGGARAN LABA RUGI</v>
          </cell>
        </row>
        <row r="53">
          <cell r="B53" t="str">
            <v>TAHUN 2008 - S/D TRW II</v>
          </cell>
          <cell r="T53" t="str">
            <v>Perihal</v>
          </cell>
          <cell r="U53" t="str">
            <v>PRODUKSI TENAGA LISTRIK DAN BAHAN BAKAR / TRANSPORTASI</v>
          </cell>
        </row>
        <row r="54">
          <cell r="B54" t="str">
            <v>(Dalam ribuan rupiah)</v>
          </cell>
        </row>
        <row r="55">
          <cell r="C55" t="str">
            <v>Nama Pusat Listrik</v>
          </cell>
          <cell r="D55" t="str">
            <v>Jenis Bahan Bakar</v>
          </cell>
          <cell r="E55" t="str">
            <v>Pembangkitan</v>
          </cell>
          <cell r="F55" t="str">
            <v>Produksi Bruto - MWh</v>
          </cell>
          <cell r="G55" t="str">
            <v>PS Sentral - MWh</v>
          </cell>
          <cell r="H55" t="str">
            <v xml:space="preserve">Produksi Netto - MWh </v>
          </cell>
          <cell r="I55" t="str">
            <v>SFC - unit/kWh</v>
          </cell>
          <cell r="J55" t="str">
            <v>Volume Bahan Bakar</v>
          </cell>
          <cell r="K55" t="str">
            <v xml:space="preserve">Satuan Bahan Bakar </v>
          </cell>
          <cell r="L55" t="str">
            <v>Biaya Bahan Bakar / Satuan - Rp/Satuan</v>
          </cell>
          <cell r="M55" t="str">
            <v>Biaya Bahan Bakar -  Rp</v>
          </cell>
          <cell r="N55" t="str">
            <v>Biaya Bahan Bakar / Satuan - USD/Satuan</v>
          </cell>
          <cell r="O55" t="str">
            <v>Biaya Bahan Bakar -  USD</v>
          </cell>
          <cell r="P55" t="str">
            <v>Equivalen Rupiah -  Rp</v>
          </cell>
          <cell r="Q55" t="str">
            <v>Jumlah Biaya Bahan Bakar</v>
          </cell>
          <cell r="R55" t="str">
            <v>Nilai Kalor - Kcal</v>
          </cell>
          <cell r="S55" t="str">
            <v>Tara Kalor - Kcal/kwH</v>
          </cell>
          <cell r="T55" t="str">
            <v>Biaya Transportasi -  Rp/Liter</v>
          </cell>
          <cell r="U55" t="str">
            <v xml:space="preserve">Biaya Transportasi -  Rp </v>
          </cell>
          <cell r="V55" t="str">
            <v>Jumlah Biaya Bahan Bakar / Transportasi - Rp</v>
          </cell>
          <cell r="W55" t="str">
            <v>Biaya Produksi / kWh</v>
          </cell>
        </row>
        <row r="56">
          <cell r="B56" t="str">
            <v>No.</v>
          </cell>
          <cell r="C56" t="str">
            <v>Nama Pusat Listrik</v>
          </cell>
          <cell r="D56" t="str">
            <v>Jenis        Bahan Bakar</v>
          </cell>
          <cell r="E56" t="str">
            <v>Pembang- kitan</v>
          </cell>
          <cell r="F56" t="str">
            <v>Produksi Bruto</v>
          </cell>
          <cell r="G56" t="str">
            <v>PS Sentral</v>
          </cell>
          <cell r="H56" t="str">
            <v>Produksi Netto</v>
          </cell>
          <cell r="I56" t="str">
            <v>SFC</v>
          </cell>
          <cell r="J56" t="str">
            <v>Volume Bahan Bakar</v>
          </cell>
          <cell r="K56" t="str">
            <v xml:space="preserve">Satuan            Bahan Bakar </v>
          </cell>
          <cell r="L56" t="str">
            <v>Porsi Rupiah</v>
          </cell>
          <cell r="N56" t="str">
            <v>Porsi Valas (USD)</v>
          </cell>
          <cell r="Q56" t="str">
            <v>Jumlah Biaya Bahan Bakar</v>
          </cell>
          <cell r="R56" t="str">
            <v>Kalor</v>
          </cell>
          <cell r="T56" t="str">
            <v>Biaya Transportasi</v>
          </cell>
          <cell r="V56" t="str">
            <v>Jumlah Biaya Bahan Bakar / Transportasi</v>
          </cell>
          <cell r="W56" t="str">
            <v>Biaya Produksi / kWh</v>
          </cell>
        </row>
        <row r="57">
          <cell r="L57" t="str">
            <v>Biaya Bahan Bakar / Satuan</v>
          </cell>
          <cell r="M57" t="str">
            <v>Biaya Bahan Bakar</v>
          </cell>
          <cell r="N57" t="str">
            <v>Biaya Bahan Bakar / Satuan</v>
          </cell>
          <cell r="O57" t="str">
            <v>Biaya Bahan Bakar</v>
          </cell>
          <cell r="P57" t="str">
            <v>Equivalen Rupiah</v>
          </cell>
          <cell r="R57" t="str">
            <v>Nilai Kalor</v>
          </cell>
          <cell r="S57" t="str">
            <v>Tara Kalor</v>
          </cell>
        </row>
        <row r="58">
          <cell r="F58" t="str">
            <v>MWh</v>
          </cell>
          <cell r="G58" t="str">
            <v>MWh</v>
          </cell>
          <cell r="H58" t="str">
            <v xml:space="preserve">MWh </v>
          </cell>
          <cell r="I58" t="str">
            <v>unit/kWh</v>
          </cell>
          <cell r="L58" t="str">
            <v>Rp/Satuan</v>
          </cell>
          <cell r="M58" t="str">
            <v xml:space="preserve"> Rp</v>
          </cell>
          <cell r="N58" t="str">
            <v>USD/Satuan</v>
          </cell>
          <cell r="O58" t="str">
            <v xml:space="preserve"> USD</v>
          </cell>
          <cell r="P58" t="str">
            <v xml:space="preserve"> Rp</v>
          </cell>
          <cell r="Q58" t="str">
            <v>Rp</v>
          </cell>
          <cell r="R58" t="str">
            <v>Kcal</v>
          </cell>
          <cell r="S58" t="str">
            <v>Kcal/kwH</v>
          </cell>
          <cell r="T58" t="str">
            <v xml:space="preserve"> Rp/Liter</v>
          </cell>
          <cell r="U58" t="str">
            <v xml:space="preserve"> Rp </v>
          </cell>
          <cell r="V58" t="str">
            <v>Rp</v>
          </cell>
          <cell r="W58" t="str">
            <v xml:space="preserve">Rp / kWh </v>
          </cell>
        </row>
        <row r="59">
          <cell r="B59" t="str">
            <v>1</v>
          </cell>
          <cell r="C59" t="str">
            <v>2</v>
          </cell>
          <cell r="D59" t="str">
            <v>3</v>
          </cell>
          <cell r="E59" t="str">
            <v>4</v>
          </cell>
          <cell r="F59" t="str">
            <v>5</v>
          </cell>
          <cell r="G59" t="str">
            <v>6</v>
          </cell>
          <cell r="H59" t="str">
            <v>7=5-6</v>
          </cell>
          <cell r="I59" t="str">
            <v>8</v>
          </cell>
          <cell r="J59" t="str">
            <v>9=8*5</v>
          </cell>
          <cell r="K59" t="str">
            <v>10</v>
          </cell>
          <cell r="L59" t="str">
            <v>11</v>
          </cell>
          <cell r="M59" t="str">
            <v>12=9*11</v>
          </cell>
          <cell r="N59" t="str">
            <v>13</v>
          </cell>
          <cell r="O59" t="str">
            <v>14=9*13</v>
          </cell>
          <cell r="P59" t="str">
            <v>15=14*Assumption</v>
          </cell>
          <cell r="Q59" t="str">
            <v>16=12+15</v>
          </cell>
          <cell r="R59">
            <v>17</v>
          </cell>
          <cell r="S59" t="str">
            <v>18=(9*17)/5</v>
          </cell>
          <cell r="T59" t="str">
            <v>19</v>
          </cell>
          <cell r="U59" t="str">
            <v>20=19*9</v>
          </cell>
          <cell r="V59" t="str">
            <v>21=16+20</v>
          </cell>
          <cell r="W59" t="str">
            <v>22= 21 / 5</v>
          </cell>
        </row>
        <row r="60">
          <cell r="B60">
            <v>1</v>
          </cell>
          <cell r="C60" t="str">
            <v>Kamojang 1</v>
          </cell>
          <cell r="D60" t="str">
            <v>Panas Bumi</v>
          </cell>
          <cell r="E60" t="str">
            <v>PLTP</v>
          </cell>
          <cell r="F60">
            <v>107479.2</v>
          </cell>
          <cell r="G60">
            <v>5266.4809999999998</v>
          </cell>
          <cell r="H60">
            <v>102212.719</v>
          </cell>
          <cell r="I60">
            <v>1</v>
          </cell>
          <cell r="J60">
            <v>107479200</v>
          </cell>
          <cell r="K60" t="str">
            <v>kg</v>
          </cell>
          <cell r="L60">
            <v>823.2</v>
          </cell>
          <cell r="M60">
            <v>88476877.439999998</v>
          </cell>
          <cell r="O60">
            <v>0</v>
          </cell>
          <cell r="P60">
            <v>0</v>
          </cell>
          <cell r="Q60">
            <v>88476877.439999998</v>
          </cell>
          <cell r="S60">
            <v>0</v>
          </cell>
          <cell r="U60">
            <v>0</v>
          </cell>
          <cell r="V60">
            <v>88476877.439999998</v>
          </cell>
          <cell r="W60">
            <v>823.2</v>
          </cell>
        </row>
        <row r="61">
          <cell r="B61">
            <v>2</v>
          </cell>
          <cell r="C61" t="str">
            <v>Kamojang 2</v>
          </cell>
          <cell r="D61" t="str">
            <v>Panas Bumi</v>
          </cell>
          <cell r="E61" t="str">
            <v>PLTP</v>
          </cell>
          <cell r="F61">
            <v>219485.2</v>
          </cell>
          <cell r="G61">
            <v>10754.77</v>
          </cell>
          <cell r="H61">
            <v>208730.43000000002</v>
          </cell>
          <cell r="I61">
            <v>1</v>
          </cell>
          <cell r="J61">
            <v>219485200</v>
          </cell>
          <cell r="K61" t="str">
            <v>kg</v>
          </cell>
          <cell r="L61">
            <v>823.2</v>
          </cell>
          <cell r="M61">
            <v>180680216.63999999</v>
          </cell>
          <cell r="O61">
            <v>0</v>
          </cell>
          <cell r="P61">
            <v>0</v>
          </cell>
          <cell r="Q61">
            <v>180680216.63999999</v>
          </cell>
          <cell r="S61">
            <v>0</v>
          </cell>
          <cell r="U61">
            <v>0</v>
          </cell>
          <cell r="V61">
            <v>180680216.63999999</v>
          </cell>
          <cell r="W61">
            <v>823.19999999999993</v>
          </cell>
        </row>
        <row r="62">
          <cell r="B62">
            <v>3</v>
          </cell>
          <cell r="C62" t="str">
            <v>Kamojang 3</v>
          </cell>
          <cell r="D62" t="str">
            <v>Panas Bumi</v>
          </cell>
          <cell r="E62" t="str">
            <v>PLTP</v>
          </cell>
          <cell r="F62">
            <v>169575.976</v>
          </cell>
          <cell r="G62">
            <v>8309.2199999999993</v>
          </cell>
          <cell r="H62">
            <v>161266.75599999999</v>
          </cell>
          <cell r="I62">
            <v>1</v>
          </cell>
          <cell r="J62">
            <v>169575976</v>
          </cell>
          <cell r="K62" t="str">
            <v>kg</v>
          </cell>
          <cell r="L62">
            <v>823.2</v>
          </cell>
          <cell r="M62">
            <v>139594943.44320002</v>
          </cell>
          <cell r="O62">
            <v>0</v>
          </cell>
          <cell r="P62">
            <v>0</v>
          </cell>
          <cell r="Q62">
            <v>139594943.44320002</v>
          </cell>
          <cell r="S62">
            <v>0</v>
          </cell>
          <cell r="U62">
            <v>0</v>
          </cell>
          <cell r="V62">
            <v>139594943.44320002</v>
          </cell>
          <cell r="W62">
            <v>823.20000000000016</v>
          </cell>
        </row>
        <row r="63">
          <cell r="B63">
            <v>4</v>
          </cell>
          <cell r="C63" t="str">
            <v>Gunung Salak 1</v>
          </cell>
          <cell r="D63" t="str">
            <v>Panas Bumi</v>
          </cell>
          <cell r="E63" t="str">
            <v>PLTP</v>
          </cell>
          <cell r="F63">
            <v>244934.39999999999</v>
          </cell>
          <cell r="G63">
            <v>13712.33</v>
          </cell>
          <cell r="H63">
            <v>231222.07</v>
          </cell>
          <cell r="I63">
            <v>1</v>
          </cell>
          <cell r="J63">
            <v>244934400</v>
          </cell>
          <cell r="K63" t="str">
            <v>kg</v>
          </cell>
          <cell r="M63">
            <v>0</v>
          </cell>
          <cell r="N63">
            <v>5.2260000000000001E-2</v>
          </cell>
          <cell r="O63">
            <v>12800271.744000001</v>
          </cell>
          <cell r="P63">
            <v>115202445.69600001</v>
          </cell>
          <cell r="Q63">
            <v>115202445.69600001</v>
          </cell>
          <cell r="S63">
            <v>0</v>
          </cell>
          <cell r="U63">
            <v>0</v>
          </cell>
          <cell r="V63">
            <v>115202445.69600001</v>
          </cell>
          <cell r="W63">
            <v>470.34000000000003</v>
          </cell>
        </row>
        <row r="64">
          <cell r="B64">
            <v>5</v>
          </cell>
          <cell r="C64" t="str">
            <v>Gunung Salak 2</v>
          </cell>
          <cell r="D64" t="str">
            <v>Panas Bumi</v>
          </cell>
          <cell r="E64" t="str">
            <v>PLTP</v>
          </cell>
          <cell r="F64">
            <v>245234.4</v>
          </cell>
          <cell r="G64">
            <v>13585.98</v>
          </cell>
          <cell r="H64">
            <v>231648.41999999998</v>
          </cell>
          <cell r="I64">
            <v>1</v>
          </cell>
          <cell r="J64">
            <v>245234400</v>
          </cell>
          <cell r="K64" t="str">
            <v>kg</v>
          </cell>
          <cell r="M64">
            <v>0</v>
          </cell>
          <cell r="N64">
            <v>5.2260000000000001E-2</v>
          </cell>
          <cell r="O64">
            <v>12815949.744000001</v>
          </cell>
          <cell r="P64">
            <v>115343547.69600001</v>
          </cell>
          <cell r="Q64">
            <v>115343547.69600001</v>
          </cell>
          <cell r="S64">
            <v>0</v>
          </cell>
          <cell r="U64">
            <v>0</v>
          </cell>
          <cell r="V64">
            <v>115343547.69600001</v>
          </cell>
          <cell r="W64">
            <v>470.34000000000003</v>
          </cell>
        </row>
        <row r="65">
          <cell r="B65">
            <v>6</v>
          </cell>
          <cell r="C65" t="str">
            <v>Gunung Salak 3</v>
          </cell>
          <cell r="D65" t="str">
            <v>Panas Bumi</v>
          </cell>
          <cell r="E65" t="str">
            <v>PLTP</v>
          </cell>
          <cell r="F65">
            <v>245234.4</v>
          </cell>
          <cell r="G65">
            <v>13585.97</v>
          </cell>
          <cell r="H65">
            <v>231648.43</v>
          </cell>
          <cell r="I65">
            <v>1</v>
          </cell>
          <cell r="J65">
            <v>245234400</v>
          </cell>
          <cell r="K65" t="str">
            <v>kg</v>
          </cell>
          <cell r="M65">
            <v>0</v>
          </cell>
          <cell r="N65">
            <v>5.2260000000000001E-2</v>
          </cell>
          <cell r="O65">
            <v>12815949.744000001</v>
          </cell>
          <cell r="P65">
            <v>115343547.69600001</v>
          </cell>
          <cell r="Q65">
            <v>115343547.69600001</v>
          </cell>
          <cell r="S65">
            <v>0</v>
          </cell>
          <cell r="U65">
            <v>0</v>
          </cell>
          <cell r="V65">
            <v>115343547.69600001</v>
          </cell>
          <cell r="W65">
            <v>470.34000000000003</v>
          </cell>
        </row>
        <row r="66">
          <cell r="B66">
            <v>7</v>
          </cell>
          <cell r="C66" t="str">
            <v>Darajat 1</v>
          </cell>
          <cell r="D66" t="str">
            <v>Panas Bumi</v>
          </cell>
          <cell r="E66" t="str">
            <v>PLTP</v>
          </cell>
          <cell r="F66">
            <v>179923.20000000001</v>
          </cell>
          <cell r="G66">
            <v>9194.07</v>
          </cell>
          <cell r="H66">
            <v>170729.13</v>
          </cell>
          <cell r="I66">
            <v>1</v>
          </cell>
          <cell r="J66">
            <v>179923200</v>
          </cell>
          <cell r="K66" t="str">
            <v>kg</v>
          </cell>
          <cell r="M66">
            <v>0</v>
          </cell>
          <cell r="N66">
            <v>4.1279999999999997E-2</v>
          </cell>
          <cell r="O66">
            <v>7427229.6959999995</v>
          </cell>
          <cell r="P66">
            <v>66845067.263999991</v>
          </cell>
          <cell r="Q66">
            <v>66845067.263999991</v>
          </cell>
          <cell r="S66">
            <v>0</v>
          </cell>
          <cell r="U66">
            <v>0</v>
          </cell>
          <cell r="V66">
            <v>66845067.263999991</v>
          </cell>
          <cell r="W66">
            <v>371.51999999999992</v>
          </cell>
        </row>
        <row r="67">
          <cell r="B67">
            <v>8</v>
          </cell>
          <cell r="H67">
            <v>0</v>
          </cell>
          <cell r="J67">
            <v>0</v>
          </cell>
          <cell r="K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>
            <v>9</v>
          </cell>
          <cell r="H68">
            <v>0</v>
          </cell>
          <cell r="J68">
            <v>0</v>
          </cell>
          <cell r="K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>
            <v>10</v>
          </cell>
          <cell r="H69">
            <v>0</v>
          </cell>
          <cell r="J69">
            <v>0</v>
          </cell>
          <cell r="K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U69">
            <v>0</v>
          </cell>
          <cell r="V69">
            <v>0</v>
          </cell>
          <cell r="W69">
            <v>0</v>
          </cell>
        </row>
        <row r="70">
          <cell r="B70">
            <v>11</v>
          </cell>
          <cell r="H70">
            <v>0</v>
          </cell>
          <cell r="J70">
            <v>0</v>
          </cell>
          <cell r="K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>
            <v>12</v>
          </cell>
          <cell r="H71">
            <v>0</v>
          </cell>
          <cell r="J71">
            <v>0</v>
          </cell>
          <cell r="K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>
            <v>13</v>
          </cell>
          <cell r="H72">
            <v>0</v>
          </cell>
          <cell r="J72">
            <v>0</v>
          </cell>
          <cell r="K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>
            <v>14</v>
          </cell>
          <cell r="H73">
            <v>0</v>
          </cell>
          <cell r="J73">
            <v>0</v>
          </cell>
          <cell r="K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B74">
            <v>15</v>
          </cell>
          <cell r="H74">
            <v>0</v>
          </cell>
          <cell r="J74">
            <v>0</v>
          </cell>
          <cell r="K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B75">
            <v>16</v>
          </cell>
          <cell r="H75">
            <v>0</v>
          </cell>
          <cell r="J75">
            <v>0</v>
          </cell>
          <cell r="K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B76">
            <v>17</v>
          </cell>
          <cell r="H76">
            <v>0</v>
          </cell>
          <cell r="J76">
            <v>0</v>
          </cell>
          <cell r="K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B77">
            <v>18</v>
          </cell>
          <cell r="H77">
            <v>0</v>
          </cell>
          <cell r="J77">
            <v>0</v>
          </cell>
          <cell r="K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>
            <v>19</v>
          </cell>
          <cell r="H78">
            <v>0</v>
          </cell>
          <cell r="J78">
            <v>0</v>
          </cell>
          <cell r="K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B79">
            <v>20</v>
          </cell>
          <cell r="H79">
            <v>0</v>
          </cell>
          <cell r="J79">
            <v>0</v>
          </cell>
          <cell r="K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B80">
            <v>21</v>
          </cell>
          <cell r="H80">
            <v>0</v>
          </cell>
          <cell r="J80">
            <v>0</v>
          </cell>
          <cell r="K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B81">
            <v>22</v>
          </cell>
          <cell r="H81">
            <v>0</v>
          </cell>
          <cell r="J81">
            <v>0</v>
          </cell>
          <cell r="K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  <cell r="S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B82">
            <v>23</v>
          </cell>
          <cell r="H82">
            <v>0</v>
          </cell>
          <cell r="J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B83">
            <v>24</v>
          </cell>
          <cell r="H83">
            <v>0</v>
          </cell>
          <cell r="J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B84">
            <v>25</v>
          </cell>
          <cell r="H84">
            <v>0</v>
          </cell>
          <cell r="J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B85">
            <v>26</v>
          </cell>
          <cell r="H85">
            <v>0</v>
          </cell>
          <cell r="J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>
            <v>27</v>
          </cell>
          <cell r="H86">
            <v>0</v>
          </cell>
          <cell r="J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B87">
            <v>28</v>
          </cell>
          <cell r="H87">
            <v>0</v>
          </cell>
          <cell r="J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>
            <v>29</v>
          </cell>
          <cell r="H88">
            <v>0</v>
          </cell>
          <cell r="J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  <cell r="S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>
            <v>30</v>
          </cell>
          <cell r="H89">
            <v>0</v>
          </cell>
          <cell r="J89">
            <v>0</v>
          </cell>
          <cell r="K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  <cell r="S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C90" t="str">
            <v>J U M L A H</v>
          </cell>
          <cell r="F90">
            <v>1411866.7760000001</v>
          </cell>
          <cell r="G90">
            <v>74408.820999999996</v>
          </cell>
          <cell r="H90">
            <v>1337457.9550000001</v>
          </cell>
          <cell r="J90">
            <v>1411866776</v>
          </cell>
          <cell r="M90">
            <v>408752037.52320004</v>
          </cell>
          <cell r="O90">
            <v>0</v>
          </cell>
          <cell r="P90">
            <v>412734608.35200006</v>
          </cell>
          <cell r="Q90">
            <v>821486645.87520003</v>
          </cell>
          <cell r="S90">
            <v>0</v>
          </cell>
          <cell r="U90">
            <v>0</v>
          </cell>
          <cell r="V90">
            <v>821486645.87520003</v>
          </cell>
          <cell r="W90">
            <v>581.84430701215115</v>
          </cell>
        </row>
        <row r="91">
          <cell r="B91" t="str">
            <v>G:\2008\TM 1 &amp; RKA Unit\KAmojang-9 Juli'07\RKA 2008+NARASI\[RKAP Labarugi TM1 1_74-ASKA.xls]ProduksiTL(12B2)</v>
          </cell>
          <cell r="W91">
            <v>39291.609269097222</v>
          </cell>
        </row>
        <row r="95">
          <cell r="B95">
            <v>0</v>
          </cell>
        </row>
        <row r="96">
          <cell r="B96">
            <v>0</v>
          </cell>
        </row>
        <row r="97">
          <cell r="B97" t="str">
            <v>PT. INDONESIA POWER</v>
          </cell>
        </row>
        <row r="98">
          <cell r="B98" t="str">
            <v>LEMBAR KERJA</v>
          </cell>
          <cell r="T98" t="str">
            <v>Daftar</v>
          </cell>
          <cell r="U98" t="str">
            <v>12B2</v>
          </cell>
        </row>
        <row r="99">
          <cell r="B99" t="str">
            <v>ANGGARAN LABA RUGI</v>
          </cell>
        </row>
        <row r="100">
          <cell r="B100" t="str">
            <v>TAHUN 2008 - S/D TRW III</v>
          </cell>
          <cell r="T100" t="str">
            <v>Perihal</v>
          </cell>
          <cell r="U100" t="str">
            <v>PRODUKSI TENAGA LISTRIK DAN BAHAN BAKAR / TRANSPORTASI</v>
          </cell>
        </row>
        <row r="101">
          <cell r="B101" t="str">
            <v>(Dalam ribuan rupiah)</v>
          </cell>
        </row>
        <row r="102">
          <cell r="C102" t="str">
            <v>Nama Pusat Listrik</v>
          </cell>
          <cell r="D102" t="str">
            <v>Jenis Bahan Bakar</v>
          </cell>
          <cell r="E102" t="str">
            <v>Pembangkitan</v>
          </cell>
          <cell r="F102" t="str">
            <v>Produksi Bruto - MWh</v>
          </cell>
          <cell r="G102" t="str">
            <v>PS Sentral - MWh</v>
          </cell>
          <cell r="H102" t="str">
            <v xml:space="preserve">Produksi Netto - MWh </v>
          </cell>
          <cell r="I102" t="str">
            <v>SFC - unit/kWh</v>
          </cell>
          <cell r="J102" t="str">
            <v>Volume Bahan Bakar</v>
          </cell>
          <cell r="K102" t="str">
            <v xml:space="preserve">Satuan Bahan Bakar </v>
          </cell>
          <cell r="L102" t="str">
            <v>Biaya Bahan Bakar / Satuan - Rp/Satuan</v>
          </cell>
          <cell r="M102" t="str">
            <v>Biaya Bahan Bakar -  Rp</v>
          </cell>
          <cell r="N102" t="str">
            <v>Biaya Bahan Bakar / Satuan - USD/Satuan</v>
          </cell>
          <cell r="O102" t="str">
            <v>Biaya Bahan Bakar -  USD</v>
          </cell>
          <cell r="P102" t="str">
            <v>Equivalen Rupiah -  Rp</v>
          </cell>
          <cell r="Q102" t="str">
            <v>Jumlah Biaya Bahan Bakar</v>
          </cell>
          <cell r="R102" t="str">
            <v>Nilai Kalor - Kcal</v>
          </cell>
          <cell r="S102" t="str">
            <v>Tara Kalor - Kcal/kwH</v>
          </cell>
          <cell r="T102" t="str">
            <v>Biaya Transportasi -  Rp/Liter</v>
          </cell>
          <cell r="U102" t="str">
            <v xml:space="preserve">Biaya Transportasi -  Rp </v>
          </cell>
          <cell r="V102" t="str">
            <v>Jumlah Biaya Bahan Bakar / Transportasi - Rp</v>
          </cell>
          <cell r="W102" t="str">
            <v>Biaya Produksi / kWh</v>
          </cell>
        </row>
        <row r="103">
          <cell r="B103" t="str">
            <v>No.</v>
          </cell>
          <cell r="C103" t="str">
            <v>Nama Pusat Listrik</v>
          </cell>
          <cell r="D103" t="str">
            <v>Jenis        Bahan Bakar</v>
          </cell>
          <cell r="E103" t="str">
            <v>Pembang- kitan</v>
          </cell>
          <cell r="F103" t="str">
            <v>Produksi Bruto</v>
          </cell>
          <cell r="G103" t="str">
            <v>PS Sentral</v>
          </cell>
          <cell r="H103" t="str">
            <v>Produksi Netto</v>
          </cell>
          <cell r="I103" t="str">
            <v>SFC</v>
          </cell>
          <cell r="J103" t="str">
            <v>Volume Bahan Bakar</v>
          </cell>
          <cell r="K103" t="str">
            <v xml:space="preserve">Satuan            Bahan Bakar </v>
          </cell>
          <cell r="L103" t="str">
            <v>Porsi Rupiah</v>
          </cell>
          <cell r="N103" t="str">
            <v>Porsi Valas (USD)</v>
          </cell>
          <cell r="Q103" t="str">
            <v>Jumlah Biaya Bahan Bakar</v>
          </cell>
          <cell r="R103" t="str">
            <v>Kalor</v>
          </cell>
          <cell r="T103" t="str">
            <v>Biaya Transportasi</v>
          </cell>
          <cell r="V103" t="str">
            <v>Jumlah Biaya Bahan Bakar / Transportasi</v>
          </cell>
          <cell r="W103" t="str">
            <v>Biaya Produksi / kWh</v>
          </cell>
        </row>
        <row r="104">
          <cell r="L104" t="str">
            <v>Biaya Bahan Bakar / Satuan</v>
          </cell>
          <cell r="M104" t="str">
            <v>Biaya Bahan Bakar</v>
          </cell>
          <cell r="N104" t="str">
            <v>Biaya Bahan Bakar / Satuan</v>
          </cell>
          <cell r="O104" t="str">
            <v>Biaya Bahan Bakar</v>
          </cell>
          <cell r="P104" t="str">
            <v>Equivalen Rupiah</v>
          </cell>
          <cell r="R104" t="str">
            <v>Nilai Kalor</v>
          </cell>
          <cell r="S104" t="str">
            <v>Tara Kalor</v>
          </cell>
        </row>
        <row r="105">
          <cell r="F105" t="str">
            <v>MWh</v>
          </cell>
          <cell r="G105" t="str">
            <v>MWh</v>
          </cell>
          <cell r="H105" t="str">
            <v xml:space="preserve">MWh </v>
          </cell>
          <cell r="I105" t="str">
            <v>unit/kWh</v>
          </cell>
          <cell r="L105" t="str">
            <v>Rp/Satuan</v>
          </cell>
          <cell r="M105" t="str">
            <v xml:space="preserve"> Rp</v>
          </cell>
          <cell r="N105" t="str">
            <v>USD/Satuan</v>
          </cell>
          <cell r="O105" t="str">
            <v xml:space="preserve"> USD</v>
          </cell>
          <cell r="P105" t="str">
            <v xml:space="preserve"> Rp</v>
          </cell>
          <cell r="Q105" t="str">
            <v>Rp</v>
          </cell>
          <cell r="R105" t="str">
            <v>Kcal</v>
          </cell>
          <cell r="S105" t="str">
            <v>Kcal/kwH</v>
          </cell>
          <cell r="T105" t="str">
            <v xml:space="preserve"> Rp/Liter</v>
          </cell>
          <cell r="U105" t="str">
            <v xml:space="preserve"> Rp </v>
          </cell>
          <cell r="V105" t="str">
            <v>Rp</v>
          </cell>
          <cell r="W105" t="str">
            <v xml:space="preserve">Rp / kWh </v>
          </cell>
        </row>
        <row r="106">
          <cell r="B106" t="str">
            <v>1</v>
          </cell>
          <cell r="C106" t="str">
            <v>2</v>
          </cell>
          <cell r="D106" t="str">
            <v>3</v>
          </cell>
          <cell r="E106" t="str">
            <v>4</v>
          </cell>
          <cell r="F106" t="str">
            <v>5</v>
          </cell>
          <cell r="G106" t="str">
            <v>6</v>
          </cell>
          <cell r="H106" t="str">
            <v>7=5-6</v>
          </cell>
          <cell r="I106" t="str">
            <v>8</v>
          </cell>
          <cell r="J106" t="str">
            <v>9=8*5</v>
          </cell>
          <cell r="K106" t="str">
            <v>10</v>
          </cell>
          <cell r="L106" t="str">
            <v>11</v>
          </cell>
          <cell r="M106" t="str">
            <v>12=9*11</v>
          </cell>
          <cell r="N106" t="str">
            <v>13</v>
          </cell>
          <cell r="O106" t="str">
            <v>14=9*13</v>
          </cell>
          <cell r="P106" t="str">
            <v>15=14*Assumption</v>
          </cell>
          <cell r="Q106" t="str">
            <v>16=12+15</v>
          </cell>
          <cell r="R106">
            <v>17</v>
          </cell>
          <cell r="S106" t="str">
            <v>18=(9*17)/5</v>
          </cell>
          <cell r="T106" t="str">
            <v>19</v>
          </cell>
          <cell r="U106" t="str">
            <v>20=19*9</v>
          </cell>
          <cell r="V106" t="str">
            <v>21=16+20</v>
          </cell>
          <cell r="W106" t="str">
            <v>22= 21 / 5</v>
          </cell>
        </row>
        <row r="107">
          <cell r="B107">
            <v>1</v>
          </cell>
          <cell r="C107" t="str">
            <v>Kamojang 1</v>
          </cell>
          <cell r="D107" t="str">
            <v>Panas Bumi</v>
          </cell>
          <cell r="E107" t="str">
            <v>PLTP</v>
          </cell>
          <cell r="F107">
            <v>167133.6</v>
          </cell>
          <cell r="G107">
            <v>8189.55</v>
          </cell>
          <cell r="H107">
            <v>158944.05000000002</v>
          </cell>
          <cell r="I107">
            <v>1</v>
          </cell>
          <cell r="J107">
            <v>167133600</v>
          </cell>
          <cell r="K107" t="str">
            <v>kg</v>
          </cell>
          <cell r="L107">
            <v>823.2</v>
          </cell>
          <cell r="M107">
            <v>137584379.52000001</v>
          </cell>
          <cell r="O107">
            <v>0</v>
          </cell>
          <cell r="P107">
            <v>0</v>
          </cell>
          <cell r="Q107">
            <v>137584379.52000001</v>
          </cell>
          <cell r="S107">
            <v>0</v>
          </cell>
          <cell r="U107">
            <v>0</v>
          </cell>
          <cell r="V107">
            <v>137584379.52000001</v>
          </cell>
          <cell r="W107">
            <v>823.2</v>
          </cell>
        </row>
        <row r="108">
          <cell r="B108">
            <v>2</v>
          </cell>
          <cell r="C108" t="str">
            <v>Kamojang 2</v>
          </cell>
          <cell r="D108" t="str">
            <v>Panas Bumi</v>
          </cell>
          <cell r="E108" t="str">
            <v>PLTP</v>
          </cell>
          <cell r="F108">
            <v>331491.59999999998</v>
          </cell>
          <cell r="G108">
            <v>16243.09</v>
          </cell>
          <cell r="H108">
            <v>315248.50999999995</v>
          </cell>
          <cell r="I108">
            <v>1</v>
          </cell>
          <cell r="J108">
            <v>331491600</v>
          </cell>
          <cell r="K108" t="str">
            <v>kg</v>
          </cell>
          <cell r="L108">
            <v>823.2</v>
          </cell>
          <cell r="M108">
            <v>272883885.12</v>
          </cell>
          <cell r="O108">
            <v>0</v>
          </cell>
          <cell r="P108">
            <v>0</v>
          </cell>
          <cell r="Q108">
            <v>272883885.12</v>
          </cell>
          <cell r="S108">
            <v>0</v>
          </cell>
          <cell r="U108">
            <v>0</v>
          </cell>
          <cell r="V108">
            <v>272883885.12</v>
          </cell>
          <cell r="W108">
            <v>823.2</v>
          </cell>
        </row>
        <row r="109">
          <cell r="B109">
            <v>3</v>
          </cell>
          <cell r="C109" t="str">
            <v>Kamojang 3</v>
          </cell>
          <cell r="D109" t="str">
            <v>Panas Bumi</v>
          </cell>
          <cell r="E109" t="str">
            <v>PLTP</v>
          </cell>
          <cell r="F109">
            <v>283562.37599999999</v>
          </cell>
          <cell r="G109">
            <v>13894.55</v>
          </cell>
          <cell r="H109">
            <v>269667.826</v>
          </cell>
          <cell r="I109">
            <v>1</v>
          </cell>
          <cell r="J109">
            <v>283562376</v>
          </cell>
          <cell r="K109" t="str">
            <v>kg</v>
          </cell>
          <cell r="L109">
            <v>823.2</v>
          </cell>
          <cell r="M109">
            <v>233428547.92320001</v>
          </cell>
          <cell r="O109">
            <v>0</v>
          </cell>
          <cell r="P109">
            <v>0</v>
          </cell>
          <cell r="Q109">
            <v>233428547.92320001</v>
          </cell>
          <cell r="S109">
            <v>0</v>
          </cell>
          <cell r="U109">
            <v>0</v>
          </cell>
          <cell r="V109">
            <v>233428547.92320001</v>
          </cell>
          <cell r="W109">
            <v>823.2</v>
          </cell>
        </row>
        <row r="110">
          <cell r="B110">
            <v>4</v>
          </cell>
          <cell r="C110" t="str">
            <v>Gunung Salak 1</v>
          </cell>
          <cell r="D110" t="str">
            <v>Panas Bumi</v>
          </cell>
          <cell r="E110" t="str">
            <v>PLTP</v>
          </cell>
          <cell r="F110">
            <v>368035.2</v>
          </cell>
          <cell r="G110">
            <v>20540.43</v>
          </cell>
          <cell r="H110">
            <v>347494.77</v>
          </cell>
          <cell r="I110">
            <v>1</v>
          </cell>
          <cell r="J110">
            <v>368035200</v>
          </cell>
          <cell r="K110" t="str">
            <v>kg</v>
          </cell>
          <cell r="M110">
            <v>0</v>
          </cell>
          <cell r="N110">
            <v>5.2260000000000001E-2</v>
          </cell>
          <cell r="O110">
            <v>19233519.552000001</v>
          </cell>
          <cell r="P110">
            <v>173101675.96799999</v>
          </cell>
          <cell r="Q110">
            <v>173101675.96799999</v>
          </cell>
          <cell r="S110">
            <v>0</v>
          </cell>
          <cell r="U110">
            <v>0</v>
          </cell>
          <cell r="V110">
            <v>173101675.96799999</v>
          </cell>
          <cell r="W110">
            <v>470.34</v>
          </cell>
        </row>
        <row r="111">
          <cell r="B111">
            <v>5</v>
          </cell>
          <cell r="C111" t="str">
            <v>Gunung Salak 2</v>
          </cell>
          <cell r="D111" t="str">
            <v>Panas Bumi</v>
          </cell>
          <cell r="E111" t="str">
            <v>PLTP</v>
          </cell>
          <cell r="F111">
            <v>368335.2</v>
          </cell>
          <cell r="G111">
            <v>20405.77</v>
          </cell>
          <cell r="H111">
            <v>347929.43</v>
          </cell>
          <cell r="I111">
            <v>1</v>
          </cell>
          <cell r="J111">
            <v>368335200</v>
          </cell>
          <cell r="K111" t="str">
            <v>kg</v>
          </cell>
          <cell r="M111">
            <v>0</v>
          </cell>
          <cell r="N111">
            <v>5.2260000000000001E-2</v>
          </cell>
          <cell r="O111">
            <v>19249197.552000001</v>
          </cell>
          <cell r="P111">
            <v>173242777.96799999</v>
          </cell>
          <cell r="Q111">
            <v>173242777.96799999</v>
          </cell>
          <cell r="S111">
            <v>0</v>
          </cell>
          <cell r="U111">
            <v>0</v>
          </cell>
          <cell r="V111">
            <v>173242777.96799999</v>
          </cell>
          <cell r="W111">
            <v>470.34</v>
          </cell>
        </row>
        <row r="112">
          <cell r="B112">
            <v>6</v>
          </cell>
          <cell r="C112" t="str">
            <v>Gunung Salak 3</v>
          </cell>
          <cell r="D112" t="str">
            <v>Panas Bumi</v>
          </cell>
          <cell r="E112" t="str">
            <v>PLTP</v>
          </cell>
          <cell r="F112">
            <v>340975.2</v>
          </cell>
          <cell r="G112">
            <v>18890.02</v>
          </cell>
          <cell r="H112">
            <v>322085.18</v>
          </cell>
          <cell r="I112">
            <v>1</v>
          </cell>
          <cell r="J112">
            <v>340975200</v>
          </cell>
          <cell r="K112" t="str">
            <v>kg</v>
          </cell>
          <cell r="M112">
            <v>0</v>
          </cell>
          <cell r="N112">
            <v>5.2260000000000001E-2</v>
          </cell>
          <cell r="O112">
            <v>17819363.952</v>
          </cell>
          <cell r="P112">
            <v>160374275.56799999</v>
          </cell>
          <cell r="Q112">
            <v>160374275.56799999</v>
          </cell>
          <cell r="S112">
            <v>0</v>
          </cell>
          <cell r="U112">
            <v>0</v>
          </cell>
          <cell r="V112">
            <v>160374275.56799999</v>
          </cell>
          <cell r="W112">
            <v>470.34</v>
          </cell>
        </row>
        <row r="113">
          <cell r="B113">
            <v>7</v>
          </cell>
          <cell r="C113" t="str">
            <v>Darajat 1</v>
          </cell>
          <cell r="D113" t="str">
            <v>Panas Bumi</v>
          </cell>
          <cell r="E113" t="str">
            <v>PLTP</v>
          </cell>
          <cell r="F113">
            <v>292615.59999999998</v>
          </cell>
          <cell r="G113">
            <v>14952.66</v>
          </cell>
          <cell r="H113">
            <v>277662.94</v>
          </cell>
          <cell r="I113">
            <v>1</v>
          </cell>
          <cell r="J113">
            <v>292615600</v>
          </cell>
          <cell r="K113" t="str">
            <v>kg</v>
          </cell>
          <cell r="M113">
            <v>0</v>
          </cell>
          <cell r="N113">
            <v>4.1279999999999997E-2</v>
          </cell>
          <cell r="O113">
            <v>12079171.967999998</v>
          </cell>
          <cell r="P113">
            <v>108712547.71199998</v>
          </cell>
          <cell r="Q113">
            <v>108712547.71199998</v>
          </cell>
          <cell r="S113">
            <v>0</v>
          </cell>
          <cell r="U113">
            <v>0</v>
          </cell>
          <cell r="V113">
            <v>108712547.71199998</v>
          </cell>
          <cell r="W113">
            <v>371.52</v>
          </cell>
        </row>
        <row r="114">
          <cell r="B114">
            <v>8</v>
          </cell>
          <cell r="H114">
            <v>0</v>
          </cell>
          <cell r="J114">
            <v>0</v>
          </cell>
          <cell r="K114">
            <v>0</v>
          </cell>
          <cell r="M114">
            <v>0</v>
          </cell>
          <cell r="O114">
            <v>0</v>
          </cell>
          <cell r="P114">
            <v>0</v>
          </cell>
          <cell r="Q114">
            <v>0</v>
          </cell>
          <cell r="S114">
            <v>0</v>
          </cell>
          <cell r="U114">
            <v>0</v>
          </cell>
          <cell r="V114">
            <v>0</v>
          </cell>
          <cell r="W114">
            <v>0</v>
          </cell>
        </row>
        <row r="115">
          <cell r="B115">
            <v>9</v>
          </cell>
          <cell r="H115">
            <v>0</v>
          </cell>
          <cell r="J115">
            <v>0</v>
          </cell>
          <cell r="K115">
            <v>0</v>
          </cell>
          <cell r="M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</row>
        <row r="116">
          <cell r="B116">
            <v>10</v>
          </cell>
          <cell r="H116">
            <v>0</v>
          </cell>
          <cell r="J116">
            <v>0</v>
          </cell>
          <cell r="K116">
            <v>0</v>
          </cell>
          <cell r="M116">
            <v>0</v>
          </cell>
          <cell r="O116">
            <v>0</v>
          </cell>
          <cell r="P116">
            <v>0</v>
          </cell>
          <cell r="Q116">
            <v>0</v>
          </cell>
          <cell r="S116">
            <v>0</v>
          </cell>
          <cell r="U116">
            <v>0</v>
          </cell>
          <cell r="V116">
            <v>0</v>
          </cell>
          <cell r="W116">
            <v>0</v>
          </cell>
        </row>
        <row r="117">
          <cell r="B117">
            <v>11</v>
          </cell>
          <cell r="H117">
            <v>0</v>
          </cell>
          <cell r="J117">
            <v>0</v>
          </cell>
          <cell r="K117">
            <v>0</v>
          </cell>
          <cell r="M117">
            <v>0</v>
          </cell>
          <cell r="O117">
            <v>0</v>
          </cell>
          <cell r="P117">
            <v>0</v>
          </cell>
          <cell r="Q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</row>
        <row r="118">
          <cell r="B118">
            <v>12</v>
          </cell>
          <cell r="H118">
            <v>0</v>
          </cell>
          <cell r="J118">
            <v>0</v>
          </cell>
          <cell r="K118">
            <v>0</v>
          </cell>
          <cell r="M118">
            <v>0</v>
          </cell>
          <cell r="O118">
            <v>0</v>
          </cell>
          <cell r="P118">
            <v>0</v>
          </cell>
          <cell r="Q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</row>
        <row r="119">
          <cell r="B119">
            <v>13</v>
          </cell>
          <cell r="H119">
            <v>0</v>
          </cell>
          <cell r="J119">
            <v>0</v>
          </cell>
          <cell r="K119">
            <v>0</v>
          </cell>
          <cell r="M119">
            <v>0</v>
          </cell>
          <cell r="O119">
            <v>0</v>
          </cell>
          <cell r="P119">
            <v>0</v>
          </cell>
          <cell r="Q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B120">
            <v>14</v>
          </cell>
          <cell r="H120">
            <v>0</v>
          </cell>
          <cell r="J120">
            <v>0</v>
          </cell>
          <cell r="K120">
            <v>0</v>
          </cell>
          <cell r="M120">
            <v>0</v>
          </cell>
          <cell r="O120">
            <v>0</v>
          </cell>
          <cell r="P120">
            <v>0</v>
          </cell>
          <cell r="Q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B121">
            <v>15</v>
          </cell>
          <cell r="H121">
            <v>0</v>
          </cell>
          <cell r="J121">
            <v>0</v>
          </cell>
          <cell r="K121">
            <v>0</v>
          </cell>
          <cell r="M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</row>
        <row r="122">
          <cell r="B122">
            <v>16</v>
          </cell>
          <cell r="H122">
            <v>0</v>
          </cell>
          <cell r="J122">
            <v>0</v>
          </cell>
          <cell r="K122">
            <v>0</v>
          </cell>
          <cell r="M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</row>
        <row r="123">
          <cell r="B123">
            <v>17</v>
          </cell>
          <cell r="H123">
            <v>0</v>
          </cell>
          <cell r="J123">
            <v>0</v>
          </cell>
          <cell r="K123">
            <v>0</v>
          </cell>
          <cell r="M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</row>
        <row r="124">
          <cell r="B124">
            <v>18</v>
          </cell>
          <cell r="H124">
            <v>0</v>
          </cell>
          <cell r="J124">
            <v>0</v>
          </cell>
          <cell r="K124">
            <v>0</v>
          </cell>
          <cell r="M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</row>
        <row r="125">
          <cell r="B125">
            <v>19</v>
          </cell>
          <cell r="H125">
            <v>0</v>
          </cell>
          <cell r="J125">
            <v>0</v>
          </cell>
          <cell r="K125">
            <v>0</v>
          </cell>
          <cell r="M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U125">
            <v>0</v>
          </cell>
          <cell r="V125">
            <v>0</v>
          </cell>
          <cell r="W125">
            <v>0</v>
          </cell>
        </row>
        <row r="126">
          <cell r="B126">
            <v>20</v>
          </cell>
          <cell r="H126">
            <v>0</v>
          </cell>
          <cell r="J126">
            <v>0</v>
          </cell>
          <cell r="K126">
            <v>0</v>
          </cell>
          <cell r="M126">
            <v>0</v>
          </cell>
          <cell r="O126">
            <v>0</v>
          </cell>
          <cell r="P126">
            <v>0</v>
          </cell>
          <cell r="Q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</row>
        <row r="127">
          <cell r="B127">
            <v>21</v>
          </cell>
          <cell r="H127">
            <v>0</v>
          </cell>
          <cell r="J127">
            <v>0</v>
          </cell>
          <cell r="K127">
            <v>0</v>
          </cell>
          <cell r="M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U127">
            <v>0</v>
          </cell>
          <cell r="V127">
            <v>0</v>
          </cell>
          <cell r="W127">
            <v>0</v>
          </cell>
        </row>
        <row r="128">
          <cell r="B128">
            <v>22</v>
          </cell>
          <cell r="H128">
            <v>0</v>
          </cell>
          <cell r="J128">
            <v>0</v>
          </cell>
          <cell r="K128">
            <v>0</v>
          </cell>
          <cell r="M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</row>
        <row r="129">
          <cell r="B129">
            <v>23</v>
          </cell>
          <cell r="H129">
            <v>0</v>
          </cell>
          <cell r="J129">
            <v>0</v>
          </cell>
          <cell r="M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U129">
            <v>0</v>
          </cell>
          <cell r="V129">
            <v>0</v>
          </cell>
          <cell r="W129">
            <v>0</v>
          </cell>
        </row>
        <row r="130">
          <cell r="B130">
            <v>24</v>
          </cell>
          <cell r="H130">
            <v>0</v>
          </cell>
          <cell r="J130">
            <v>0</v>
          </cell>
          <cell r="M130">
            <v>0</v>
          </cell>
          <cell r="O130">
            <v>0</v>
          </cell>
          <cell r="P130">
            <v>0</v>
          </cell>
          <cell r="Q130">
            <v>0</v>
          </cell>
          <cell r="S130">
            <v>0</v>
          </cell>
          <cell r="U130">
            <v>0</v>
          </cell>
          <cell r="V130">
            <v>0</v>
          </cell>
          <cell r="W130">
            <v>0</v>
          </cell>
        </row>
        <row r="131">
          <cell r="B131">
            <v>25</v>
          </cell>
          <cell r="H131">
            <v>0</v>
          </cell>
          <cell r="J131">
            <v>0</v>
          </cell>
          <cell r="M131">
            <v>0</v>
          </cell>
          <cell r="O131">
            <v>0</v>
          </cell>
          <cell r="P131">
            <v>0</v>
          </cell>
          <cell r="Q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</row>
        <row r="132">
          <cell r="B132">
            <v>26</v>
          </cell>
          <cell r="H132">
            <v>0</v>
          </cell>
          <cell r="J132">
            <v>0</v>
          </cell>
          <cell r="M132">
            <v>0</v>
          </cell>
          <cell r="O132">
            <v>0</v>
          </cell>
          <cell r="P132">
            <v>0</v>
          </cell>
          <cell r="Q132">
            <v>0</v>
          </cell>
          <cell r="S132">
            <v>0</v>
          </cell>
          <cell r="U132">
            <v>0</v>
          </cell>
          <cell r="V132">
            <v>0</v>
          </cell>
          <cell r="W132">
            <v>0</v>
          </cell>
        </row>
        <row r="133">
          <cell r="B133">
            <v>27</v>
          </cell>
          <cell r="H133">
            <v>0</v>
          </cell>
          <cell r="J133">
            <v>0</v>
          </cell>
          <cell r="M133">
            <v>0</v>
          </cell>
          <cell r="O133">
            <v>0</v>
          </cell>
          <cell r="P133">
            <v>0</v>
          </cell>
          <cell r="Q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</row>
        <row r="134">
          <cell r="B134">
            <v>28</v>
          </cell>
          <cell r="H134">
            <v>0</v>
          </cell>
          <cell r="J134">
            <v>0</v>
          </cell>
          <cell r="M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U134">
            <v>0</v>
          </cell>
          <cell r="V134">
            <v>0</v>
          </cell>
          <cell r="W134">
            <v>0</v>
          </cell>
        </row>
        <row r="135">
          <cell r="B135">
            <v>29</v>
          </cell>
          <cell r="H135">
            <v>0</v>
          </cell>
          <cell r="J135">
            <v>0</v>
          </cell>
          <cell r="M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</row>
        <row r="136">
          <cell r="B136">
            <v>30</v>
          </cell>
          <cell r="H136">
            <v>0</v>
          </cell>
          <cell r="J136">
            <v>0</v>
          </cell>
          <cell r="M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U136">
            <v>0</v>
          </cell>
          <cell r="V136">
            <v>0</v>
          </cell>
          <cell r="W136">
            <v>0</v>
          </cell>
        </row>
        <row r="137">
          <cell r="C137" t="str">
            <v>J U M L A H</v>
          </cell>
          <cell r="F137">
            <v>2152148.7759999996</v>
          </cell>
          <cell r="G137">
            <v>113116.07</v>
          </cell>
          <cell r="H137">
            <v>2039032.7059999995</v>
          </cell>
          <cell r="J137">
            <v>2152148776</v>
          </cell>
          <cell r="M137">
            <v>643896812.5632</v>
          </cell>
          <cell r="O137">
            <v>0</v>
          </cell>
          <cell r="P137">
            <v>615431277.21599996</v>
          </cell>
          <cell r="Q137">
            <v>1259328089.7792001</v>
          </cell>
          <cell r="S137">
            <v>0</v>
          </cell>
          <cell r="U137">
            <v>0</v>
          </cell>
          <cell r="V137">
            <v>1259328089.7792001</v>
          </cell>
          <cell r="W137">
            <v>585.14917919373443</v>
          </cell>
        </row>
        <row r="138">
          <cell r="B138" t="str">
            <v>G:\2008\TM 1 &amp; RKA Unit\KAmojang-9 Juli'07\RKA 2008+NARASI\[RKAP Labarugi TM1 1_74-ASKA.xls]ProduksiTL(12B2)</v>
          </cell>
          <cell r="W138">
            <v>39291.609269097222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 t="str">
            <v>PT. INDONESIA POWER</v>
          </cell>
        </row>
        <row r="145">
          <cell r="B145" t="str">
            <v>LEMBAR KERJA</v>
          </cell>
          <cell r="T145" t="str">
            <v>Daftar</v>
          </cell>
          <cell r="U145" t="str">
            <v>12B2</v>
          </cell>
        </row>
        <row r="146">
          <cell r="B146" t="str">
            <v>ANGGARAN LABA RUGI</v>
          </cell>
        </row>
        <row r="147">
          <cell r="B147" t="str">
            <v>TAHUN 2008 - S/D TRW IV</v>
          </cell>
          <cell r="T147" t="str">
            <v>Perihal</v>
          </cell>
          <cell r="U147" t="str">
            <v>PRODUKSI TENAGA LISTRIK DAN BAHAN BAKAR / TRANSPORTASI</v>
          </cell>
        </row>
        <row r="148">
          <cell r="B148" t="str">
            <v>(Dalam ribuan rupiah)</v>
          </cell>
        </row>
        <row r="149">
          <cell r="C149" t="str">
            <v>Nama Pusat Listrik</v>
          </cell>
          <cell r="D149" t="str">
            <v>Jenis Bahan Bakar</v>
          </cell>
          <cell r="E149" t="str">
            <v>Pembangkitan</v>
          </cell>
          <cell r="F149" t="str">
            <v>Produksi Bruto - MWh</v>
          </cell>
          <cell r="G149" t="str">
            <v>PS Sentral - MWh</v>
          </cell>
          <cell r="H149" t="str">
            <v xml:space="preserve">Produksi Netto - MWh </v>
          </cell>
          <cell r="I149" t="str">
            <v>SFC - unit/kWh</v>
          </cell>
          <cell r="J149" t="str">
            <v>Volume Bahan Bakar</v>
          </cell>
          <cell r="K149" t="str">
            <v xml:space="preserve">Satuan Bahan Bakar </v>
          </cell>
          <cell r="L149" t="str">
            <v>Biaya Bahan Bakar / Satuan - Rp/Satuan</v>
          </cell>
          <cell r="M149" t="str">
            <v>Biaya Bahan Bakar -  Rp</v>
          </cell>
          <cell r="N149" t="str">
            <v>Biaya Bahan Bakar / Satuan - USD/Satuan</v>
          </cell>
          <cell r="O149" t="str">
            <v>Biaya Bahan Bakar -  USD</v>
          </cell>
          <cell r="P149" t="str">
            <v>Equivalen Rupiah -  Rp</v>
          </cell>
          <cell r="Q149" t="str">
            <v>Jumlah Biaya Bahan Bakar</v>
          </cell>
          <cell r="R149" t="str">
            <v>Nilai Kalor - Kcal</v>
          </cell>
          <cell r="S149" t="str">
            <v>Tara Kalor - Kcal/kwH</v>
          </cell>
          <cell r="T149" t="str">
            <v>Biaya Transportasi -  Rp/Liter</v>
          </cell>
          <cell r="U149" t="str">
            <v xml:space="preserve">Biaya Transportasi -  Rp </v>
          </cell>
          <cell r="V149" t="str">
            <v>Jumlah Biaya Bahan Bakar / Transportasi - Rp</v>
          </cell>
          <cell r="W149" t="str">
            <v>Biaya Produksi / kWh</v>
          </cell>
        </row>
        <row r="150">
          <cell r="B150" t="str">
            <v>No.</v>
          </cell>
          <cell r="C150" t="str">
            <v>Nama Pusat Listrik</v>
          </cell>
          <cell r="D150" t="str">
            <v>Jenis        Bahan Bakar</v>
          </cell>
          <cell r="E150" t="str">
            <v>Pembang- kitan</v>
          </cell>
          <cell r="F150" t="str">
            <v>Produksi Bruto</v>
          </cell>
          <cell r="G150" t="str">
            <v>PS Sentral</v>
          </cell>
          <cell r="H150" t="str">
            <v>Produksi Netto</v>
          </cell>
          <cell r="I150" t="str">
            <v>SFC</v>
          </cell>
          <cell r="J150" t="str">
            <v>Volume Bahan Bakar</v>
          </cell>
          <cell r="K150" t="str">
            <v xml:space="preserve">Satuan            Bahan Bakar </v>
          </cell>
          <cell r="L150" t="str">
            <v>Porsi Rupiah</v>
          </cell>
          <cell r="N150" t="str">
            <v>Porsi Valas (USD)</v>
          </cell>
          <cell r="Q150" t="str">
            <v>Jumlah Biaya Bahan Bakar</v>
          </cell>
          <cell r="R150" t="str">
            <v>Kalor</v>
          </cell>
          <cell r="T150" t="str">
            <v>Biaya Transportasi</v>
          </cell>
          <cell r="V150" t="str">
            <v>Jumlah Biaya Bahan Bakar / Transportasi</v>
          </cell>
          <cell r="W150" t="str">
            <v>Biaya Produksi / kWh</v>
          </cell>
        </row>
        <row r="151">
          <cell r="L151" t="str">
            <v>Biaya Bahan Bakar / Satuan</v>
          </cell>
          <cell r="M151" t="str">
            <v>Biaya Bahan Bakar</v>
          </cell>
          <cell r="N151" t="str">
            <v>Biaya Bahan Bakar / Satuan</v>
          </cell>
          <cell r="O151" t="str">
            <v>Biaya Bahan Bakar</v>
          </cell>
          <cell r="P151" t="str">
            <v>Equivalen Rupiah</v>
          </cell>
          <cell r="R151" t="str">
            <v>Nilai Kalor</v>
          </cell>
          <cell r="S151" t="str">
            <v>Tara Kalor</v>
          </cell>
        </row>
        <row r="152">
          <cell r="F152" t="str">
            <v>MWh</v>
          </cell>
          <cell r="G152" t="str">
            <v>MWh</v>
          </cell>
          <cell r="H152" t="str">
            <v xml:space="preserve">MWh </v>
          </cell>
          <cell r="I152" t="str">
            <v>unit/kWh</v>
          </cell>
          <cell r="L152" t="str">
            <v>Rp/Satuan</v>
          </cell>
          <cell r="M152" t="str">
            <v xml:space="preserve"> Rp</v>
          </cell>
          <cell r="N152" t="str">
            <v>USD/Satuan</v>
          </cell>
          <cell r="O152" t="str">
            <v xml:space="preserve"> USD</v>
          </cell>
          <cell r="P152" t="str">
            <v xml:space="preserve"> Rp</v>
          </cell>
          <cell r="Q152" t="str">
            <v>Rp</v>
          </cell>
          <cell r="R152" t="str">
            <v>Kcal</v>
          </cell>
          <cell r="S152" t="str">
            <v>Kcal/kwH</v>
          </cell>
          <cell r="T152" t="str">
            <v xml:space="preserve"> Rp/Liter</v>
          </cell>
          <cell r="U152" t="str">
            <v xml:space="preserve"> Rp </v>
          </cell>
          <cell r="V152" t="str">
            <v>Rp</v>
          </cell>
          <cell r="W152" t="str">
            <v xml:space="preserve">Rp / kWh </v>
          </cell>
        </row>
        <row r="153">
          <cell r="B153" t="str">
            <v>1</v>
          </cell>
          <cell r="C153" t="str">
            <v>2</v>
          </cell>
          <cell r="D153" t="str">
            <v>3</v>
          </cell>
          <cell r="E153" t="str">
            <v>4</v>
          </cell>
          <cell r="F153" t="str">
            <v>5</v>
          </cell>
          <cell r="G153" t="str">
            <v>6</v>
          </cell>
          <cell r="H153" t="str">
            <v>7=5-6</v>
          </cell>
          <cell r="I153" t="str">
            <v>8</v>
          </cell>
          <cell r="J153" t="str">
            <v>9=8*5</v>
          </cell>
          <cell r="K153" t="str">
            <v>10</v>
          </cell>
          <cell r="L153" t="str">
            <v>11</v>
          </cell>
          <cell r="M153" t="str">
            <v>12=9*11</v>
          </cell>
          <cell r="N153" t="str">
            <v>13</v>
          </cell>
          <cell r="O153" t="str">
            <v>14=9*13</v>
          </cell>
          <cell r="P153" t="str">
            <v>15=14*Assumption</v>
          </cell>
          <cell r="Q153" t="str">
            <v>16=12+15</v>
          </cell>
          <cell r="R153">
            <v>17</v>
          </cell>
          <cell r="S153" t="str">
            <v>18=(9*17)/5</v>
          </cell>
          <cell r="T153" t="str">
            <v>19</v>
          </cell>
          <cell r="U153" t="str">
            <v>20=19*9</v>
          </cell>
          <cell r="V153" t="str">
            <v>21=16+20</v>
          </cell>
          <cell r="W153" t="str">
            <v>22= 21 / 5</v>
          </cell>
        </row>
        <row r="154">
          <cell r="B154">
            <v>1</v>
          </cell>
          <cell r="C154" t="str">
            <v>Kamojang 1</v>
          </cell>
          <cell r="D154" t="str">
            <v>Panas Bumi</v>
          </cell>
          <cell r="E154" t="str">
            <v>PLTP</v>
          </cell>
          <cell r="F154">
            <v>230424</v>
          </cell>
          <cell r="G154">
            <v>11290.77</v>
          </cell>
          <cell r="H154">
            <v>219133.23</v>
          </cell>
          <cell r="I154">
            <v>1</v>
          </cell>
          <cell r="J154">
            <v>230424000</v>
          </cell>
          <cell r="K154" t="str">
            <v>kg</v>
          </cell>
          <cell r="L154">
            <v>823.2</v>
          </cell>
          <cell r="M154">
            <v>189685036.80000001</v>
          </cell>
          <cell r="O154">
            <v>0</v>
          </cell>
          <cell r="P154">
            <v>0</v>
          </cell>
          <cell r="Q154">
            <v>189685036.80000001</v>
          </cell>
          <cell r="S154">
            <v>0</v>
          </cell>
          <cell r="U154">
            <v>0</v>
          </cell>
          <cell r="V154">
            <v>189685036.80000001</v>
          </cell>
          <cell r="W154">
            <v>823.2</v>
          </cell>
        </row>
        <row r="155">
          <cell r="B155">
            <v>2</v>
          </cell>
          <cell r="C155" t="str">
            <v>Kamojang 2</v>
          </cell>
          <cell r="D155" t="str">
            <v>Panas Bumi</v>
          </cell>
          <cell r="E155" t="str">
            <v>PLTP</v>
          </cell>
          <cell r="F155">
            <v>404940.79999999999</v>
          </cell>
          <cell r="G155">
            <v>19842.099999999999</v>
          </cell>
          <cell r="H155">
            <v>385098.7</v>
          </cell>
          <cell r="I155">
            <v>1</v>
          </cell>
          <cell r="J155">
            <v>404940800</v>
          </cell>
          <cell r="K155" t="str">
            <v>kg</v>
          </cell>
          <cell r="L155">
            <v>823.2</v>
          </cell>
          <cell r="M155">
            <v>333347266.56</v>
          </cell>
          <cell r="O155">
            <v>0</v>
          </cell>
          <cell r="P155">
            <v>0</v>
          </cell>
          <cell r="Q155">
            <v>333347266.56</v>
          </cell>
          <cell r="S155">
            <v>0</v>
          </cell>
          <cell r="U155">
            <v>0</v>
          </cell>
          <cell r="V155">
            <v>333347266.56</v>
          </cell>
          <cell r="W155">
            <v>823.2</v>
          </cell>
        </row>
        <row r="156">
          <cell r="B156">
            <v>3</v>
          </cell>
          <cell r="C156" t="str">
            <v>Kamojang 3</v>
          </cell>
          <cell r="D156" t="str">
            <v>Panas Bumi</v>
          </cell>
          <cell r="E156" t="str">
            <v>PLTP</v>
          </cell>
          <cell r="F156">
            <v>394974.77600000001</v>
          </cell>
          <cell r="G156">
            <v>19353.759999999998</v>
          </cell>
          <cell r="H156">
            <v>375621.016</v>
          </cell>
          <cell r="I156">
            <v>1</v>
          </cell>
          <cell r="J156">
            <v>394974776</v>
          </cell>
          <cell r="K156" t="str">
            <v>kg</v>
          </cell>
          <cell r="L156">
            <v>823.2</v>
          </cell>
          <cell r="M156">
            <v>325143235.60320002</v>
          </cell>
          <cell r="O156">
            <v>0</v>
          </cell>
          <cell r="P156">
            <v>0</v>
          </cell>
          <cell r="Q156">
            <v>325143235.60320002</v>
          </cell>
          <cell r="S156">
            <v>0</v>
          </cell>
          <cell r="U156">
            <v>0</v>
          </cell>
          <cell r="V156">
            <v>325143235.60320002</v>
          </cell>
          <cell r="W156">
            <v>823.2</v>
          </cell>
        </row>
        <row r="157">
          <cell r="B157">
            <v>4</v>
          </cell>
          <cell r="C157" t="str">
            <v>Gunung Salak 1</v>
          </cell>
          <cell r="D157" t="str">
            <v>Panas Bumi</v>
          </cell>
          <cell r="E157" t="str">
            <v>PLTP</v>
          </cell>
          <cell r="F157">
            <v>494016</v>
          </cell>
          <cell r="G157">
            <v>27519.759999999998</v>
          </cell>
          <cell r="H157">
            <v>466496.24</v>
          </cell>
          <cell r="I157">
            <v>1</v>
          </cell>
          <cell r="J157">
            <v>494016000</v>
          </cell>
          <cell r="K157" t="str">
            <v>kg</v>
          </cell>
          <cell r="M157">
            <v>0</v>
          </cell>
          <cell r="N157">
            <v>5.2260000000000001E-2</v>
          </cell>
          <cell r="O157">
            <v>25817276.16</v>
          </cell>
          <cell r="P157">
            <v>232355485.44</v>
          </cell>
          <cell r="Q157">
            <v>232355485.44</v>
          </cell>
          <cell r="S157">
            <v>0</v>
          </cell>
          <cell r="U157">
            <v>0</v>
          </cell>
          <cell r="V157">
            <v>232355485.44</v>
          </cell>
          <cell r="W157">
            <v>470.34</v>
          </cell>
        </row>
        <row r="158">
          <cell r="B158">
            <v>5</v>
          </cell>
          <cell r="C158" t="str">
            <v>Gunung Salak 2</v>
          </cell>
          <cell r="D158" t="str">
            <v>Panas Bumi</v>
          </cell>
          <cell r="E158" t="str">
            <v>PLTP</v>
          </cell>
          <cell r="F158">
            <v>494316</v>
          </cell>
          <cell r="G158">
            <v>27385.1</v>
          </cell>
          <cell r="H158">
            <v>466930.9</v>
          </cell>
          <cell r="I158">
            <v>1</v>
          </cell>
          <cell r="J158">
            <v>494316000</v>
          </cell>
          <cell r="K158" t="str">
            <v>kg</v>
          </cell>
          <cell r="M158">
            <v>0</v>
          </cell>
          <cell r="N158">
            <v>5.2260000000000001E-2</v>
          </cell>
          <cell r="O158">
            <v>25832954.16</v>
          </cell>
          <cell r="P158">
            <v>232496587.44</v>
          </cell>
          <cell r="Q158">
            <v>232496587.44</v>
          </cell>
          <cell r="S158">
            <v>0</v>
          </cell>
          <cell r="U158">
            <v>0</v>
          </cell>
          <cell r="V158">
            <v>232496587.44</v>
          </cell>
          <cell r="W158">
            <v>470.34</v>
          </cell>
        </row>
        <row r="159">
          <cell r="B159">
            <v>6</v>
          </cell>
          <cell r="C159" t="str">
            <v>Gunung Salak 3</v>
          </cell>
          <cell r="D159" t="str">
            <v>Panas Bumi</v>
          </cell>
          <cell r="E159" t="str">
            <v>PLTP</v>
          </cell>
          <cell r="F159">
            <v>467255.72100000002</v>
          </cell>
          <cell r="G159">
            <v>25885.97</v>
          </cell>
          <cell r="H159">
            <v>441369.75100000005</v>
          </cell>
          <cell r="I159">
            <v>1</v>
          </cell>
          <cell r="J159">
            <v>467255721</v>
          </cell>
          <cell r="K159" t="str">
            <v>kg</v>
          </cell>
          <cell r="M159">
            <v>0</v>
          </cell>
          <cell r="N159">
            <v>5.2260000000000001E-2</v>
          </cell>
          <cell r="O159">
            <v>24418783.979460001</v>
          </cell>
          <cell r="P159">
            <v>219769055.81514001</v>
          </cell>
          <cell r="Q159">
            <v>219769055.81514001</v>
          </cell>
          <cell r="S159">
            <v>0</v>
          </cell>
          <cell r="U159">
            <v>0</v>
          </cell>
          <cell r="V159">
            <v>219769055.81514001</v>
          </cell>
          <cell r="W159">
            <v>470.34</v>
          </cell>
        </row>
        <row r="160">
          <cell r="B160">
            <v>7</v>
          </cell>
          <cell r="C160" t="str">
            <v>Darajat 1</v>
          </cell>
          <cell r="D160" t="str">
            <v>Panas Bumi</v>
          </cell>
          <cell r="E160" t="str">
            <v>PLTP</v>
          </cell>
          <cell r="F160">
            <v>405458</v>
          </cell>
          <cell r="G160">
            <v>20718.900000000001</v>
          </cell>
          <cell r="H160">
            <v>384739.1</v>
          </cell>
          <cell r="I160">
            <v>1</v>
          </cell>
          <cell r="J160">
            <v>405458000</v>
          </cell>
          <cell r="K160" t="str">
            <v>kg</v>
          </cell>
          <cell r="M160">
            <v>0</v>
          </cell>
          <cell r="N160">
            <v>4.1279999999999997E-2</v>
          </cell>
          <cell r="O160">
            <v>16737306.239999998</v>
          </cell>
          <cell r="P160">
            <v>150635756.16</v>
          </cell>
          <cell r="Q160">
            <v>150635756.16</v>
          </cell>
          <cell r="S160">
            <v>0</v>
          </cell>
          <cell r="U160">
            <v>0</v>
          </cell>
          <cell r="V160">
            <v>150635756.16</v>
          </cell>
          <cell r="W160">
            <v>371.52</v>
          </cell>
        </row>
        <row r="161">
          <cell r="B161">
            <v>8</v>
          </cell>
          <cell r="H161">
            <v>0</v>
          </cell>
          <cell r="J161">
            <v>0</v>
          </cell>
          <cell r="K161">
            <v>0</v>
          </cell>
          <cell r="M161">
            <v>0</v>
          </cell>
          <cell r="O161">
            <v>0</v>
          </cell>
          <cell r="P161">
            <v>0</v>
          </cell>
          <cell r="Q161">
            <v>0</v>
          </cell>
          <cell r="S161">
            <v>0</v>
          </cell>
          <cell r="U161">
            <v>0</v>
          </cell>
          <cell r="V161">
            <v>0</v>
          </cell>
          <cell r="W161">
            <v>0</v>
          </cell>
        </row>
        <row r="162">
          <cell r="B162">
            <v>9</v>
          </cell>
          <cell r="H162">
            <v>0</v>
          </cell>
          <cell r="J162">
            <v>0</v>
          </cell>
          <cell r="K162">
            <v>0</v>
          </cell>
          <cell r="M162">
            <v>0</v>
          </cell>
          <cell r="O162">
            <v>0</v>
          </cell>
          <cell r="P162">
            <v>0</v>
          </cell>
          <cell r="Q162">
            <v>0</v>
          </cell>
          <cell r="S162">
            <v>0</v>
          </cell>
          <cell r="U162">
            <v>0</v>
          </cell>
          <cell r="V162">
            <v>0</v>
          </cell>
          <cell r="W162">
            <v>0</v>
          </cell>
        </row>
        <row r="163">
          <cell r="B163">
            <v>10</v>
          </cell>
          <cell r="H163">
            <v>0</v>
          </cell>
          <cell r="J163">
            <v>0</v>
          </cell>
          <cell r="K163">
            <v>0</v>
          </cell>
          <cell r="M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</row>
        <row r="164">
          <cell r="B164">
            <v>11</v>
          </cell>
          <cell r="H164">
            <v>0</v>
          </cell>
          <cell r="J164">
            <v>0</v>
          </cell>
          <cell r="K164">
            <v>0</v>
          </cell>
          <cell r="M164">
            <v>0</v>
          </cell>
          <cell r="O164">
            <v>0</v>
          </cell>
          <cell r="P164">
            <v>0</v>
          </cell>
          <cell r="Q164">
            <v>0</v>
          </cell>
          <cell r="S164">
            <v>0</v>
          </cell>
          <cell r="U164">
            <v>0</v>
          </cell>
          <cell r="V164">
            <v>0</v>
          </cell>
          <cell r="W164">
            <v>0</v>
          </cell>
        </row>
        <row r="165">
          <cell r="B165">
            <v>12</v>
          </cell>
          <cell r="H165">
            <v>0</v>
          </cell>
          <cell r="J165">
            <v>0</v>
          </cell>
          <cell r="K165">
            <v>0</v>
          </cell>
          <cell r="M165">
            <v>0</v>
          </cell>
          <cell r="O165">
            <v>0</v>
          </cell>
          <cell r="P165">
            <v>0</v>
          </cell>
          <cell r="Q165">
            <v>0</v>
          </cell>
          <cell r="S165">
            <v>0</v>
          </cell>
          <cell r="U165">
            <v>0</v>
          </cell>
          <cell r="V165">
            <v>0</v>
          </cell>
          <cell r="W165">
            <v>0</v>
          </cell>
        </row>
        <row r="166">
          <cell r="B166">
            <v>13</v>
          </cell>
          <cell r="H166">
            <v>0</v>
          </cell>
          <cell r="J166">
            <v>0</v>
          </cell>
          <cell r="K166">
            <v>0</v>
          </cell>
          <cell r="M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U166">
            <v>0</v>
          </cell>
          <cell r="V166">
            <v>0</v>
          </cell>
          <cell r="W166">
            <v>0</v>
          </cell>
        </row>
        <row r="167">
          <cell r="B167">
            <v>14</v>
          </cell>
          <cell r="H167">
            <v>0</v>
          </cell>
          <cell r="J167">
            <v>0</v>
          </cell>
          <cell r="K167">
            <v>0</v>
          </cell>
          <cell r="M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</row>
        <row r="168">
          <cell r="B168">
            <v>15</v>
          </cell>
          <cell r="H168">
            <v>0</v>
          </cell>
          <cell r="J168">
            <v>0</v>
          </cell>
          <cell r="K168">
            <v>0</v>
          </cell>
          <cell r="M168">
            <v>0</v>
          </cell>
          <cell r="O168">
            <v>0</v>
          </cell>
          <cell r="P168">
            <v>0</v>
          </cell>
          <cell r="Q168">
            <v>0</v>
          </cell>
          <cell r="S168">
            <v>0</v>
          </cell>
          <cell r="U168">
            <v>0</v>
          </cell>
          <cell r="V168">
            <v>0</v>
          </cell>
          <cell r="W168">
            <v>0</v>
          </cell>
        </row>
        <row r="169">
          <cell r="B169">
            <v>16</v>
          </cell>
          <cell r="H169">
            <v>0</v>
          </cell>
          <cell r="J169">
            <v>0</v>
          </cell>
          <cell r="K169">
            <v>0</v>
          </cell>
          <cell r="M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0</v>
          </cell>
          <cell r="U169">
            <v>0</v>
          </cell>
          <cell r="V169">
            <v>0</v>
          </cell>
          <cell r="W169">
            <v>0</v>
          </cell>
        </row>
        <row r="170">
          <cell r="B170">
            <v>17</v>
          </cell>
          <cell r="H170">
            <v>0</v>
          </cell>
          <cell r="J170">
            <v>0</v>
          </cell>
          <cell r="K170">
            <v>0</v>
          </cell>
          <cell r="M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</row>
        <row r="171">
          <cell r="B171">
            <v>18</v>
          </cell>
          <cell r="H171">
            <v>0</v>
          </cell>
          <cell r="J171">
            <v>0</v>
          </cell>
          <cell r="K171">
            <v>0</v>
          </cell>
          <cell r="M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</row>
        <row r="172">
          <cell r="B172">
            <v>19</v>
          </cell>
          <cell r="H172">
            <v>0</v>
          </cell>
          <cell r="J172">
            <v>0</v>
          </cell>
          <cell r="K172">
            <v>0</v>
          </cell>
          <cell r="M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U172">
            <v>0</v>
          </cell>
          <cell r="V172">
            <v>0</v>
          </cell>
          <cell r="W172">
            <v>0</v>
          </cell>
        </row>
        <row r="173">
          <cell r="B173">
            <v>20</v>
          </cell>
          <cell r="H173">
            <v>0</v>
          </cell>
          <cell r="J173">
            <v>0</v>
          </cell>
          <cell r="K173">
            <v>0</v>
          </cell>
          <cell r="M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U173">
            <v>0</v>
          </cell>
          <cell r="V173">
            <v>0</v>
          </cell>
          <cell r="W173">
            <v>0</v>
          </cell>
        </row>
        <row r="174">
          <cell r="B174">
            <v>21</v>
          </cell>
          <cell r="H174">
            <v>0</v>
          </cell>
          <cell r="J174">
            <v>0</v>
          </cell>
          <cell r="K174">
            <v>0</v>
          </cell>
          <cell r="M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</row>
        <row r="175">
          <cell r="B175">
            <v>22</v>
          </cell>
          <cell r="H175">
            <v>0</v>
          </cell>
          <cell r="J175">
            <v>0</v>
          </cell>
          <cell r="K175">
            <v>0</v>
          </cell>
          <cell r="M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</row>
        <row r="176">
          <cell r="B176">
            <v>23</v>
          </cell>
          <cell r="H176">
            <v>0</v>
          </cell>
          <cell r="J176">
            <v>0</v>
          </cell>
          <cell r="M176">
            <v>0</v>
          </cell>
          <cell r="O176">
            <v>0</v>
          </cell>
          <cell r="P176">
            <v>0</v>
          </cell>
          <cell r="Q176">
            <v>0</v>
          </cell>
          <cell r="S176">
            <v>0</v>
          </cell>
          <cell r="U176">
            <v>0</v>
          </cell>
          <cell r="V176">
            <v>0</v>
          </cell>
          <cell r="W176">
            <v>0</v>
          </cell>
        </row>
        <row r="177">
          <cell r="B177">
            <v>24</v>
          </cell>
          <cell r="H177">
            <v>0</v>
          </cell>
          <cell r="J177">
            <v>0</v>
          </cell>
          <cell r="M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</row>
        <row r="178">
          <cell r="B178">
            <v>25</v>
          </cell>
          <cell r="H178">
            <v>0</v>
          </cell>
          <cell r="J178">
            <v>0</v>
          </cell>
          <cell r="M178">
            <v>0</v>
          </cell>
          <cell r="O178">
            <v>0</v>
          </cell>
          <cell r="P178">
            <v>0</v>
          </cell>
          <cell r="Q178">
            <v>0</v>
          </cell>
          <cell r="S178">
            <v>0</v>
          </cell>
          <cell r="U178">
            <v>0</v>
          </cell>
          <cell r="V178">
            <v>0</v>
          </cell>
          <cell r="W178">
            <v>0</v>
          </cell>
        </row>
        <row r="179">
          <cell r="B179">
            <v>26</v>
          </cell>
          <cell r="H179">
            <v>0</v>
          </cell>
          <cell r="J179">
            <v>0</v>
          </cell>
          <cell r="M179">
            <v>0</v>
          </cell>
          <cell r="O179">
            <v>0</v>
          </cell>
          <cell r="P179">
            <v>0</v>
          </cell>
          <cell r="Q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</row>
        <row r="180">
          <cell r="B180">
            <v>27</v>
          </cell>
          <cell r="H180">
            <v>0</v>
          </cell>
          <cell r="J180">
            <v>0</v>
          </cell>
          <cell r="M180">
            <v>0</v>
          </cell>
          <cell r="O180">
            <v>0</v>
          </cell>
          <cell r="P180">
            <v>0</v>
          </cell>
          <cell r="Q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</row>
        <row r="181">
          <cell r="B181">
            <v>28</v>
          </cell>
          <cell r="H181">
            <v>0</v>
          </cell>
          <cell r="J181">
            <v>0</v>
          </cell>
          <cell r="M181">
            <v>0</v>
          </cell>
          <cell r="O181">
            <v>0</v>
          </cell>
          <cell r="P181">
            <v>0</v>
          </cell>
          <cell r="Q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</row>
        <row r="182">
          <cell r="B182">
            <v>29</v>
          </cell>
          <cell r="H182">
            <v>0</v>
          </cell>
          <cell r="J182">
            <v>0</v>
          </cell>
          <cell r="M182">
            <v>0</v>
          </cell>
          <cell r="O182">
            <v>0</v>
          </cell>
          <cell r="P182">
            <v>0</v>
          </cell>
          <cell r="Q182">
            <v>0</v>
          </cell>
          <cell r="S182">
            <v>0</v>
          </cell>
          <cell r="U182">
            <v>0</v>
          </cell>
          <cell r="V182">
            <v>0</v>
          </cell>
          <cell r="W182">
            <v>0</v>
          </cell>
        </row>
        <row r="183">
          <cell r="B183">
            <v>30</v>
          </cell>
          <cell r="H183">
            <v>0</v>
          </cell>
          <cell r="J183">
            <v>0</v>
          </cell>
          <cell r="M183">
            <v>0</v>
          </cell>
          <cell r="O183">
            <v>0</v>
          </cell>
          <cell r="P183">
            <v>0</v>
          </cell>
          <cell r="Q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</row>
        <row r="184">
          <cell r="C184" t="str">
            <v>J U M L A H</v>
          </cell>
          <cell r="F184">
            <v>2891385.2970000003</v>
          </cell>
          <cell r="G184">
            <v>151996.35999999999</v>
          </cell>
          <cell r="H184">
            <v>2739388.9370000004</v>
          </cell>
          <cell r="J184">
            <v>2891385297</v>
          </cell>
          <cell r="M184">
            <v>848175538.96320009</v>
          </cell>
          <cell r="O184">
            <v>0</v>
          </cell>
          <cell r="P184">
            <v>835256884.85513997</v>
          </cell>
          <cell r="Q184">
            <v>1683432423.8183401</v>
          </cell>
          <cell r="S184">
            <v>0</v>
          </cell>
          <cell r="U184">
            <v>0</v>
          </cell>
          <cell r="V184">
            <v>1683432423.8183401</v>
          </cell>
          <cell r="W184">
            <v>582.22348490358945</v>
          </cell>
        </row>
        <row r="185">
          <cell r="B185" t="str">
            <v>G:\2008\TM 1 &amp; RKA Unit\KAmojang-9 Juli'07\RKA 2008+NARASI\[RKAP Labarugi TM1 1_74-ASKA.xls]ProduksiTL(12B2)</v>
          </cell>
          <cell r="W185">
            <v>39291.609269097222</v>
          </cell>
        </row>
      </sheetData>
      <sheetData sheetId="16" refreshError="1"/>
      <sheetData sheetId="17" refreshError="1">
        <row r="2">
          <cell r="D2" t="str">
            <v>UNIT  BISNIS  :  ……………………</v>
          </cell>
        </row>
        <row r="3">
          <cell r="B3" t="str">
            <v>PT. INDONESIA POWER</v>
          </cell>
        </row>
        <row r="4">
          <cell r="B4" t="str">
            <v>LEMBAR KERJA</v>
          </cell>
          <cell r="G4" t="str">
            <v>Daftar</v>
          </cell>
          <cell r="H4" t="str">
            <v>12C2</v>
          </cell>
        </row>
        <row r="5">
          <cell r="B5" t="str">
            <v>ANGGARAN LABA RUGI</v>
          </cell>
        </row>
        <row r="6">
          <cell r="B6" t="str">
            <v>TAHUN 2008 - S/D TRW I</v>
          </cell>
          <cell r="G6" t="str">
            <v>Perihal</v>
          </cell>
          <cell r="H6" t="str">
            <v>BIAYA PEMELIHARAAN - JASA BORONGAN (BI. USAHA &amp; CLEARING)</v>
          </cell>
        </row>
        <row r="7">
          <cell r="B7" t="str">
            <v>(Dalam ribuan rupiah)</v>
          </cell>
        </row>
        <row r="9">
          <cell r="D9" t="str">
            <v>Biaya Pemeliharaan - Jasa Borongan Jumlah</v>
          </cell>
          <cell r="E9" t="str">
            <v>Pemeliharaan Tanah, Gedung &amp; Kel.Halaman</v>
          </cell>
          <cell r="F9" t="str">
            <v>Pemeliharaan Mesin Pembangkit &amp; Perlengkapannya</v>
          </cell>
          <cell r="G9" t="str">
            <v>Pemeliharaan  Jar.Trans.&amp; Dist.&amp; Perlengkapannya</v>
          </cell>
          <cell r="H9" t="str">
            <v>Biaya Kendaraan Bermotor dan Alat-2 yg Mobil</v>
          </cell>
          <cell r="I9" t="str">
            <v>Pemeliharaan Perlengkapan Umum</v>
          </cell>
        </row>
        <row r="10">
          <cell r="B10" t="str">
            <v>Kode Akun</v>
          </cell>
          <cell r="C10" t="str">
            <v>U r a i a n</v>
          </cell>
          <cell r="D10" t="str">
            <v>Jumlah</v>
          </cell>
          <cell r="E10" t="str">
            <v>Pemeliharaan Tanah, Gedung &amp;Kel.  Halaman</v>
          </cell>
          <cell r="F10" t="str">
            <v>Pemeliharaan Mesin Pembangkit  &amp; Perlengkapannya</v>
          </cell>
          <cell r="G10" t="str">
            <v>Pemeliharaan  Jar.Trans.&amp; Dist.&amp; Perlengkapannya</v>
          </cell>
          <cell r="H10" t="str">
            <v>Biaya Kendaraan Bermotor dan Alat-2 yg Mobil</v>
          </cell>
          <cell r="I10" t="str">
            <v>Pemeliharaan  PerlengkapanUmum</v>
          </cell>
        </row>
        <row r="13">
          <cell r="C13" t="str">
            <v>(1)</v>
          </cell>
          <cell r="D13" t="str">
            <v>( 2 = 3 S/D 7 )</v>
          </cell>
          <cell r="E13" t="str">
            <v>(3)</v>
          </cell>
          <cell r="F13" t="str">
            <v>(4)</v>
          </cell>
          <cell r="G13" t="str">
            <v>(5)</v>
          </cell>
          <cell r="H13" t="str">
            <v>(6)</v>
          </cell>
          <cell r="I13" t="str">
            <v>(7)</v>
          </cell>
        </row>
        <row r="14">
          <cell r="C14" t="str">
            <v>U S A H A</v>
          </cell>
        </row>
        <row r="15">
          <cell r="C15" t="str">
            <v>PEMBANGKITAN :</v>
          </cell>
        </row>
        <row r="16">
          <cell r="B16" t="str">
            <v>6 11 0 00 000</v>
          </cell>
          <cell r="C16" t="str">
            <v>P L T A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6 12 0 00 000</v>
          </cell>
          <cell r="C17" t="str">
            <v>P L T U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 t="str">
            <v>6 13 0 00 000</v>
          </cell>
          <cell r="C18" t="str">
            <v>P L T D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B19" t="str">
            <v>6 14 0 00 000</v>
          </cell>
          <cell r="C19" t="str">
            <v>P L T G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B20" t="str">
            <v>6 15 0 00 000</v>
          </cell>
          <cell r="C20" t="str">
            <v>P L T P</v>
          </cell>
          <cell r="D20">
            <v>6146422</v>
          </cell>
          <cell r="E20">
            <v>325000</v>
          </cell>
          <cell r="F20">
            <v>4525945</v>
          </cell>
          <cell r="G20">
            <v>0</v>
          </cell>
          <cell r="H20">
            <v>925277</v>
          </cell>
          <cell r="I20">
            <v>370200</v>
          </cell>
        </row>
        <row r="21">
          <cell r="B21" t="str">
            <v>6 16 0 00 000</v>
          </cell>
          <cell r="C21" t="str">
            <v>P L T G/U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C22" t="str">
            <v>Sub Jumlah</v>
          </cell>
          <cell r="D22">
            <v>6146422</v>
          </cell>
          <cell r="E22">
            <v>325000</v>
          </cell>
          <cell r="F22">
            <v>4525945</v>
          </cell>
          <cell r="G22">
            <v>0</v>
          </cell>
          <cell r="H22">
            <v>925277</v>
          </cell>
          <cell r="I22">
            <v>370200</v>
          </cell>
        </row>
        <row r="23">
          <cell r="C23" t="str">
            <v>TRANSMISI :</v>
          </cell>
        </row>
        <row r="24">
          <cell r="B24" t="str">
            <v>6 20 0 00 000</v>
          </cell>
          <cell r="C24" t="str">
            <v>Transmisi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B25" t="str">
            <v>6 30 0 00 000</v>
          </cell>
          <cell r="C25" t="str">
            <v>Tele Informasi Data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C26" t="str">
            <v>Sub Jumlah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C27" t="str">
            <v>DISTRIBUSI :</v>
          </cell>
        </row>
        <row r="28">
          <cell r="B28" t="str">
            <v>6 40 0 00 000</v>
          </cell>
          <cell r="C28" t="str">
            <v>Distribusi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6 50 0 00 000</v>
          </cell>
          <cell r="C29" t="str">
            <v>Unit Pengatur Distribusi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C30" t="str">
            <v>Sub Jumlah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2">
          <cell r="B32" t="str">
            <v>6 60 0 00 000</v>
          </cell>
          <cell r="C32" t="str">
            <v>TATA USAHA LANGGANAN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C33" t="str">
            <v>Jumlah Biaya Usaha</v>
          </cell>
          <cell r="D33">
            <v>6146422</v>
          </cell>
          <cell r="E33">
            <v>325000</v>
          </cell>
          <cell r="F33">
            <v>4525945</v>
          </cell>
          <cell r="G33">
            <v>0</v>
          </cell>
          <cell r="H33">
            <v>925277</v>
          </cell>
          <cell r="I33">
            <v>370200</v>
          </cell>
        </row>
        <row r="34">
          <cell r="C34" t="str">
            <v>CLEARING :</v>
          </cell>
        </row>
        <row r="35">
          <cell r="B35" t="str">
            <v>6 71 0 00 000</v>
          </cell>
          <cell r="C35" t="str">
            <v>Tata Usaha</v>
          </cell>
          <cell r="D35">
            <v>11000</v>
          </cell>
          <cell r="E35">
            <v>5000</v>
          </cell>
          <cell r="F35">
            <v>0</v>
          </cell>
          <cell r="G35">
            <v>0</v>
          </cell>
          <cell r="H35">
            <v>0</v>
          </cell>
          <cell r="I35">
            <v>6000</v>
          </cell>
        </row>
        <row r="36">
          <cell r="B36" t="str">
            <v>6 72 0 00 000</v>
          </cell>
          <cell r="C36" t="str">
            <v>Gudang dan Persed. Bahan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B37" t="str">
            <v>6 73 0 00 000</v>
          </cell>
          <cell r="C37" t="str">
            <v>B e n g k e l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B38" t="str">
            <v>6 74 0 00 000</v>
          </cell>
          <cell r="C38" t="str">
            <v>Laboratorium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6 75 0 00 000</v>
          </cell>
          <cell r="C39" t="str">
            <v>Jasa-Jasa Teknik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B40" t="str">
            <v>6 76 0 00 000</v>
          </cell>
          <cell r="C40" t="str">
            <v>Wisma dan Rumah Dinas</v>
          </cell>
          <cell r="D40">
            <v>15000</v>
          </cell>
          <cell r="E40">
            <v>15000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B41" t="str">
            <v>6 77 0 00 000</v>
          </cell>
          <cell r="C41" t="str">
            <v>Telekomunikasi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B42" t="str">
            <v>6 78 0 00 000</v>
          </cell>
          <cell r="C42" t="str">
            <v xml:space="preserve">Rupa-Rupa Jasa Umum 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6 79 0 00 000</v>
          </cell>
          <cell r="C43" t="str">
            <v>Pendidikan dan Latihan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 t="str">
            <v>Jumlah Biaya Clearing</v>
          </cell>
          <cell r="D44">
            <v>26000</v>
          </cell>
          <cell r="E44">
            <v>20000</v>
          </cell>
          <cell r="F44">
            <v>0</v>
          </cell>
          <cell r="G44">
            <v>0</v>
          </cell>
          <cell r="H44">
            <v>0</v>
          </cell>
          <cell r="I44">
            <v>6000</v>
          </cell>
        </row>
        <row r="45">
          <cell r="C45" t="str">
            <v>JUMLAH</v>
          </cell>
          <cell r="D45">
            <v>6172422</v>
          </cell>
          <cell r="E45">
            <v>345000</v>
          </cell>
          <cell r="F45">
            <v>4525945</v>
          </cell>
          <cell r="G45">
            <v>0</v>
          </cell>
          <cell r="H45">
            <v>925277</v>
          </cell>
          <cell r="I45">
            <v>376200</v>
          </cell>
        </row>
        <row r="46">
          <cell r="B46" t="str">
            <v>G:\2008\TM 1 &amp; RKA Unit\KAmojang-9 Juli'07\RKA 2008+NARASI\[RKAP Labarugi TM1 1_74-ASKA.xls]HarJabor(12C2)</v>
          </cell>
          <cell r="I46">
            <v>39291.609268981483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 t="str">
            <v>PT. INDONESIA POWER</v>
          </cell>
        </row>
        <row r="52">
          <cell r="B52" t="str">
            <v>LEMBAR KERJA</v>
          </cell>
          <cell r="G52" t="str">
            <v>Daftar</v>
          </cell>
          <cell r="H52" t="str">
            <v>12C2</v>
          </cell>
        </row>
        <row r="53">
          <cell r="B53" t="str">
            <v>ANGGARAN LABA RUGI</v>
          </cell>
        </row>
        <row r="54">
          <cell r="B54" t="str">
            <v>TAHUN 2008 - S/D TRW II</v>
          </cell>
          <cell r="G54" t="str">
            <v>Perihal</v>
          </cell>
          <cell r="H54" t="str">
            <v>BIAYA PEMELIHARAAN - JASA BORONGAN (BI. USAHA &amp; CLEARING)</v>
          </cell>
        </row>
        <row r="55">
          <cell r="B55" t="str">
            <v>(Dalam ribuan rupiah)</v>
          </cell>
        </row>
        <row r="57">
          <cell r="D57" t="str">
            <v>Biaya Pemeliharaan - Jasa Borongan Jumlah</v>
          </cell>
          <cell r="E57" t="str">
            <v>Pemeliharaan Tanah, Gedung &amp; Kel.Halaman</v>
          </cell>
          <cell r="F57" t="str">
            <v>Pemeliharaan Mesin Pembangkit &amp; Perlengkapannya</v>
          </cell>
          <cell r="G57" t="str">
            <v>Pemeliharaan  Jar.Trans.&amp; Dist.&amp; Perlengkapannya</v>
          </cell>
          <cell r="H57" t="str">
            <v>Biaya Kendaraan Bermotor dan Alat-2 yg Mobil</v>
          </cell>
          <cell r="I57" t="str">
            <v>Pemeliharaan Perlengkapan Umum</v>
          </cell>
        </row>
        <row r="58">
          <cell r="B58" t="str">
            <v>Kode Akun</v>
          </cell>
          <cell r="C58" t="str">
            <v>U r a i a n</v>
          </cell>
          <cell r="D58" t="str">
            <v>Jumlah</v>
          </cell>
          <cell r="E58" t="str">
            <v>Pemeliharaan Tanah, Gedung &amp;Kel.           Halaman</v>
          </cell>
          <cell r="F58" t="str">
            <v>Pemeliharaan Mesin Pembangkit  &amp; Perlengkapannya</v>
          </cell>
          <cell r="G58" t="str">
            <v>Pemeliharaan  Jar.Trans.&amp; Dist.&amp; Perlengkapannya</v>
          </cell>
          <cell r="H58" t="str">
            <v>Biaya Kendaraan Bermotor dan Alat-2 yg Mobil</v>
          </cell>
          <cell r="I58" t="str">
            <v>Pemeliharaan  PerlengkapanUmum</v>
          </cell>
        </row>
        <row r="61">
          <cell r="C61" t="str">
            <v>(1)</v>
          </cell>
          <cell r="D61" t="str">
            <v>( 2 = 3 S/D 7 )</v>
          </cell>
          <cell r="E61" t="str">
            <v>(3)</v>
          </cell>
          <cell r="F61" t="str">
            <v>(4)</v>
          </cell>
          <cell r="G61" t="str">
            <v>(5)</v>
          </cell>
          <cell r="H61" t="str">
            <v>(6)</v>
          </cell>
          <cell r="I61" t="str">
            <v>(7)</v>
          </cell>
        </row>
        <row r="62">
          <cell r="C62" t="str">
            <v>U S A H A</v>
          </cell>
        </row>
        <row r="63">
          <cell r="C63" t="str">
            <v>PEMBANGKITAN :</v>
          </cell>
        </row>
        <row r="64">
          <cell r="B64" t="str">
            <v>6 11 0 00 000</v>
          </cell>
          <cell r="C64" t="str">
            <v>P L T A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B65" t="str">
            <v>6 12 0 00 000</v>
          </cell>
          <cell r="C65" t="str">
            <v>P L T U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B66" t="str">
            <v>6 13 0 00 000</v>
          </cell>
          <cell r="C66" t="str">
            <v>P L T D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B67" t="str">
            <v>6 14 0 00 000</v>
          </cell>
          <cell r="C67" t="str">
            <v>P L T G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B68" t="str">
            <v>6 15 0 00 000</v>
          </cell>
          <cell r="C68" t="str">
            <v>P L T P</v>
          </cell>
          <cell r="D68">
            <v>27083277</v>
          </cell>
          <cell r="E68">
            <v>1864250</v>
          </cell>
          <cell r="F68">
            <v>22215625</v>
          </cell>
          <cell r="G68">
            <v>0</v>
          </cell>
          <cell r="H68">
            <v>1850553</v>
          </cell>
          <cell r="I68">
            <v>1152849</v>
          </cell>
        </row>
        <row r="69">
          <cell r="B69" t="str">
            <v>6 16 0 00 000</v>
          </cell>
          <cell r="C69" t="str">
            <v>P L T G/U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C70" t="str">
            <v>Sub Jumlah</v>
          </cell>
          <cell r="D70">
            <v>27083277</v>
          </cell>
          <cell r="E70">
            <v>0</v>
          </cell>
          <cell r="F70">
            <v>22215625</v>
          </cell>
          <cell r="G70">
            <v>0</v>
          </cell>
          <cell r="H70">
            <v>1850553</v>
          </cell>
          <cell r="I70">
            <v>1152849</v>
          </cell>
        </row>
        <row r="71">
          <cell r="C71" t="str">
            <v>TRANSMISI :</v>
          </cell>
        </row>
        <row r="72">
          <cell r="B72" t="str">
            <v>6 20 0 00 000</v>
          </cell>
          <cell r="C72" t="str">
            <v>Transmisi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B73" t="str">
            <v>6 30 0 00 000</v>
          </cell>
          <cell r="C73" t="str">
            <v>Tele Informasi Data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C74" t="str">
            <v>Sub Jumlah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C75" t="str">
            <v>DISTRIBUSI :</v>
          </cell>
        </row>
        <row r="76">
          <cell r="B76" t="str">
            <v>6 40 0 00 000</v>
          </cell>
          <cell r="C76" t="str">
            <v>Distribusi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B77" t="str">
            <v>6 50 0 00 000</v>
          </cell>
          <cell r="C77" t="str">
            <v>Unit Pengatur Distribusi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C78" t="str">
            <v>Sub Jumlah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6 60 0 00 000</v>
          </cell>
          <cell r="C80" t="str">
            <v>TATA USAHA LANGGANAN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C81" t="str">
            <v>Jumlah Biaya Usaha</v>
          </cell>
          <cell r="D81">
            <v>27083277</v>
          </cell>
          <cell r="E81">
            <v>0</v>
          </cell>
          <cell r="F81">
            <v>22215625</v>
          </cell>
          <cell r="G81">
            <v>0</v>
          </cell>
          <cell r="H81">
            <v>1850553</v>
          </cell>
          <cell r="I81">
            <v>1152849</v>
          </cell>
        </row>
        <row r="82">
          <cell r="C82" t="str">
            <v>CLEARING :</v>
          </cell>
        </row>
        <row r="83">
          <cell r="B83" t="str">
            <v>6 71 0 00 000</v>
          </cell>
          <cell r="C83" t="str">
            <v>Tata Usaha</v>
          </cell>
          <cell r="D83">
            <v>22000</v>
          </cell>
          <cell r="E83">
            <v>10000</v>
          </cell>
          <cell r="F83">
            <v>0</v>
          </cell>
          <cell r="G83">
            <v>0</v>
          </cell>
          <cell r="H83">
            <v>0</v>
          </cell>
          <cell r="I83">
            <v>12000</v>
          </cell>
        </row>
        <row r="84">
          <cell r="B84" t="str">
            <v>6 72 0 00 000</v>
          </cell>
          <cell r="C84" t="str">
            <v>Gudang dan Persed. Bahan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B85" t="str">
            <v>6 73 0 00 000</v>
          </cell>
          <cell r="C85" t="str">
            <v>B e n g k e l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B86" t="str">
            <v>6 74 0 00 000</v>
          </cell>
          <cell r="C86" t="str">
            <v>Laboratorium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B87" t="str">
            <v>6 75 0 00 000</v>
          </cell>
          <cell r="C87" t="str">
            <v>Jasa-Jasa Teknik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B88" t="str">
            <v>6 76 0 00 000</v>
          </cell>
          <cell r="C88" t="str">
            <v>Wisma dan Rumah Dinas</v>
          </cell>
          <cell r="D88">
            <v>80000</v>
          </cell>
          <cell r="E88">
            <v>0</v>
          </cell>
          <cell r="F88">
            <v>80000</v>
          </cell>
          <cell r="G88">
            <v>0</v>
          </cell>
          <cell r="H88">
            <v>0</v>
          </cell>
          <cell r="I88">
            <v>0</v>
          </cell>
        </row>
        <row r="89">
          <cell r="B89" t="str">
            <v>6 77 0 00 000</v>
          </cell>
          <cell r="C89" t="str">
            <v>Telekomunikasi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B90" t="str">
            <v>6 78 0 00 000</v>
          </cell>
          <cell r="C90" t="str">
            <v xml:space="preserve">Rupa-Rupa Jasa Umum 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B91" t="str">
            <v>6 79 0 00 000</v>
          </cell>
          <cell r="C91" t="str">
            <v>Pendidikan dan Latihan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C92" t="str">
            <v>Jumlah Biaya Clearing</v>
          </cell>
          <cell r="D92">
            <v>102000</v>
          </cell>
        </row>
        <row r="93">
          <cell r="C93" t="str">
            <v>JUMLAH</v>
          </cell>
          <cell r="D93">
            <v>27185277</v>
          </cell>
          <cell r="E93">
            <v>0</v>
          </cell>
          <cell r="F93">
            <v>22215625</v>
          </cell>
          <cell r="G93">
            <v>0</v>
          </cell>
          <cell r="H93">
            <v>1850553</v>
          </cell>
          <cell r="I93">
            <v>1152849</v>
          </cell>
        </row>
        <row r="94">
          <cell r="B94" t="str">
            <v>G:\2008\TM 1 &amp; RKA Unit\KAmojang-9 Juli'07\RKA 2008+NARASI\[RKAP Labarugi TM1 1_74-ASKA.xls]HarJabor(12C2)</v>
          </cell>
          <cell r="I94">
            <v>39291.609268981483</v>
          </cell>
        </row>
        <row r="97">
          <cell r="B97">
            <v>0</v>
          </cell>
        </row>
        <row r="98">
          <cell r="B98">
            <v>0</v>
          </cell>
        </row>
        <row r="99">
          <cell r="B99" t="str">
            <v>PT. INDONESIA POWER</v>
          </cell>
        </row>
        <row r="100">
          <cell r="B100" t="str">
            <v>LEMBAR KERJA</v>
          </cell>
          <cell r="G100" t="str">
            <v>Daftar</v>
          </cell>
          <cell r="H100" t="str">
            <v>12C2</v>
          </cell>
        </row>
        <row r="101">
          <cell r="B101" t="str">
            <v>ANGGARAN LABA RUGI</v>
          </cell>
        </row>
        <row r="102">
          <cell r="B102" t="str">
            <v>TAHUN 2008 - S/D TRW III</v>
          </cell>
          <cell r="G102" t="str">
            <v>Perihal</v>
          </cell>
          <cell r="H102" t="str">
            <v>BIAYA PEMELIHARAAN - JASA BORONGAN (BI. USAHA &amp; CLEARING)</v>
          </cell>
        </row>
        <row r="103">
          <cell r="B103" t="str">
            <v>(Dalam ribuan rupiah)</v>
          </cell>
        </row>
        <row r="105">
          <cell r="D105" t="str">
            <v>Biaya Pemeliharaan - Jasa Borongan Jumlah</v>
          </cell>
          <cell r="E105" t="str">
            <v>Pemeliharaan Tanah, Gedung &amp; Kel.Halaman</v>
          </cell>
          <cell r="F105" t="str">
            <v>Pemeliharaan Mesin Pembangkit &amp; Perlengkapannya</v>
          </cell>
          <cell r="G105" t="str">
            <v>Pemeliharaan  Jar.Trans.&amp; Dist.&amp; Perlengkapannya</v>
          </cell>
          <cell r="H105" t="str">
            <v>Biaya Kendaraan Bermotor dan Alat-2 yg Mobil</v>
          </cell>
          <cell r="I105" t="str">
            <v>Pemeliharaan Perlengkapan Umum</v>
          </cell>
        </row>
        <row r="106">
          <cell r="B106" t="str">
            <v>Kode Akun</v>
          </cell>
          <cell r="C106" t="str">
            <v>U r a i a n</v>
          </cell>
          <cell r="D106" t="str">
            <v>Jumlah</v>
          </cell>
          <cell r="E106" t="str">
            <v>Pemeliharaan Tanah, Gedung &amp;Kel.           Halaman</v>
          </cell>
          <cell r="F106" t="str">
            <v>Pemeliharaan Mesin Pembangkit  &amp; Perlengkapannya</v>
          </cell>
          <cell r="G106" t="str">
            <v>Pemeliharaan  Jar.Trans.&amp; Dist.&amp; Perlengkapannya</v>
          </cell>
          <cell r="H106" t="str">
            <v>Biaya Kendaraan Bermotor dan Alat-2 yg Mobil</v>
          </cell>
          <cell r="I106" t="str">
            <v>Pemeliharaan  PerlengkapanUmum</v>
          </cell>
        </row>
        <row r="109">
          <cell r="C109" t="str">
            <v>(1)</v>
          </cell>
          <cell r="D109" t="str">
            <v>( 2 = 3 S/D 7 )</v>
          </cell>
          <cell r="E109" t="str">
            <v>(3)</v>
          </cell>
          <cell r="F109" t="str">
            <v>(4)</v>
          </cell>
          <cell r="G109" t="str">
            <v>(5)</v>
          </cell>
          <cell r="H109" t="str">
            <v>(6)</v>
          </cell>
          <cell r="I109" t="str">
            <v>(7)</v>
          </cell>
        </row>
        <row r="110">
          <cell r="C110" t="str">
            <v>U S A H A</v>
          </cell>
        </row>
        <row r="111">
          <cell r="C111" t="str">
            <v>PEMBANGKITAN :</v>
          </cell>
        </row>
        <row r="112">
          <cell r="B112" t="str">
            <v>6 11 0 00 000</v>
          </cell>
          <cell r="C112" t="str">
            <v>P L T A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B113" t="str">
            <v>6 12 0 00 000</v>
          </cell>
          <cell r="C113" t="str">
            <v>P L T U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B114" t="str">
            <v>6 13 0 00 000</v>
          </cell>
          <cell r="C114" t="str">
            <v>P L T D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B115" t="str">
            <v>6 14 0 00 000</v>
          </cell>
          <cell r="C115" t="str">
            <v>P L T G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B116" t="str">
            <v>6 15 0 00 000</v>
          </cell>
          <cell r="C116" t="str">
            <v>P L T P</v>
          </cell>
          <cell r="D116">
            <v>37048174</v>
          </cell>
          <cell r="E116">
            <v>2259853</v>
          </cell>
          <cell r="F116">
            <v>29732630</v>
          </cell>
          <cell r="G116">
            <v>0</v>
          </cell>
          <cell r="H116">
            <v>2779467</v>
          </cell>
          <cell r="I116">
            <v>2276224</v>
          </cell>
        </row>
        <row r="117">
          <cell r="B117" t="str">
            <v>6 16 0 00 000</v>
          </cell>
          <cell r="C117" t="str">
            <v>P L T G/U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C118" t="str">
            <v>Sub Jumlah</v>
          </cell>
          <cell r="D118">
            <v>37048174</v>
          </cell>
          <cell r="E118">
            <v>2259853</v>
          </cell>
          <cell r="F118">
            <v>29732630</v>
          </cell>
          <cell r="G118">
            <v>0</v>
          </cell>
          <cell r="H118">
            <v>2779467</v>
          </cell>
          <cell r="I118">
            <v>2276224</v>
          </cell>
        </row>
        <row r="119">
          <cell r="C119" t="str">
            <v>TRANSMISI :</v>
          </cell>
        </row>
        <row r="120">
          <cell r="B120" t="str">
            <v>6 20 0 00 000</v>
          </cell>
          <cell r="C120" t="str">
            <v>Transmisi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B121" t="str">
            <v>6 30 0 00 000</v>
          </cell>
          <cell r="C121" t="str">
            <v>Tele Informasi Data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C122" t="str">
            <v>Sub Jumlah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C123" t="str">
            <v>DISTRIBUSI :</v>
          </cell>
        </row>
        <row r="124">
          <cell r="B124" t="str">
            <v>6 40 0 00 000</v>
          </cell>
          <cell r="C124" t="str">
            <v>Distribusi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B125" t="str">
            <v>6 50 0 00 000</v>
          </cell>
          <cell r="C125" t="str">
            <v>Unit Pengatur Distribusi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C126" t="str">
            <v>Sub Jumlah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8">
          <cell r="B128" t="str">
            <v>6 60 0 00 000</v>
          </cell>
          <cell r="C128" t="str">
            <v>TATA USAHA LANGGANAN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29">
          <cell r="C129" t="str">
            <v>Jumlah Biaya Usaha</v>
          </cell>
          <cell r="D129">
            <v>37048174</v>
          </cell>
          <cell r="E129">
            <v>2259853</v>
          </cell>
          <cell r="F129">
            <v>29732630</v>
          </cell>
          <cell r="G129">
            <v>0</v>
          </cell>
          <cell r="H129">
            <v>2779467</v>
          </cell>
          <cell r="I129">
            <v>2276224</v>
          </cell>
        </row>
        <row r="130">
          <cell r="C130" t="str">
            <v>CLEARING :</v>
          </cell>
        </row>
        <row r="131">
          <cell r="B131" t="str">
            <v>6 71 0 00 000</v>
          </cell>
          <cell r="C131" t="str">
            <v>Tata Usaha</v>
          </cell>
          <cell r="D131">
            <v>38500</v>
          </cell>
          <cell r="E131">
            <v>17500</v>
          </cell>
          <cell r="F131">
            <v>0</v>
          </cell>
          <cell r="G131">
            <v>0</v>
          </cell>
          <cell r="H131">
            <v>0</v>
          </cell>
          <cell r="I131">
            <v>21000</v>
          </cell>
        </row>
        <row r="132">
          <cell r="B132" t="str">
            <v>6 72 0 00 000</v>
          </cell>
          <cell r="C132" t="str">
            <v>Gudang dan Persed. Bahan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B133" t="str">
            <v>6 73 0 00 000</v>
          </cell>
          <cell r="C133" t="str">
            <v>B e n g k e l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B134" t="str">
            <v>6 74 0 00 000</v>
          </cell>
          <cell r="C134" t="str">
            <v>Laboratorium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B135" t="str">
            <v>6 75 0 00 000</v>
          </cell>
          <cell r="C135" t="str">
            <v>Jasa-Jasa Teknik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B136" t="str">
            <v>6 76 0 00 000</v>
          </cell>
          <cell r="C136" t="str">
            <v>Wisma dan Rumah Dinas</v>
          </cell>
          <cell r="D136">
            <v>218500</v>
          </cell>
          <cell r="E136">
            <v>218500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B137" t="str">
            <v>6 77 0 00 000</v>
          </cell>
          <cell r="C137" t="str">
            <v>Telekomunikasi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B138" t="str">
            <v>6 78 0 00 000</v>
          </cell>
          <cell r="C138" t="str">
            <v xml:space="preserve">Rupa-Rupa Jasa Umum 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B139" t="str">
            <v>6 79 0 00 000</v>
          </cell>
          <cell r="C139" t="str">
            <v>Pendidikan dan Latihan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C140" t="str">
            <v>Jumlah Biaya Clearing</v>
          </cell>
          <cell r="D140">
            <v>257000</v>
          </cell>
          <cell r="E140">
            <v>236000</v>
          </cell>
          <cell r="F140">
            <v>0</v>
          </cell>
          <cell r="G140">
            <v>0</v>
          </cell>
          <cell r="H140">
            <v>0</v>
          </cell>
          <cell r="I140">
            <v>21000</v>
          </cell>
        </row>
        <row r="141">
          <cell r="C141" t="str">
            <v>JUMLAH</v>
          </cell>
          <cell r="D141">
            <v>37305174</v>
          </cell>
          <cell r="E141">
            <v>2495853</v>
          </cell>
          <cell r="F141">
            <v>29732630</v>
          </cell>
          <cell r="G141">
            <v>0</v>
          </cell>
          <cell r="H141">
            <v>2779467</v>
          </cell>
          <cell r="I141">
            <v>2297224</v>
          </cell>
        </row>
        <row r="142">
          <cell r="B142" t="str">
            <v>G:\2008\TM 1 &amp; RKA Unit\KAmojang-9 Juli'07\RKA 2008+NARASI\[RKAP Labarugi TM1 1_74-ASKA.xls]HarJabor(12C2)</v>
          </cell>
          <cell r="I142">
            <v>39291.609268981483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 t="str">
            <v>PT. INDONESIA POWER</v>
          </cell>
        </row>
        <row r="148">
          <cell r="B148" t="str">
            <v>LEMBAR KERJA</v>
          </cell>
          <cell r="G148" t="str">
            <v>Daftar</v>
          </cell>
          <cell r="H148" t="str">
            <v>12C2</v>
          </cell>
        </row>
        <row r="149">
          <cell r="B149" t="str">
            <v>ANGGARAN LABA RUGI</v>
          </cell>
        </row>
        <row r="150">
          <cell r="B150" t="str">
            <v>TAHUN 2008 - S/D TRW IV</v>
          </cell>
          <cell r="G150" t="str">
            <v>Perihal</v>
          </cell>
          <cell r="H150" t="str">
            <v>BIAYA PEMELIHARAAN - JASA BORONGAN (BI. USAHA &amp; CLEARING)</v>
          </cell>
        </row>
        <row r="151">
          <cell r="B151" t="str">
            <v>(Dalam ribuan rupiah)</v>
          </cell>
        </row>
        <row r="153">
          <cell r="D153" t="str">
            <v>Biaya Pemeliharaan - Jasa Borongan Jumlah</v>
          </cell>
          <cell r="E153" t="str">
            <v>Pemeliharaan Tanah, Gedung &amp; Kel.Halaman</v>
          </cell>
          <cell r="F153" t="str">
            <v>Pemeliharaan Mesin Pembangkit &amp; Perlengkapannya</v>
          </cell>
          <cell r="G153" t="str">
            <v>Pemeliharaan  Jar.Trans.&amp; Dist.&amp; Perlengkapannya</v>
          </cell>
          <cell r="H153" t="str">
            <v>Biaya Kendaraan Bermotor dan Alat-2 yg Mobil</v>
          </cell>
          <cell r="I153" t="str">
            <v>Pemeliharaan Perlengkapan Umum</v>
          </cell>
        </row>
        <row r="154">
          <cell r="B154" t="str">
            <v>Kode Akun</v>
          </cell>
          <cell r="C154" t="str">
            <v>U r a i a n</v>
          </cell>
          <cell r="D154" t="str">
            <v>Jumlah</v>
          </cell>
          <cell r="E154" t="str">
            <v>Pemeliharaan Tanah, Gedung &amp;Kel.           Halaman</v>
          </cell>
          <cell r="F154" t="str">
            <v>Pemeliharaan Mesin Pembangkit  &amp; Perlengkapannya</v>
          </cell>
          <cell r="G154" t="str">
            <v>Pemeliharaan  Jar.Trans.&amp; Dist.&amp; Perlengkapannya</v>
          </cell>
          <cell r="H154" t="str">
            <v>Biaya Kendaraan Bermotor dan Alat-2 yg Mobil</v>
          </cell>
          <cell r="I154" t="str">
            <v>Pemeliharaan  PerlengkapanUmum</v>
          </cell>
        </row>
        <row r="157">
          <cell r="C157" t="str">
            <v>(1)</v>
          </cell>
          <cell r="D157" t="str">
            <v>( 2 = 3 S/D 7 )</v>
          </cell>
          <cell r="E157" t="str">
            <v>(3)</v>
          </cell>
          <cell r="F157" t="str">
            <v>(4)</v>
          </cell>
          <cell r="G157" t="str">
            <v>(5)</v>
          </cell>
          <cell r="H157" t="str">
            <v>(6)</v>
          </cell>
          <cell r="I157" t="str">
            <v>(7)</v>
          </cell>
        </row>
        <row r="158">
          <cell r="C158" t="str">
            <v>U S A H A</v>
          </cell>
        </row>
        <row r="159">
          <cell r="C159" t="str">
            <v>PEMBANGKITAN :</v>
          </cell>
        </row>
        <row r="160">
          <cell r="B160" t="str">
            <v>6 11 0 00 000</v>
          </cell>
          <cell r="C160" t="str">
            <v>P L T A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B161" t="str">
            <v>6 12 0 00 000</v>
          </cell>
          <cell r="C161" t="str">
            <v>P L T U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B162" t="str">
            <v>6 13 0 00 000</v>
          </cell>
          <cell r="C162" t="str">
            <v>P L T D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B163" t="str">
            <v>6 14 0 00 000</v>
          </cell>
          <cell r="C163" t="str">
            <v>P L T G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B164" t="str">
            <v>6 15 0 00 000</v>
          </cell>
          <cell r="C164" t="str">
            <v>P L T P</v>
          </cell>
          <cell r="D164">
            <v>42780361</v>
          </cell>
          <cell r="E164">
            <v>2598603</v>
          </cell>
          <cell r="F164">
            <v>33468355</v>
          </cell>
          <cell r="G164">
            <v>0</v>
          </cell>
          <cell r="H164">
            <v>3708380</v>
          </cell>
          <cell r="I164">
            <v>3005023</v>
          </cell>
        </row>
        <row r="165">
          <cell r="B165" t="str">
            <v>6 16 0 00 000</v>
          </cell>
          <cell r="C165" t="str">
            <v>P L T G/U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C166" t="str">
            <v>Sub Jumlah</v>
          </cell>
          <cell r="D166">
            <v>42780361</v>
          </cell>
          <cell r="E166">
            <v>2598603</v>
          </cell>
          <cell r="F166">
            <v>33468355</v>
          </cell>
          <cell r="G166">
            <v>0</v>
          </cell>
          <cell r="H166">
            <v>3708380</v>
          </cell>
          <cell r="I166">
            <v>3005023</v>
          </cell>
        </row>
        <row r="167">
          <cell r="C167" t="str">
            <v>TRANSMISI :</v>
          </cell>
        </row>
        <row r="168">
          <cell r="B168" t="str">
            <v>6 20 0 00 000</v>
          </cell>
          <cell r="C168" t="str">
            <v>Transmisi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B169" t="str">
            <v>6 30 0 00 000</v>
          </cell>
          <cell r="C169" t="str">
            <v>Tele Informasi Data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C170" t="str">
            <v>Sub Jumlah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C171" t="str">
            <v>DISTRIBUSI :</v>
          </cell>
        </row>
        <row r="172">
          <cell r="B172" t="str">
            <v>6 40 0 00 000</v>
          </cell>
          <cell r="C172" t="str">
            <v>Distribusi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B173" t="str">
            <v>6 50 0 00 000</v>
          </cell>
          <cell r="C173" t="str">
            <v>Unit Pengatur Distribusi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C174" t="str">
            <v>Sub Jumlah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6">
          <cell r="B176" t="str">
            <v>6 60 0 00 000</v>
          </cell>
          <cell r="C176" t="str">
            <v>TATA USAHA LANGGANAN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</row>
        <row r="177">
          <cell r="C177" t="str">
            <v>Jumlah Biaya Usaha</v>
          </cell>
          <cell r="D177">
            <v>42780361</v>
          </cell>
          <cell r="E177">
            <v>2598603</v>
          </cell>
          <cell r="F177">
            <v>33468355</v>
          </cell>
          <cell r="G177">
            <v>0</v>
          </cell>
          <cell r="H177">
            <v>3708380</v>
          </cell>
          <cell r="I177">
            <v>3005023</v>
          </cell>
        </row>
        <row r="178">
          <cell r="C178" t="str">
            <v>CLEARING :</v>
          </cell>
        </row>
        <row r="179">
          <cell r="B179" t="str">
            <v>6 71 0 00 000</v>
          </cell>
          <cell r="C179" t="str">
            <v>Tata Usaha</v>
          </cell>
          <cell r="D179">
            <v>55000</v>
          </cell>
          <cell r="E179">
            <v>25000</v>
          </cell>
          <cell r="F179">
            <v>0</v>
          </cell>
          <cell r="G179">
            <v>0</v>
          </cell>
          <cell r="H179">
            <v>0</v>
          </cell>
          <cell r="I179">
            <v>30000</v>
          </cell>
        </row>
        <row r="180">
          <cell r="B180" t="str">
            <v>6 72 0 00 000</v>
          </cell>
          <cell r="C180" t="str">
            <v>Gudang dan Persed. Bahan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B181" t="str">
            <v>6 73 0 00 000</v>
          </cell>
          <cell r="C181" t="str">
            <v>B e n g k e l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</row>
        <row r="182">
          <cell r="B182" t="str">
            <v>6 74 0 00 000</v>
          </cell>
          <cell r="C182" t="str">
            <v>Laboratorium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B183" t="str">
            <v>6 75 0 00 000</v>
          </cell>
          <cell r="C183" t="str">
            <v>Jasa-Jasa Teknik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B184" t="str">
            <v>6 76 0 00 000</v>
          </cell>
          <cell r="C184" t="str">
            <v>Wisma dan Rumah Dinas</v>
          </cell>
          <cell r="D184">
            <v>302000</v>
          </cell>
          <cell r="E184">
            <v>302000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</row>
        <row r="185">
          <cell r="B185" t="str">
            <v>6 77 0 00 000</v>
          </cell>
          <cell r="C185" t="str">
            <v>Telekomunikasi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B186" t="str">
            <v>6 78 0 00 000</v>
          </cell>
          <cell r="C186" t="str">
            <v xml:space="preserve">Rupa-Rupa Jasa Umum 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B187" t="str">
            <v>6 79 0 00 000</v>
          </cell>
          <cell r="C187" t="str">
            <v>Pendidikan dan Latihan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C188" t="str">
            <v>Jumlah Biaya Clearing</v>
          </cell>
          <cell r="D188">
            <v>357000</v>
          </cell>
          <cell r="E188">
            <v>327000</v>
          </cell>
          <cell r="F188">
            <v>0</v>
          </cell>
          <cell r="G188">
            <v>0</v>
          </cell>
          <cell r="H188">
            <v>0</v>
          </cell>
          <cell r="I188">
            <v>30000</v>
          </cell>
        </row>
        <row r="189">
          <cell r="C189" t="str">
            <v>JUMLAH</v>
          </cell>
          <cell r="D189">
            <v>43137361</v>
          </cell>
          <cell r="E189">
            <v>2925603</v>
          </cell>
          <cell r="F189">
            <v>33468355</v>
          </cell>
          <cell r="G189">
            <v>0</v>
          </cell>
          <cell r="H189">
            <v>3708380</v>
          </cell>
          <cell r="I189">
            <v>3035023</v>
          </cell>
        </row>
        <row r="190">
          <cell r="B190" t="str">
            <v>G:\2008\TM 1 &amp; RKA Unit\KAmojang-9 Juli'07\RKA 2008+NARASI\[RKAP Labarugi TM1 1_74-ASKA.xls]HarJabor(12C2)</v>
          </cell>
          <cell r="I190">
            <v>39291.609268981483</v>
          </cell>
        </row>
      </sheetData>
      <sheetData sheetId="18" refreshError="1">
        <row r="2">
          <cell r="D2" t="str">
            <v>UNIT  BISNIS  :  ……………………</v>
          </cell>
        </row>
        <row r="3">
          <cell r="B3" t="str">
            <v>PT. INDONESIA POWER</v>
          </cell>
        </row>
        <row r="4">
          <cell r="B4" t="str">
            <v>LEMBAR KERJA</v>
          </cell>
          <cell r="F4" t="str">
            <v>Daftar</v>
          </cell>
          <cell r="G4" t="str">
            <v>12D1</v>
          </cell>
        </row>
        <row r="5">
          <cell r="B5" t="str">
            <v>ANGGARAN LABA RUGI</v>
          </cell>
        </row>
        <row r="6">
          <cell r="B6" t="str">
            <v>TAHUN 2008 - S/D TRW I</v>
          </cell>
          <cell r="F6" t="str">
            <v>Perihal</v>
          </cell>
          <cell r="G6" t="str">
            <v>BIAYA   KEPEGAWAIAN   PER  FUNGSI</v>
          </cell>
        </row>
        <row r="7">
          <cell r="B7" t="str">
            <v>(Dalam ribuan rupiah)</v>
          </cell>
        </row>
        <row r="8">
          <cell r="D8" t="str">
            <v>Jumlah Pegawai (orang)</v>
          </cell>
          <cell r="E8" t="str">
            <v>Kepegawaian</v>
          </cell>
          <cell r="F8" t="str">
            <v>Gaji / Tunjangan</v>
          </cell>
          <cell r="G8" t="str">
            <v>Cuti dan lainnya</v>
          </cell>
          <cell r="I8" t="str">
            <v>Diklat dan lainnya</v>
          </cell>
        </row>
        <row r="9">
          <cell r="B9" t="str">
            <v>Kode Akun</v>
          </cell>
          <cell r="C9" t="str">
            <v>Fungsi</v>
          </cell>
          <cell r="D9" t="str">
            <v>Jumlah Pegawai</v>
          </cell>
          <cell r="E9" t="str">
            <v>Jumlah</v>
          </cell>
          <cell r="F9" t="str">
            <v>Gaji / Tunjangan</v>
          </cell>
          <cell r="G9" t="str">
            <v>Cuti dan lainnya</v>
          </cell>
          <cell r="H9" t="str">
            <v>Diklat dan lainnya</v>
          </cell>
          <cell r="I9" t="str">
            <v>Biaya Manfaat Pegawai</v>
          </cell>
        </row>
        <row r="11">
          <cell r="D11" t="str">
            <v>No</v>
          </cell>
          <cell r="E11" t="str">
            <v>Rp</v>
          </cell>
          <cell r="F11" t="str">
            <v>Rp</v>
          </cell>
          <cell r="G11" t="str">
            <v>Rp</v>
          </cell>
          <cell r="H11" t="str">
            <v>Rp</v>
          </cell>
          <cell r="I11" t="str">
            <v>Rp</v>
          </cell>
        </row>
        <row r="12">
          <cell r="B12" t="str">
            <v>(1)</v>
          </cell>
          <cell r="C12" t="str">
            <v>(2)</v>
          </cell>
          <cell r="D12" t="str">
            <v>(3)</v>
          </cell>
          <cell r="E12" t="str">
            <v>( 4 = 5 S/D 7 )</v>
          </cell>
          <cell r="F12" t="str">
            <v>(5)</v>
          </cell>
          <cell r="G12" t="str">
            <v>(6)</v>
          </cell>
          <cell r="H12" t="str">
            <v>(7)</v>
          </cell>
          <cell r="I12" t="str">
            <v>(8)</v>
          </cell>
        </row>
        <row r="13">
          <cell r="B13" t="str">
            <v>6</v>
          </cell>
          <cell r="C13" t="str">
            <v>U S A H A</v>
          </cell>
        </row>
        <row r="14">
          <cell r="C14" t="str">
            <v>PEMBANGKITAN :</v>
          </cell>
        </row>
        <row r="15">
          <cell r="B15" t="str">
            <v>6 11 0 00 000</v>
          </cell>
          <cell r="C15" t="str">
            <v>P L T 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6 12 0 00 000</v>
          </cell>
          <cell r="C16" t="str">
            <v>P L T U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B17" t="str">
            <v>6 13 0 00 000</v>
          </cell>
          <cell r="C17" t="str">
            <v>P L T D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B18" t="str">
            <v>6 14 0 00 000</v>
          </cell>
          <cell r="C18" t="str">
            <v>P L T 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B19" t="str">
            <v>6 15 0 00 000</v>
          </cell>
          <cell r="C19" t="str">
            <v>P L T P</v>
          </cell>
          <cell r="D19">
            <v>253</v>
          </cell>
          <cell r="E19">
            <v>8208650</v>
          </cell>
          <cell r="F19">
            <v>4031039</v>
          </cell>
          <cell r="G19">
            <v>2960941</v>
          </cell>
          <cell r="H19">
            <v>1216670</v>
          </cell>
          <cell r="I19">
            <v>0</v>
          </cell>
        </row>
        <row r="20">
          <cell r="B20" t="str">
            <v>6 16 0 00 000</v>
          </cell>
          <cell r="C20" t="str">
            <v>P L T G/U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 t="str">
            <v>Sub Jumlah</v>
          </cell>
          <cell r="D21">
            <v>253</v>
          </cell>
          <cell r="E21">
            <v>8208650</v>
          </cell>
          <cell r="F21">
            <v>4031039</v>
          </cell>
          <cell r="G21">
            <v>2960941</v>
          </cell>
          <cell r="H21">
            <v>1216670</v>
          </cell>
          <cell r="I21">
            <v>0</v>
          </cell>
        </row>
        <row r="22">
          <cell r="C22" t="str">
            <v>TRANSMISI :</v>
          </cell>
        </row>
        <row r="23">
          <cell r="B23" t="str">
            <v>6 20 0 00 000</v>
          </cell>
          <cell r="C23" t="str">
            <v>Transmisi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6 30 0 00 000</v>
          </cell>
          <cell r="C24" t="str">
            <v>Tele Informasi Data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C25" t="str">
            <v>Sub Jumlah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C26" t="str">
            <v>DISTRIBUSI :</v>
          </cell>
        </row>
        <row r="27">
          <cell r="B27" t="str">
            <v>6 40 0 00 000</v>
          </cell>
          <cell r="C27" t="str">
            <v>Distribusi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6 50 0 00 000</v>
          </cell>
          <cell r="C28" t="str">
            <v>Unit Pengatur Distribusi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C29" t="str">
            <v>Sub Jumlah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B31" t="str">
            <v>6 60 0 00 000</v>
          </cell>
          <cell r="C31" t="str">
            <v>TATA USAHA LANGGANAN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C32" t="str">
            <v>Jumlah Biaya Usaha</v>
          </cell>
          <cell r="D32">
            <v>253</v>
          </cell>
          <cell r="E32">
            <v>8208650</v>
          </cell>
          <cell r="F32">
            <v>4031039</v>
          </cell>
          <cell r="G32">
            <v>2960941</v>
          </cell>
          <cell r="H32">
            <v>1216670</v>
          </cell>
          <cell r="I32">
            <v>0</v>
          </cell>
        </row>
        <row r="33">
          <cell r="B33" t="str">
            <v>6</v>
          </cell>
          <cell r="C33" t="str">
            <v>CLEARING :</v>
          </cell>
        </row>
        <row r="34">
          <cell r="B34" t="str">
            <v>6 71 0 00 000</v>
          </cell>
          <cell r="C34" t="str">
            <v>Tata Usaha</v>
          </cell>
          <cell r="D34">
            <v>66</v>
          </cell>
          <cell r="E34">
            <v>1813712</v>
          </cell>
          <cell r="F34">
            <v>1029776</v>
          </cell>
          <cell r="G34">
            <v>437439</v>
          </cell>
          <cell r="H34">
            <v>346497</v>
          </cell>
          <cell r="I34">
            <v>0</v>
          </cell>
        </row>
        <row r="35">
          <cell r="B35" t="str">
            <v>6 72 0 00 000</v>
          </cell>
          <cell r="C35" t="str">
            <v>Gudang dan Persed. Bahan</v>
          </cell>
          <cell r="D35">
            <v>6</v>
          </cell>
          <cell r="E35">
            <v>159309</v>
          </cell>
          <cell r="F35">
            <v>89997</v>
          </cell>
          <cell r="G35">
            <v>46120</v>
          </cell>
          <cell r="H35">
            <v>23192</v>
          </cell>
          <cell r="I35">
            <v>0</v>
          </cell>
        </row>
        <row r="36">
          <cell r="B36" t="str">
            <v>6 73 0 00 000</v>
          </cell>
          <cell r="C36" t="str">
            <v>B e n g k e l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B37" t="str">
            <v>6 74 0 00 000</v>
          </cell>
          <cell r="C37" t="str">
            <v>Laboratorium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B38" t="str">
            <v>6 75 0 00 000</v>
          </cell>
          <cell r="C38" t="str">
            <v>Jasa-Jasa Teknik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6 76 0 00 000</v>
          </cell>
          <cell r="C39" t="str">
            <v>Wisma dan Rumah Dinas</v>
          </cell>
          <cell r="D39">
            <v>2</v>
          </cell>
          <cell r="E39">
            <v>39696</v>
          </cell>
          <cell r="F39">
            <v>23831</v>
          </cell>
          <cell r="G39">
            <v>7032</v>
          </cell>
          <cell r="H39">
            <v>8833</v>
          </cell>
          <cell r="I39">
            <v>0</v>
          </cell>
        </row>
        <row r="40">
          <cell r="B40" t="str">
            <v>6 77 0 00 000</v>
          </cell>
          <cell r="C40" t="str">
            <v>Telekomunikasi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B41" t="str">
            <v>6 78 0 00 000</v>
          </cell>
          <cell r="C41" t="str">
            <v xml:space="preserve">Rupa-Rupa Jasa Umum 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B42" t="str">
            <v>6 79 0 00 000</v>
          </cell>
          <cell r="C42" t="str">
            <v>Pendidikan dan Latihan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C43" t="str">
            <v>Jumlah Biaya Clearing</v>
          </cell>
          <cell r="D43">
            <v>74</v>
          </cell>
          <cell r="E43">
            <v>2012717</v>
          </cell>
          <cell r="F43">
            <v>1143604</v>
          </cell>
          <cell r="G43">
            <v>490591</v>
          </cell>
          <cell r="H43">
            <v>378522</v>
          </cell>
          <cell r="I43">
            <v>0</v>
          </cell>
        </row>
        <row r="44">
          <cell r="C44" t="str">
            <v>JUMLAH</v>
          </cell>
          <cell r="D44">
            <v>327</v>
          </cell>
          <cell r="E44">
            <v>10221367</v>
          </cell>
          <cell r="F44">
            <v>5174643</v>
          </cell>
          <cell r="G44">
            <v>3451532</v>
          </cell>
          <cell r="H44">
            <v>1595192</v>
          </cell>
          <cell r="I44">
            <v>0</v>
          </cell>
        </row>
        <row r="45">
          <cell r="B45" t="str">
            <v>G:\2008\TM 1 &amp; RKA Unit\KAmojang-9 Juli'07\RKA 2008+NARASI\[RKAP Labarugi TM1 1_74-ASKA.xls]BPeg-F(12D1)</v>
          </cell>
          <cell r="E45">
            <v>10221367</v>
          </cell>
          <cell r="I45">
            <v>39291.609268981483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 t="str">
            <v>PT. INDONESIA POWER</v>
          </cell>
        </row>
        <row r="50">
          <cell r="B50" t="str">
            <v>LEMBAR KERJA</v>
          </cell>
          <cell r="F50" t="str">
            <v>Daftar</v>
          </cell>
          <cell r="G50" t="str">
            <v>12D1</v>
          </cell>
        </row>
        <row r="51">
          <cell r="B51" t="str">
            <v>ANGGARAN LABA RUGI</v>
          </cell>
        </row>
        <row r="52">
          <cell r="B52" t="str">
            <v>TAHUN 2008 - S/D TRW II</v>
          </cell>
          <cell r="F52" t="str">
            <v>Perihal</v>
          </cell>
          <cell r="G52" t="str">
            <v>BIAYA   KEPEGAWAIAN   PER  FUNGSI</v>
          </cell>
        </row>
        <row r="53">
          <cell r="B53" t="str">
            <v>(Dalam ribuan rupiah)</v>
          </cell>
        </row>
        <row r="54">
          <cell r="D54" t="str">
            <v>Jumlah Pegawai (orang)</v>
          </cell>
          <cell r="E54" t="str">
            <v>Kepegawaian</v>
          </cell>
          <cell r="F54" t="str">
            <v>Gaji / Tunjangan</v>
          </cell>
          <cell r="G54" t="str">
            <v>Cuti dan lainnya</v>
          </cell>
          <cell r="I54" t="str">
            <v>Diklat dan lainnya</v>
          </cell>
        </row>
        <row r="55">
          <cell r="B55" t="str">
            <v>Kode Akun</v>
          </cell>
          <cell r="C55" t="str">
            <v>U r a i a n</v>
          </cell>
          <cell r="D55" t="str">
            <v>Jumlah Pegawai</v>
          </cell>
          <cell r="E55" t="str">
            <v>Jumlah</v>
          </cell>
          <cell r="F55" t="str">
            <v>Gaji / Tunjangan</v>
          </cell>
          <cell r="G55" t="str">
            <v>Cuti dan lainnya</v>
          </cell>
          <cell r="H55" t="str">
            <v>Diklat dan lainnya</v>
          </cell>
          <cell r="I55" t="str">
            <v>Biaya Manfaat Pegawai</v>
          </cell>
        </row>
        <row r="57">
          <cell r="D57" t="str">
            <v>No</v>
          </cell>
          <cell r="E57" t="str">
            <v>Rp</v>
          </cell>
          <cell r="F57" t="str">
            <v>Rp</v>
          </cell>
          <cell r="G57" t="str">
            <v>Rp</v>
          </cell>
          <cell r="H57" t="str">
            <v>Rp</v>
          </cell>
          <cell r="I57" t="str">
            <v>Rp</v>
          </cell>
        </row>
        <row r="58">
          <cell r="B58" t="str">
            <v>(1)</v>
          </cell>
          <cell r="C58" t="str">
            <v>(2)</v>
          </cell>
          <cell r="D58" t="str">
            <v>(3)</v>
          </cell>
          <cell r="E58" t="str">
            <v>( 4 = 5 S/D 7 )</v>
          </cell>
          <cell r="F58" t="str">
            <v>(5)</v>
          </cell>
          <cell r="G58" t="str">
            <v>(6)</v>
          </cell>
          <cell r="H58" t="str">
            <v>(7)</v>
          </cell>
          <cell r="I58" t="str">
            <v>(8)</v>
          </cell>
        </row>
        <row r="59">
          <cell r="B59" t="str">
            <v>6</v>
          </cell>
          <cell r="C59" t="str">
            <v>U S A H A</v>
          </cell>
        </row>
        <row r="60">
          <cell r="C60" t="str">
            <v>PEMBANGKITAN :</v>
          </cell>
        </row>
        <row r="61">
          <cell r="B61" t="str">
            <v>6 11 0 00 000</v>
          </cell>
          <cell r="C61" t="str">
            <v>P L T 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B62" t="str">
            <v>6 12 0 00 000</v>
          </cell>
          <cell r="C62" t="str">
            <v>P L T U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B63" t="str">
            <v>6 13 0 00 000</v>
          </cell>
          <cell r="C63" t="str">
            <v>P L T D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6 14 0 00 000</v>
          </cell>
          <cell r="C64" t="str">
            <v>P L T G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B65" t="str">
            <v>6 15 0 00 000</v>
          </cell>
          <cell r="C65" t="str">
            <v>P L T P</v>
          </cell>
          <cell r="D65">
            <v>251</v>
          </cell>
          <cell r="E65">
            <v>16895821</v>
          </cell>
          <cell r="F65">
            <v>0</v>
          </cell>
          <cell r="G65">
            <v>8020309</v>
          </cell>
          <cell r="H65">
            <v>4196682</v>
          </cell>
          <cell r="I65">
            <v>4678830</v>
          </cell>
        </row>
        <row r="66">
          <cell r="B66" t="str">
            <v>6 16 0 00 000</v>
          </cell>
          <cell r="C66" t="str">
            <v>P L T G/U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C67" t="str">
            <v>Sub Jumlah</v>
          </cell>
          <cell r="D67">
            <v>251</v>
          </cell>
          <cell r="E67">
            <v>16895821</v>
          </cell>
          <cell r="F67">
            <v>0</v>
          </cell>
          <cell r="G67">
            <v>8020309</v>
          </cell>
          <cell r="H67">
            <v>4196682</v>
          </cell>
          <cell r="I67">
            <v>4678830</v>
          </cell>
        </row>
        <row r="68">
          <cell r="C68" t="str">
            <v>TRANSMISI :</v>
          </cell>
        </row>
        <row r="69">
          <cell r="B69" t="str">
            <v>6 20 0 00 000</v>
          </cell>
          <cell r="C69" t="str">
            <v>Transmisi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B70" t="str">
            <v>6 30 0 00 000</v>
          </cell>
          <cell r="C70" t="str">
            <v>Tele Informasi Data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C71" t="str">
            <v>Sub Jumlah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C72" t="str">
            <v>DISTRIBUSI :</v>
          </cell>
        </row>
        <row r="73">
          <cell r="B73" t="str">
            <v>6 40 0 00 000</v>
          </cell>
          <cell r="C73" t="str">
            <v>Distribusi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B74" t="str">
            <v>6 50 0 00 000</v>
          </cell>
          <cell r="C74" t="str">
            <v>Unit Pengatur Distribusi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C75" t="str">
            <v>Sub Jumlah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7">
          <cell r="B77" t="str">
            <v>6 60 0 00 000</v>
          </cell>
          <cell r="C77" t="str">
            <v>TATA USAHA LANGGANAN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C78" t="str">
            <v>Jumlah Biaya Usaha</v>
          </cell>
          <cell r="D78">
            <v>251</v>
          </cell>
          <cell r="E78">
            <v>16895821</v>
          </cell>
          <cell r="F78">
            <v>0</v>
          </cell>
          <cell r="G78">
            <v>8020309</v>
          </cell>
          <cell r="H78">
            <v>4196682</v>
          </cell>
          <cell r="I78">
            <v>4678830</v>
          </cell>
        </row>
        <row r="79">
          <cell r="B79" t="str">
            <v>6</v>
          </cell>
          <cell r="C79" t="str">
            <v>CLEARING :</v>
          </cell>
        </row>
        <row r="80">
          <cell r="B80" t="str">
            <v>6 71 0 00 000</v>
          </cell>
          <cell r="C80" t="str">
            <v>Tata Usaha</v>
          </cell>
          <cell r="D80">
            <v>66</v>
          </cell>
          <cell r="E80">
            <v>4178663</v>
          </cell>
          <cell r="F80">
            <v>0</v>
          </cell>
          <cell r="G80">
            <v>2059552</v>
          </cell>
          <cell r="H80">
            <v>824224</v>
          </cell>
          <cell r="I80">
            <v>1294887</v>
          </cell>
        </row>
        <row r="81">
          <cell r="B81" t="str">
            <v>6 72 0 00 000</v>
          </cell>
          <cell r="C81" t="str">
            <v>Gudang dan Persed. Bahan</v>
          </cell>
          <cell r="D81">
            <v>6</v>
          </cell>
          <cell r="E81">
            <v>353349</v>
          </cell>
          <cell r="F81">
            <v>0</v>
          </cell>
          <cell r="G81">
            <v>179994</v>
          </cell>
          <cell r="H81">
            <v>77599</v>
          </cell>
          <cell r="I81">
            <v>95756</v>
          </cell>
        </row>
        <row r="82">
          <cell r="B82" t="str">
            <v>6 73 0 00 000</v>
          </cell>
          <cell r="C82" t="str">
            <v>B e n g k e l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B83" t="str">
            <v>6 74 0 00 000</v>
          </cell>
          <cell r="C83" t="str">
            <v>Laboratorium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B84" t="str">
            <v>6 75 0 00 000</v>
          </cell>
          <cell r="C84" t="str">
            <v>Jasa-Jasa Teknik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B85" t="str">
            <v>6 76 0 00 000</v>
          </cell>
          <cell r="C85" t="str">
            <v>Wisma dan Rumah Dinas</v>
          </cell>
          <cell r="D85">
            <v>2</v>
          </cell>
          <cell r="E85">
            <v>94040</v>
          </cell>
          <cell r="F85">
            <v>0</v>
          </cell>
          <cell r="G85">
            <v>47662</v>
          </cell>
          <cell r="H85">
            <v>14064</v>
          </cell>
          <cell r="I85">
            <v>32314</v>
          </cell>
        </row>
        <row r="86">
          <cell r="B86" t="str">
            <v>6 77 0 00 000</v>
          </cell>
          <cell r="C86" t="str">
            <v>Telekomunikasi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B87" t="str">
            <v>6 78 0 00 000</v>
          </cell>
          <cell r="C87" t="str">
            <v xml:space="preserve">Rupa-Rupa Jasa Umum 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B88" t="str">
            <v>6 79 0 00 000</v>
          </cell>
          <cell r="C88" t="str">
            <v>Pendidikan dan Latihan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C89" t="str">
            <v>Jumlah Biaya Clearing</v>
          </cell>
          <cell r="D89">
            <v>74</v>
          </cell>
          <cell r="E89">
            <v>4626052</v>
          </cell>
          <cell r="F89">
            <v>0</v>
          </cell>
          <cell r="G89">
            <v>2287208</v>
          </cell>
          <cell r="H89">
            <v>915887</v>
          </cell>
          <cell r="I89">
            <v>1422957</v>
          </cell>
        </row>
        <row r="90">
          <cell r="C90" t="str">
            <v>JUMLAH</v>
          </cell>
          <cell r="D90">
            <v>325</v>
          </cell>
          <cell r="E90">
            <v>21521873</v>
          </cell>
          <cell r="F90">
            <v>0</v>
          </cell>
          <cell r="G90">
            <v>10307517</v>
          </cell>
          <cell r="H90">
            <v>5112569</v>
          </cell>
          <cell r="I90">
            <v>6101787</v>
          </cell>
        </row>
        <row r="91">
          <cell r="B91" t="str">
            <v>G:\2008\TM 1 &amp; RKA Unit\KAmojang-9 Juli'07\RKA 2008+NARASI\[RKAP Labarugi TM1 1_74-ASKA.xls]BPeg-F(12D1)</v>
          </cell>
          <cell r="E91">
            <v>21521873</v>
          </cell>
          <cell r="I91">
            <v>39291.609268981483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 t="str">
            <v>PT. INDONESIA POWER</v>
          </cell>
        </row>
        <row r="96">
          <cell r="B96" t="str">
            <v>LEMBAR KERJA</v>
          </cell>
          <cell r="F96" t="str">
            <v>Daftar</v>
          </cell>
          <cell r="G96" t="str">
            <v>12D1</v>
          </cell>
        </row>
        <row r="97">
          <cell r="B97" t="str">
            <v>ANGGARAN LABA RUGI</v>
          </cell>
        </row>
        <row r="98">
          <cell r="B98" t="str">
            <v>TAHUN 2008 - S/D TRW III</v>
          </cell>
          <cell r="F98" t="str">
            <v>Perihal</v>
          </cell>
          <cell r="G98" t="str">
            <v>BIAYA   KEPEGAWAIAN   PER  FUNGSI</v>
          </cell>
        </row>
        <row r="99">
          <cell r="B99" t="str">
            <v>(Dalam ribuan rupiah)</v>
          </cell>
        </row>
        <row r="100">
          <cell r="D100" t="str">
            <v>Jumlah Pegawai (orang)</v>
          </cell>
          <cell r="E100" t="str">
            <v>Kepegawaian</v>
          </cell>
          <cell r="F100" t="str">
            <v>Gaji / Tunjangan</v>
          </cell>
          <cell r="G100" t="str">
            <v>Cuti dan lainnya</v>
          </cell>
          <cell r="I100" t="str">
            <v>Diklat dan lainnya</v>
          </cell>
        </row>
        <row r="101">
          <cell r="B101" t="str">
            <v>Kode Akun</v>
          </cell>
          <cell r="C101" t="str">
            <v>U r a i a n</v>
          </cell>
          <cell r="D101" t="str">
            <v>Jumlah Pegawai</v>
          </cell>
          <cell r="E101" t="str">
            <v>Jumlah</v>
          </cell>
          <cell r="F101" t="str">
            <v>Gaji / Tunjangan</v>
          </cell>
          <cell r="G101" t="str">
            <v>Cuti dan lainnya</v>
          </cell>
          <cell r="H101" t="str">
            <v>Diklat dan lainnya</v>
          </cell>
          <cell r="I101" t="str">
            <v>Biaya Manfaat Pegawai</v>
          </cell>
        </row>
        <row r="103">
          <cell r="D103" t="str">
            <v>No</v>
          </cell>
          <cell r="E103" t="str">
            <v>Rp</v>
          </cell>
          <cell r="F103" t="str">
            <v>Rp</v>
          </cell>
          <cell r="G103" t="str">
            <v>Rp</v>
          </cell>
          <cell r="H103" t="str">
            <v>Rp</v>
          </cell>
          <cell r="I103" t="str">
            <v>Rp</v>
          </cell>
        </row>
        <row r="104">
          <cell r="B104" t="str">
            <v>(1)</v>
          </cell>
          <cell r="C104" t="str">
            <v>(2)</v>
          </cell>
          <cell r="D104" t="str">
            <v>(3)</v>
          </cell>
          <cell r="E104" t="str">
            <v>( 4 = 5 S/D 7 )</v>
          </cell>
          <cell r="F104" t="str">
            <v>(5)</v>
          </cell>
          <cell r="G104" t="str">
            <v>(6)</v>
          </cell>
          <cell r="H104" t="str">
            <v>(7)</v>
          </cell>
          <cell r="I104" t="str">
            <v>(8)</v>
          </cell>
        </row>
        <row r="105">
          <cell r="B105" t="str">
            <v>6</v>
          </cell>
          <cell r="C105" t="str">
            <v>U S A H A</v>
          </cell>
        </row>
        <row r="106">
          <cell r="C106" t="str">
            <v>PEMBANGKITAN :</v>
          </cell>
        </row>
        <row r="107">
          <cell r="B107" t="str">
            <v>6 11 0 00 000</v>
          </cell>
          <cell r="C107" t="str">
            <v>P L T A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B108" t="str">
            <v>6 12 0 00 000</v>
          </cell>
          <cell r="C108" t="str">
            <v>P L T U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B109" t="str">
            <v>6 13 0 00 000</v>
          </cell>
          <cell r="C109" t="str">
            <v>P L T D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B110" t="str">
            <v>6 14 0 00 000</v>
          </cell>
          <cell r="C110" t="str">
            <v>P L T G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B111" t="str">
            <v>6 15 0 00 000</v>
          </cell>
          <cell r="C111" t="str">
            <v>P L T P</v>
          </cell>
          <cell r="D111">
            <v>251</v>
          </cell>
          <cell r="E111">
            <v>27111469</v>
          </cell>
          <cell r="F111">
            <v>0</v>
          </cell>
          <cell r="G111">
            <v>12009580</v>
          </cell>
          <cell r="H111">
            <v>6495842</v>
          </cell>
          <cell r="I111">
            <v>8606047</v>
          </cell>
        </row>
        <row r="112">
          <cell r="B112" t="str">
            <v>6 16 0 00 000</v>
          </cell>
          <cell r="C112" t="str">
            <v>P L T G/U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C113" t="str">
            <v>Sub Jumlah</v>
          </cell>
          <cell r="D113">
            <v>251</v>
          </cell>
          <cell r="E113">
            <v>27111469</v>
          </cell>
          <cell r="F113">
            <v>0</v>
          </cell>
          <cell r="G113">
            <v>12009580</v>
          </cell>
          <cell r="H113">
            <v>6495842</v>
          </cell>
          <cell r="I113">
            <v>8606047</v>
          </cell>
        </row>
        <row r="114">
          <cell r="C114" t="str">
            <v>TRANSMISI :</v>
          </cell>
        </row>
        <row r="115">
          <cell r="B115" t="str">
            <v>6 20 0 00 000</v>
          </cell>
          <cell r="C115" t="str">
            <v>Transmisi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B116" t="str">
            <v>6 30 0 00 000</v>
          </cell>
          <cell r="C116" t="str">
            <v>Tele Informasi Data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C117" t="str">
            <v>Sub Jumlah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C118" t="str">
            <v>DISTRIBUSI :</v>
          </cell>
        </row>
        <row r="119">
          <cell r="B119" t="str">
            <v>6 40 0 00 000</v>
          </cell>
          <cell r="C119" t="str">
            <v>Distribusi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B120" t="str">
            <v>6 50 0 00 000</v>
          </cell>
          <cell r="C120" t="str">
            <v>Unit Pengatur Distribusi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C121" t="str">
            <v>Sub Jumlah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3">
          <cell r="B123" t="str">
            <v>6 60 0 00 000</v>
          </cell>
          <cell r="C123" t="str">
            <v>TATA USAHA LANGGANAN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C124" t="str">
            <v>Jumlah Biaya Usaha</v>
          </cell>
          <cell r="D124">
            <v>251</v>
          </cell>
          <cell r="E124">
            <v>27111469</v>
          </cell>
          <cell r="F124">
            <v>0</v>
          </cell>
          <cell r="G124">
            <v>12009580</v>
          </cell>
          <cell r="H124">
            <v>6495842</v>
          </cell>
          <cell r="I124">
            <v>8606047</v>
          </cell>
        </row>
        <row r="125">
          <cell r="B125" t="str">
            <v>6</v>
          </cell>
          <cell r="C125" t="str">
            <v>CLEARING :</v>
          </cell>
        </row>
        <row r="126">
          <cell r="B126" t="str">
            <v>6 71 0 00 000</v>
          </cell>
          <cell r="C126" t="str">
            <v>Tata Usaha</v>
          </cell>
          <cell r="D126">
            <v>66</v>
          </cell>
          <cell r="E126">
            <v>7169060</v>
          </cell>
          <cell r="F126">
            <v>0</v>
          </cell>
          <cell r="G126">
            <v>3089327</v>
          </cell>
          <cell r="H126">
            <v>1723238</v>
          </cell>
          <cell r="I126">
            <v>2356495</v>
          </cell>
        </row>
        <row r="127">
          <cell r="B127" t="str">
            <v>6 72 0 00 000</v>
          </cell>
          <cell r="C127" t="str">
            <v>Gudang dan Persed. Bahan</v>
          </cell>
          <cell r="D127">
            <v>6</v>
          </cell>
          <cell r="E127">
            <v>599933</v>
          </cell>
          <cell r="F127">
            <v>0</v>
          </cell>
          <cell r="G127">
            <v>269991</v>
          </cell>
          <cell r="H127">
            <v>148107</v>
          </cell>
          <cell r="I127">
            <v>181835</v>
          </cell>
        </row>
        <row r="128">
          <cell r="B128" t="str">
            <v>6 73 0 00 000</v>
          </cell>
          <cell r="C128" t="str">
            <v>B e n g k e l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29">
          <cell r="B129" t="str">
            <v>6 74 0 00 000</v>
          </cell>
          <cell r="C129" t="str">
            <v>Laboratorium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0">
          <cell r="B130" t="str">
            <v>6 75 0 00 000</v>
          </cell>
          <cell r="C130" t="str">
            <v>Jasa-Jasa Teknik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</row>
        <row r="131">
          <cell r="B131" t="str">
            <v>6 76 0 00 000</v>
          </cell>
          <cell r="C131" t="str">
            <v>Wisma dan Rumah Dinas</v>
          </cell>
          <cell r="D131">
            <v>2</v>
          </cell>
          <cell r="E131">
            <v>164916</v>
          </cell>
          <cell r="F131">
            <v>0</v>
          </cell>
          <cell r="G131">
            <v>71494</v>
          </cell>
          <cell r="H131">
            <v>30978</v>
          </cell>
          <cell r="I131">
            <v>62444</v>
          </cell>
        </row>
        <row r="132">
          <cell r="B132" t="str">
            <v>6 77 0 00 000</v>
          </cell>
          <cell r="C132" t="str">
            <v>Telekomunikasi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B133" t="str">
            <v>6 78 0 00 000</v>
          </cell>
          <cell r="C133" t="str">
            <v xml:space="preserve">Rupa-Rupa Jasa Umum 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B134" t="str">
            <v>6 79 0 00 000</v>
          </cell>
          <cell r="C134" t="str">
            <v>Pendidikan dan Latihan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C135" t="str">
            <v>Jumlah Biaya Clearing</v>
          </cell>
          <cell r="D135">
            <v>74</v>
          </cell>
          <cell r="E135">
            <v>7933909</v>
          </cell>
          <cell r="F135">
            <v>0</v>
          </cell>
          <cell r="G135">
            <v>3430812</v>
          </cell>
          <cell r="H135">
            <v>1902323</v>
          </cell>
          <cell r="I135">
            <v>2600774</v>
          </cell>
        </row>
        <row r="136">
          <cell r="C136" t="str">
            <v>JUMLAH</v>
          </cell>
          <cell r="D136">
            <v>325</v>
          </cell>
          <cell r="E136">
            <v>35045378</v>
          </cell>
          <cell r="F136">
            <v>0</v>
          </cell>
          <cell r="G136">
            <v>15440392</v>
          </cell>
          <cell r="H136">
            <v>8398165</v>
          </cell>
          <cell r="I136">
            <v>11206821</v>
          </cell>
        </row>
        <row r="137">
          <cell r="B137" t="str">
            <v>G:\2008\TM 1 &amp; RKA Unit\KAmojang-9 Juli'07\RKA 2008+NARASI\[RKAP Labarugi TM1 1_74-ASKA.xls]BPeg-F(12D1)</v>
          </cell>
          <cell r="E137">
            <v>35045378</v>
          </cell>
          <cell r="I137">
            <v>39291.609268981483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 t="str">
            <v>PT. INDONESIA POWER</v>
          </cell>
        </row>
        <row r="142">
          <cell r="B142" t="str">
            <v>LEMBAR KERJA</v>
          </cell>
          <cell r="F142" t="str">
            <v>Daftar</v>
          </cell>
          <cell r="G142" t="str">
            <v>12D1</v>
          </cell>
        </row>
        <row r="143">
          <cell r="B143" t="str">
            <v>ANGGARAN LABA RUGI</v>
          </cell>
        </row>
        <row r="144">
          <cell r="B144" t="str">
            <v>TAHUN 2008 - S/D TRW IV</v>
          </cell>
          <cell r="F144" t="str">
            <v>Perihal</v>
          </cell>
          <cell r="G144" t="str">
            <v>BIAYA   KEPEGAWAIAN   PER  FUNGSI</v>
          </cell>
        </row>
        <row r="145">
          <cell r="B145" t="str">
            <v>(Dalam ribuan rupiah)</v>
          </cell>
        </row>
        <row r="146">
          <cell r="D146" t="str">
            <v>Jumlah Pegawai (orang)</v>
          </cell>
          <cell r="E146" t="str">
            <v>Kepegawaian</v>
          </cell>
          <cell r="F146" t="str">
            <v>Gaji / Tunjangan</v>
          </cell>
          <cell r="G146" t="str">
            <v>Cuti dan lainnya</v>
          </cell>
          <cell r="I146" t="str">
            <v>Diklat dan lainnya</v>
          </cell>
        </row>
        <row r="147">
          <cell r="B147" t="str">
            <v>Kode Akun</v>
          </cell>
          <cell r="C147" t="str">
            <v>U r a i a n</v>
          </cell>
          <cell r="D147" t="str">
            <v>Jumlah Pegawai</v>
          </cell>
          <cell r="E147" t="str">
            <v>Jumlah</v>
          </cell>
          <cell r="F147" t="str">
            <v>Gaji / Tunjangan</v>
          </cell>
          <cell r="G147" t="str">
            <v>Cuti dan lainnya</v>
          </cell>
          <cell r="H147" t="str">
            <v>Diklat dan lainnya</v>
          </cell>
          <cell r="I147" t="str">
            <v>Biaya Manfaat Pegawai</v>
          </cell>
        </row>
        <row r="149">
          <cell r="D149" t="str">
            <v>No</v>
          </cell>
          <cell r="E149" t="str">
            <v>Rp</v>
          </cell>
          <cell r="F149" t="str">
            <v>Rp</v>
          </cell>
          <cell r="G149" t="str">
            <v>Rp</v>
          </cell>
          <cell r="H149" t="str">
            <v>Rp</v>
          </cell>
          <cell r="I149" t="str">
            <v>Rp</v>
          </cell>
        </row>
        <row r="150">
          <cell r="B150" t="str">
            <v>(1)</v>
          </cell>
          <cell r="C150" t="str">
            <v>(2)</v>
          </cell>
          <cell r="D150" t="str">
            <v>(3)</v>
          </cell>
          <cell r="E150" t="str">
            <v>( 4 = 5 S/D 7 )</v>
          </cell>
          <cell r="F150" t="str">
            <v>(5)</v>
          </cell>
          <cell r="G150" t="str">
            <v>(6)</v>
          </cell>
          <cell r="H150" t="str">
            <v>(7)</v>
          </cell>
          <cell r="I150" t="str">
            <v>(8)</v>
          </cell>
        </row>
        <row r="151">
          <cell r="B151" t="str">
            <v>6</v>
          </cell>
          <cell r="C151" t="str">
            <v>U S A H A</v>
          </cell>
        </row>
        <row r="152">
          <cell r="C152" t="str">
            <v>PEMBANGKITAN :</v>
          </cell>
        </row>
        <row r="153">
          <cell r="B153" t="str">
            <v>6 11 0 00 000</v>
          </cell>
          <cell r="C153" t="str">
            <v>P L T A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B154" t="str">
            <v>6 12 0 00 000</v>
          </cell>
          <cell r="C154" t="str">
            <v>P L T U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B155" t="str">
            <v>6 13 0 00 000</v>
          </cell>
          <cell r="C155" t="str">
            <v>P L T D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B156" t="str">
            <v>6 14 0 00 000</v>
          </cell>
          <cell r="C156" t="str">
            <v>P L T G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B157" t="str">
            <v>6 15 0 00 000</v>
          </cell>
          <cell r="C157" t="str">
            <v>P L T P</v>
          </cell>
          <cell r="D157">
            <v>251</v>
          </cell>
          <cell r="E157">
            <v>37394365</v>
          </cell>
          <cell r="F157">
            <v>0</v>
          </cell>
          <cell r="G157">
            <v>15998853</v>
          </cell>
          <cell r="H157">
            <v>9555021</v>
          </cell>
          <cell r="I157">
            <v>11840491</v>
          </cell>
        </row>
        <row r="158">
          <cell r="B158" t="str">
            <v>6 16 0 00 000</v>
          </cell>
          <cell r="C158" t="str">
            <v>P L T G/U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C159" t="str">
            <v>Sub Jumlah</v>
          </cell>
          <cell r="D159">
            <v>251</v>
          </cell>
          <cell r="E159">
            <v>37394365</v>
          </cell>
          <cell r="F159">
            <v>0</v>
          </cell>
          <cell r="G159">
            <v>15998853</v>
          </cell>
          <cell r="H159">
            <v>9555021</v>
          </cell>
          <cell r="I159">
            <v>11840491</v>
          </cell>
        </row>
        <row r="160">
          <cell r="C160" t="str">
            <v>TRANSMISI :</v>
          </cell>
        </row>
        <row r="161">
          <cell r="B161" t="str">
            <v>6 20 0 00 000</v>
          </cell>
          <cell r="C161" t="str">
            <v>Transmisi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B162" t="str">
            <v>6 30 0 00 000</v>
          </cell>
          <cell r="C162" t="str">
            <v>Tele Informasi Data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C163" t="str">
            <v>Sub Jumlah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C164" t="str">
            <v>DISTRIBUSI :</v>
          </cell>
        </row>
        <row r="165">
          <cell r="B165" t="str">
            <v>6 40 0 00 000</v>
          </cell>
          <cell r="C165" t="str">
            <v>Distribusi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B166" t="str">
            <v>6 50 0 00 000</v>
          </cell>
          <cell r="C166" t="str">
            <v>Unit Pengatur Distribusi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C167" t="str">
            <v>Sub Jumlah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69">
          <cell r="B169" t="str">
            <v>6 60 0 00 000</v>
          </cell>
          <cell r="C169" t="str">
            <v>TATA USAHA LANGGANAN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C170" t="str">
            <v>Jumlah Biaya Usaha</v>
          </cell>
          <cell r="D170">
            <v>251</v>
          </cell>
          <cell r="E170">
            <v>37394365</v>
          </cell>
          <cell r="F170">
            <v>0</v>
          </cell>
          <cell r="G170">
            <v>15998853</v>
          </cell>
          <cell r="H170">
            <v>9555021</v>
          </cell>
          <cell r="I170">
            <v>11840491</v>
          </cell>
        </row>
        <row r="171">
          <cell r="B171" t="str">
            <v>6</v>
          </cell>
          <cell r="C171" t="str">
            <v>CLEARING :</v>
          </cell>
        </row>
        <row r="172">
          <cell r="B172" t="str">
            <v>6 71 0 00 000</v>
          </cell>
          <cell r="C172" t="str">
            <v>Tata Usaha</v>
          </cell>
          <cell r="D172">
            <v>66</v>
          </cell>
          <cell r="E172">
            <v>9870538</v>
          </cell>
          <cell r="F172">
            <v>0</v>
          </cell>
          <cell r="G172">
            <v>4119103</v>
          </cell>
          <cell r="H172">
            <v>2474241</v>
          </cell>
          <cell r="I172">
            <v>3277194</v>
          </cell>
        </row>
        <row r="173">
          <cell r="B173" t="str">
            <v>6 72 0 00 000</v>
          </cell>
          <cell r="C173" t="str">
            <v>Gudang dan Persed. Bahan</v>
          </cell>
          <cell r="D173">
            <v>6</v>
          </cell>
          <cell r="E173">
            <v>820729</v>
          </cell>
          <cell r="F173">
            <v>0</v>
          </cell>
          <cell r="G173">
            <v>359989</v>
          </cell>
          <cell r="H173">
            <v>206296</v>
          </cell>
          <cell r="I173">
            <v>254444</v>
          </cell>
        </row>
        <row r="174">
          <cell r="B174" t="str">
            <v>6 73 0 00 000</v>
          </cell>
          <cell r="C174" t="str">
            <v>B e n g k e l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B175" t="str">
            <v>6 74 0 00 000</v>
          </cell>
          <cell r="C175" t="str">
            <v>Laboratorium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B176" t="str">
            <v>6 75 0 00 000</v>
          </cell>
          <cell r="C176" t="str">
            <v>Jasa-Jasa Teknik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</row>
        <row r="177">
          <cell r="B177" t="str">
            <v>6 76 0 00 000</v>
          </cell>
          <cell r="C177" t="str">
            <v>Wisma dan Rumah Dinas</v>
          </cell>
          <cell r="D177">
            <v>2</v>
          </cell>
          <cell r="E177">
            <v>231052</v>
          </cell>
          <cell r="F177">
            <v>0</v>
          </cell>
          <cell r="G177">
            <v>95326</v>
          </cell>
          <cell r="H177">
            <v>50520</v>
          </cell>
          <cell r="I177">
            <v>85206</v>
          </cell>
        </row>
        <row r="178">
          <cell r="B178" t="str">
            <v>6 77 0 00 000</v>
          </cell>
          <cell r="C178" t="str">
            <v>Telekomunikasi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B179" t="str">
            <v>6 78 0 00 000</v>
          </cell>
          <cell r="C179" t="str">
            <v xml:space="preserve">Rupa-Rupa Jasa Umum 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B180" t="str">
            <v>6 79 0 00 000</v>
          </cell>
          <cell r="C180" t="str">
            <v>Pendidikan dan Latihan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C181" t="str">
            <v>Jumlah Biaya Clearing</v>
          </cell>
          <cell r="D181">
            <v>74</v>
          </cell>
          <cell r="E181">
            <v>10922319</v>
          </cell>
          <cell r="F181">
            <v>0</v>
          </cell>
          <cell r="G181">
            <v>4574418</v>
          </cell>
          <cell r="H181">
            <v>2731057</v>
          </cell>
          <cell r="I181">
            <v>3616844</v>
          </cell>
        </row>
        <row r="182">
          <cell r="C182" t="str">
            <v>JUMLAH</v>
          </cell>
          <cell r="D182">
            <v>325</v>
          </cell>
          <cell r="E182">
            <v>48316684</v>
          </cell>
          <cell r="F182">
            <v>0</v>
          </cell>
          <cell r="G182">
            <v>20573271</v>
          </cell>
          <cell r="H182">
            <v>12286078</v>
          </cell>
          <cell r="I182">
            <v>15457335</v>
          </cell>
        </row>
        <row r="183">
          <cell r="B183" t="str">
            <v>G:\2008\TM 1 &amp; RKA Unit\KAmojang-9 Juli'07\RKA 2008+NARASI\[RKAP Labarugi TM1 1_74-ASKA.xls]BPeg-F(12D1)</v>
          </cell>
          <cell r="E183">
            <v>48347108</v>
          </cell>
          <cell r="I183">
            <v>39291.609268981483</v>
          </cell>
        </row>
      </sheetData>
      <sheetData sheetId="19" refreshError="1">
        <row r="2">
          <cell r="D2" t="str">
            <v>UNIT  BISNIS  :  ……………………</v>
          </cell>
        </row>
        <row r="3">
          <cell r="B3" t="str">
            <v>PT. INDONESIA POWER</v>
          </cell>
        </row>
        <row r="4">
          <cell r="B4" t="str">
            <v>LEMBAR KERJA</v>
          </cell>
          <cell r="F4" t="str">
            <v>Daftar</v>
          </cell>
          <cell r="G4" t="str">
            <v>12D2</v>
          </cell>
        </row>
        <row r="5">
          <cell r="B5" t="str">
            <v>ANGGARAN LABA RUGI</v>
          </cell>
        </row>
        <row r="6">
          <cell r="B6" t="str">
            <v>TAHUN  2008</v>
          </cell>
          <cell r="F6" t="str">
            <v>Perihal</v>
          </cell>
          <cell r="G6" t="str">
            <v>RINCIAN BIAYA KEPEGAWAIAN PER UNSUR</v>
          </cell>
        </row>
        <row r="7">
          <cell r="B7" t="str">
            <v>(Dalam ribuan rupiah)</v>
          </cell>
        </row>
        <row r="8">
          <cell r="E8" t="str">
            <v>S/D TRW I</v>
          </cell>
          <cell r="F8" t="str">
            <v xml:space="preserve"> S/D TRW II</v>
          </cell>
          <cell r="G8" t="str">
            <v>S/D TRW  III</v>
          </cell>
          <cell r="H8" t="str">
            <v>S/D TRW IV</v>
          </cell>
        </row>
        <row r="9">
          <cell r="B9" t="str">
            <v>No</v>
          </cell>
          <cell r="C9" t="str">
            <v>kode Akun</v>
          </cell>
          <cell r="D9" t="str">
            <v xml:space="preserve">U r a i a n </v>
          </cell>
          <cell r="E9" t="str">
            <v>RKAP   2008</v>
          </cell>
        </row>
        <row r="10">
          <cell r="E10" t="str">
            <v>S/D TRW I</v>
          </cell>
          <cell r="F10" t="str">
            <v xml:space="preserve"> S/D TRW II</v>
          </cell>
          <cell r="G10" t="str">
            <v>S/D TRW  III</v>
          </cell>
          <cell r="H10" t="str">
            <v>S/D TRW IV</v>
          </cell>
        </row>
        <row r="11">
          <cell r="B11" t="str">
            <v>(1)</v>
          </cell>
          <cell r="D11" t="str">
            <v>(2)</v>
          </cell>
          <cell r="E11" t="str">
            <v>(3)</v>
          </cell>
          <cell r="F11" t="str">
            <v>(4)</v>
          </cell>
          <cell r="G11" t="str">
            <v>(5)</v>
          </cell>
          <cell r="H11" t="str">
            <v>(6)</v>
          </cell>
        </row>
        <row r="12">
          <cell r="B12">
            <v>1</v>
          </cell>
          <cell r="C12" t="str">
            <v>6 xx 401 001</v>
          </cell>
          <cell r="D12" t="str">
            <v>Gaji Dasar</v>
          </cell>
          <cell r="E12">
            <v>2814656</v>
          </cell>
          <cell r="F12">
            <v>5604079</v>
          </cell>
          <cell r="G12">
            <v>8393501</v>
          </cell>
          <cell r="H12">
            <v>11182924</v>
          </cell>
        </row>
        <row r="13">
          <cell r="B13">
            <v>2</v>
          </cell>
          <cell r="C13" t="str">
            <v>6 xx 401 002</v>
          </cell>
          <cell r="D13" t="str">
            <v>Tunjangan Kompensasi</v>
          </cell>
          <cell r="E13">
            <v>972769</v>
          </cell>
          <cell r="F13">
            <v>1937059</v>
          </cell>
          <cell r="G13">
            <v>2901349</v>
          </cell>
          <cell r="H13">
            <v>3865639</v>
          </cell>
        </row>
        <row r="14">
          <cell r="B14">
            <v>3</v>
          </cell>
          <cell r="C14" t="str">
            <v>6 xx 401 003</v>
          </cell>
          <cell r="D14" t="str">
            <v>Tunjangan Lokasi</v>
          </cell>
          <cell r="E14">
            <v>649844</v>
          </cell>
          <cell r="F14">
            <v>1295657</v>
          </cell>
          <cell r="G14">
            <v>1941470</v>
          </cell>
          <cell r="H14">
            <v>2587283</v>
          </cell>
        </row>
        <row r="15">
          <cell r="B15">
            <v>4</v>
          </cell>
          <cell r="C15" t="str">
            <v>6 xx 401 004</v>
          </cell>
          <cell r="D15" t="str">
            <v>Tunjangan Jabatan</v>
          </cell>
          <cell r="E15">
            <v>737375</v>
          </cell>
          <cell r="F15">
            <v>1470725</v>
          </cell>
          <cell r="G15">
            <v>2204075</v>
          </cell>
          <cell r="H15">
            <v>2937425</v>
          </cell>
        </row>
        <row r="17">
          <cell r="D17" t="str">
            <v>Sub Jumlah Gaji / Tunjangan</v>
          </cell>
          <cell r="E17">
            <v>5174644</v>
          </cell>
          <cell r="F17">
            <v>10307520</v>
          </cell>
          <cell r="G17">
            <v>15440395</v>
          </cell>
          <cell r="H17">
            <v>20573271</v>
          </cell>
        </row>
        <row r="18">
          <cell r="B18">
            <v>5</v>
          </cell>
          <cell r="C18" t="str">
            <v>6 xx 402 001</v>
          </cell>
          <cell r="D18" t="str">
            <v xml:space="preserve">Tunjangan Cuti Tahunan </v>
          </cell>
          <cell r="E18">
            <v>299780</v>
          </cell>
          <cell r="F18">
            <v>406503</v>
          </cell>
          <cell r="G18">
            <v>671420</v>
          </cell>
          <cell r="H18">
            <v>1231017</v>
          </cell>
        </row>
        <row r="19">
          <cell r="B19">
            <v>6</v>
          </cell>
          <cell r="C19" t="str">
            <v>6 xx 402 002</v>
          </cell>
          <cell r="D19" t="str">
            <v>Tunjangan Cuti Besar</v>
          </cell>
          <cell r="E19">
            <v>299427</v>
          </cell>
          <cell r="F19">
            <v>299427</v>
          </cell>
          <cell r="G19">
            <v>1360650</v>
          </cell>
          <cell r="H19">
            <v>1403074</v>
          </cell>
        </row>
        <row r="20">
          <cell r="B20">
            <v>7</v>
          </cell>
          <cell r="C20" t="str">
            <v>6 xx 402 003</v>
          </cell>
          <cell r="D20" t="str">
            <v>Penghargaan Kesetiaan Kerja / Winduan</v>
          </cell>
          <cell r="E20">
            <v>33806</v>
          </cell>
          <cell r="F20">
            <v>33806</v>
          </cell>
          <cell r="G20">
            <v>438948</v>
          </cell>
          <cell r="H20">
            <v>480008</v>
          </cell>
        </row>
        <row r="21">
          <cell r="B21">
            <v>8</v>
          </cell>
          <cell r="C21" t="str">
            <v>6 xx 402 004</v>
          </cell>
          <cell r="D21" t="str">
            <v>Pesangon Pensiun Normal / Jaminan Hari Tua</v>
          </cell>
          <cell r="E21">
            <v>1053530</v>
          </cell>
          <cell r="F21">
            <v>1053530</v>
          </cell>
          <cell r="G21">
            <v>1053530</v>
          </cell>
          <cell r="H21">
            <v>1053530</v>
          </cell>
        </row>
        <row r="22">
          <cell r="B22">
            <v>9</v>
          </cell>
          <cell r="C22" t="str">
            <v>6 xx 402 005</v>
          </cell>
          <cell r="D22" t="str">
            <v>Tunjangan Hari Raya Keagamaan (THR)</v>
          </cell>
          <cell r="E22">
            <v>0</v>
          </cell>
          <cell r="F22">
            <v>0</v>
          </cell>
          <cell r="G22">
            <v>0</v>
          </cell>
          <cell r="H22">
            <v>1690513</v>
          </cell>
        </row>
        <row r="23">
          <cell r="B23">
            <v>10</v>
          </cell>
          <cell r="C23" t="str">
            <v>6 xx 402 006</v>
          </cell>
          <cell r="D23" t="str">
            <v>Iuran Pemberi Kerja</v>
          </cell>
          <cell r="E23">
            <v>237839</v>
          </cell>
          <cell r="F23">
            <v>473545</v>
          </cell>
          <cell r="G23">
            <v>709251</v>
          </cell>
          <cell r="H23">
            <v>944957</v>
          </cell>
        </row>
        <row r="24">
          <cell r="B24">
            <v>11</v>
          </cell>
          <cell r="C24" t="str">
            <v>6 xx 402 007</v>
          </cell>
          <cell r="D24" t="str">
            <v>Asuransi  Pegawai</v>
          </cell>
          <cell r="E24">
            <v>245250</v>
          </cell>
          <cell r="F24">
            <v>490500</v>
          </cell>
          <cell r="G24">
            <v>735750</v>
          </cell>
          <cell r="H24">
            <v>981000</v>
          </cell>
        </row>
        <row r="25">
          <cell r="B25">
            <v>12</v>
          </cell>
          <cell r="C25" t="str">
            <v>6 xx 402 008</v>
          </cell>
          <cell r="D25" t="str">
            <v>Beban Pajak</v>
          </cell>
          <cell r="E25">
            <v>1198154</v>
          </cell>
          <cell r="F25">
            <v>2257585</v>
          </cell>
          <cell r="G25">
            <v>3459044</v>
          </cell>
          <cell r="H25">
            <v>4532404</v>
          </cell>
        </row>
        <row r="26">
          <cell r="D26" t="str">
            <v>Sub Jumlah Cuti dan lainnya</v>
          </cell>
          <cell r="E26">
            <v>3367786</v>
          </cell>
          <cell r="F26">
            <v>5014896</v>
          </cell>
          <cell r="G26">
            <v>8428593</v>
          </cell>
          <cell r="H26">
            <v>12316503</v>
          </cell>
        </row>
        <row r="27">
          <cell r="B27">
            <v>13</v>
          </cell>
          <cell r="C27" t="str">
            <v>6 xx 403 001</v>
          </cell>
          <cell r="D27" t="str">
            <v xml:space="preserve">Biaya Peserta Latihan </v>
          </cell>
          <cell r="E27">
            <v>241200</v>
          </cell>
          <cell r="F27">
            <v>573000</v>
          </cell>
          <cell r="G27">
            <v>904800</v>
          </cell>
          <cell r="H27">
            <v>1086000</v>
          </cell>
        </row>
        <row r="28">
          <cell r="B28">
            <v>14</v>
          </cell>
          <cell r="C28" t="str">
            <v>6 xx 403 002</v>
          </cell>
          <cell r="D28" t="str">
            <v>Biaya Diklat (Non Tunai)</v>
          </cell>
          <cell r="E28">
            <v>20000</v>
          </cell>
          <cell r="F28">
            <v>50000</v>
          </cell>
          <cell r="G28">
            <v>80000</v>
          </cell>
          <cell r="H28">
            <v>100000</v>
          </cell>
        </row>
        <row r="29">
          <cell r="B29">
            <v>15</v>
          </cell>
          <cell r="C29" t="str">
            <v>6 xx 403 003</v>
          </cell>
          <cell r="D29" t="str">
            <v>Pakaian Dinas</v>
          </cell>
          <cell r="E29">
            <v>0</v>
          </cell>
          <cell r="F29">
            <v>263600</v>
          </cell>
          <cell r="G29">
            <v>263600</v>
          </cell>
          <cell r="H29">
            <v>263600</v>
          </cell>
        </row>
        <row r="30">
          <cell r="B30">
            <v>16</v>
          </cell>
          <cell r="C30" t="str">
            <v>6 xx 403 004</v>
          </cell>
          <cell r="D30" t="str">
            <v>Perawatan  Kesehatan</v>
          </cell>
          <cell r="E30">
            <v>638407</v>
          </cell>
          <cell r="F30">
            <v>1333557</v>
          </cell>
          <cell r="G30">
            <v>1968707</v>
          </cell>
          <cell r="H30">
            <v>2603857</v>
          </cell>
        </row>
        <row r="31">
          <cell r="B31">
            <v>17</v>
          </cell>
          <cell r="C31" t="str">
            <v>6 xx 403 005</v>
          </cell>
          <cell r="D31" t="str">
            <v>Premi Piket Shift</v>
          </cell>
          <cell r="E31">
            <v>117959</v>
          </cell>
          <cell r="F31">
            <v>266864</v>
          </cell>
          <cell r="G31">
            <v>439114</v>
          </cell>
          <cell r="H31">
            <v>638412</v>
          </cell>
        </row>
        <row r="32">
          <cell r="B32">
            <v>18</v>
          </cell>
          <cell r="C32" t="str">
            <v>6 xx 403 006</v>
          </cell>
          <cell r="D32" t="str">
            <v>Uang Lembur</v>
          </cell>
          <cell r="E32">
            <v>454643</v>
          </cell>
          <cell r="F32">
            <v>838507</v>
          </cell>
          <cell r="G32">
            <v>1082169</v>
          </cell>
          <cell r="H32">
            <v>1483125</v>
          </cell>
        </row>
        <row r="33">
          <cell r="B33">
            <v>19</v>
          </cell>
          <cell r="C33" t="str">
            <v>6 xx 403 007</v>
          </cell>
          <cell r="D33" t="str">
            <v>Uang Makan Lembur</v>
          </cell>
          <cell r="E33">
            <v>4638</v>
          </cell>
          <cell r="F33">
            <v>10234</v>
          </cell>
          <cell r="G33">
            <v>14000</v>
          </cell>
          <cell r="H33">
            <v>19000</v>
          </cell>
        </row>
        <row r="34">
          <cell r="B34">
            <v>20</v>
          </cell>
          <cell r="C34" t="str">
            <v>6 xx 403 019</v>
          </cell>
          <cell r="D34" t="str">
            <v>Rupa-rupa Biaya Kepegawaian  *)</v>
          </cell>
          <cell r="E34">
            <v>202090</v>
          </cell>
          <cell r="F34">
            <v>2863695</v>
          </cell>
          <cell r="G34">
            <v>6424000</v>
          </cell>
          <cell r="H34">
            <v>9263340</v>
          </cell>
        </row>
        <row r="35">
          <cell r="D35" t="str">
            <v>Sub Jumlah Diklat dan lainnya</v>
          </cell>
          <cell r="E35">
            <v>1678937</v>
          </cell>
          <cell r="F35">
            <v>6199457</v>
          </cell>
          <cell r="G35">
            <v>11176390</v>
          </cell>
          <cell r="H35">
            <v>15457334</v>
          </cell>
        </row>
        <row r="37">
          <cell r="B37">
            <v>21</v>
          </cell>
          <cell r="C37" t="str">
            <v>6 xx 403 098</v>
          </cell>
          <cell r="D37" t="str">
            <v>Beban Manfaat Pekerja Perusahaan (PSAK 24)</v>
          </cell>
        </row>
        <row r="39">
          <cell r="D39" t="str">
            <v xml:space="preserve"> Jumlah Biaya Kepegawaian +  (PSAK 24)</v>
          </cell>
          <cell r="E39">
            <v>10221367</v>
          </cell>
          <cell r="F39">
            <v>21521873</v>
          </cell>
          <cell r="G39">
            <v>35045378</v>
          </cell>
          <cell r="H39">
            <v>48347108</v>
          </cell>
        </row>
        <row r="40">
          <cell r="D40" t="str">
            <v>Jumlah Pegawai (orang)</v>
          </cell>
          <cell r="E40">
            <v>327</v>
          </cell>
          <cell r="F40">
            <v>325</v>
          </cell>
          <cell r="G40">
            <v>325</v>
          </cell>
          <cell r="H40">
            <v>325</v>
          </cell>
        </row>
        <row r="41">
          <cell r="D41" t="str">
            <v>Rasio Biaya Pegawai / Pegawai</v>
          </cell>
          <cell r="E41">
            <v>31258.003058103975</v>
          </cell>
          <cell r="F41">
            <v>66221.147692307699</v>
          </cell>
          <cell r="G41">
            <v>107831.9323076923</v>
          </cell>
          <cell r="H41">
            <v>148760.3323076923</v>
          </cell>
        </row>
        <row r="44">
          <cell r="B44" t="str">
            <v xml:space="preserve">*)  RINCIAN RUPA-RUPA BIAYA PEGAWAI  </v>
          </cell>
        </row>
        <row r="45">
          <cell r="B45" t="str">
            <v>No</v>
          </cell>
          <cell r="D45" t="str">
            <v xml:space="preserve">U r a i a n </v>
          </cell>
          <cell r="E45" t="str">
            <v>RKAP   2008</v>
          </cell>
        </row>
        <row r="46">
          <cell r="E46" t="str">
            <v>S/D TRW I</v>
          </cell>
          <cell r="F46" t="str">
            <v xml:space="preserve"> S/D TRW II</v>
          </cell>
          <cell r="G46" t="str">
            <v>S/D TRW  III</v>
          </cell>
          <cell r="H46" t="str">
            <v>S/D TRW IV</v>
          </cell>
        </row>
        <row r="47">
          <cell r="B47">
            <v>1</v>
          </cell>
          <cell r="D47" t="str">
            <v>Pembinaan Spiritual, Budaya &amp; Olah Raga (SBO)</v>
          </cell>
          <cell r="E47">
            <v>116993</v>
          </cell>
          <cell r="F47">
            <v>338876</v>
          </cell>
          <cell r="G47">
            <v>496059</v>
          </cell>
          <cell r="H47">
            <v>983850</v>
          </cell>
        </row>
        <row r="48">
          <cell r="B48">
            <v>2</v>
          </cell>
          <cell r="D48" t="str">
            <v>Tunjangan Tewas / Kecelakaan Dinas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B49">
            <v>3</v>
          </cell>
          <cell r="D49" t="str">
            <v>Bantuan Kematian / Pemakaman</v>
          </cell>
          <cell r="E49">
            <v>22097</v>
          </cell>
          <cell r="F49">
            <v>44194</v>
          </cell>
          <cell r="G49">
            <v>66291</v>
          </cell>
          <cell r="H49">
            <v>88388</v>
          </cell>
        </row>
        <row r="50">
          <cell r="B50">
            <v>4</v>
          </cell>
          <cell r="D50" t="str">
            <v>Bantuan Pengganti Fasilitas Perumahan (BPFP)</v>
          </cell>
          <cell r="E50">
            <v>63000</v>
          </cell>
          <cell r="F50">
            <v>126000</v>
          </cell>
          <cell r="G50">
            <v>126000</v>
          </cell>
          <cell r="H50">
            <v>126000</v>
          </cell>
        </row>
        <row r="51">
          <cell r="B51">
            <v>5</v>
          </cell>
          <cell r="D51" t="str">
            <v>Kompensasi Prestasi Kerja (KPK)</v>
          </cell>
          <cell r="E51">
            <v>0</v>
          </cell>
          <cell r="F51">
            <v>2354625</v>
          </cell>
          <cell r="G51">
            <v>2354625</v>
          </cell>
          <cell r="H51">
            <v>4684077</v>
          </cell>
        </row>
        <row r="52">
          <cell r="B52">
            <v>6</v>
          </cell>
          <cell r="D52" t="str">
            <v>Bonus/Insentif</v>
          </cell>
          <cell r="E52">
            <v>0</v>
          </cell>
          <cell r="F52">
            <v>0</v>
          </cell>
          <cell r="G52">
            <v>3381025</v>
          </cell>
          <cell r="H52">
            <v>3381025</v>
          </cell>
        </row>
        <row r="53">
          <cell r="B53">
            <v>7</v>
          </cell>
          <cell r="D53" t="str">
            <v>Masa Persiapan Pensiun (MPP)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B54">
            <v>8</v>
          </cell>
          <cell r="D54" t="str">
            <v>Pensiun Dini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D55" t="str">
            <v xml:space="preserve">Jumlah Rupa-Rupa Biaya Pegawai </v>
          </cell>
          <cell r="E55">
            <v>202090</v>
          </cell>
          <cell r="F55">
            <v>2863695</v>
          </cell>
          <cell r="G55">
            <v>6424000</v>
          </cell>
          <cell r="H55">
            <v>9263340</v>
          </cell>
        </row>
        <row r="56">
          <cell r="B56" t="str">
            <v>G:\2008\TM 1 &amp; RKA Unit\KAmojang-9 Juli'07\RKA 2008+NARASI\[RKAP Labarugi TM1 1_74-ASKA.xls]Bipeg-U(12D2)</v>
          </cell>
          <cell r="H56">
            <v>39291.609268981483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UNIT  BISNIS  :  ……………………</v>
          </cell>
        </row>
        <row r="3">
          <cell r="B3" t="str">
            <v>PT. INDONESIA POWER</v>
          </cell>
        </row>
        <row r="4">
          <cell r="B4" t="str">
            <v>LEMBAR KERJA</v>
          </cell>
          <cell r="E4" t="str">
            <v>Daftar</v>
          </cell>
          <cell r="F4" t="str">
            <v>13</v>
          </cell>
        </row>
        <row r="5">
          <cell r="B5" t="str">
            <v>ANGGARAN LABA RUGI</v>
          </cell>
        </row>
        <row r="6">
          <cell r="B6" t="str">
            <v>TAHUN  2008</v>
          </cell>
          <cell r="E6" t="str">
            <v>Perihal</v>
          </cell>
          <cell r="F6" t="str">
            <v>RINCIAN PENDAPATAN DILUAR USAHA</v>
          </cell>
        </row>
        <row r="7">
          <cell r="B7">
            <v>0</v>
          </cell>
        </row>
        <row r="8">
          <cell r="D8" t="str">
            <v>S/D TRW I</v>
          </cell>
          <cell r="E8" t="str">
            <v xml:space="preserve"> S/D TRW II</v>
          </cell>
          <cell r="F8" t="str">
            <v>S/D TRW  III</v>
          </cell>
          <cell r="G8" t="str">
            <v>S/D TRW IV</v>
          </cell>
        </row>
        <row r="9">
          <cell r="B9" t="str">
            <v>No. Urut</v>
          </cell>
          <cell r="C9" t="str">
            <v>URAIAN</v>
          </cell>
          <cell r="D9" t="str">
            <v>RKAP  2008</v>
          </cell>
        </row>
        <row r="10">
          <cell r="D10" t="str">
            <v>S/D TRW I</v>
          </cell>
          <cell r="E10" t="str">
            <v xml:space="preserve"> S/D TRW II</v>
          </cell>
          <cell r="F10" t="str">
            <v>S/D TRW  III</v>
          </cell>
          <cell r="G10" t="str">
            <v>S/D TRW IV</v>
          </cell>
        </row>
        <row r="11">
          <cell r="B11" t="str">
            <v>1</v>
          </cell>
          <cell r="C11" t="str">
            <v>2</v>
          </cell>
          <cell r="D11" t="str">
            <v>3</v>
          </cell>
          <cell r="E11" t="str">
            <v>4</v>
          </cell>
          <cell r="F11" t="str">
            <v>5</v>
          </cell>
          <cell r="G11" t="str">
            <v>6</v>
          </cell>
        </row>
        <row r="12">
          <cell r="B12" t="str">
            <v>7 00 1 00 101</v>
          </cell>
          <cell r="C12" t="str">
            <v>Hasil Penjualan Aktiva Tetap Yang Dihapus</v>
          </cell>
        </row>
        <row r="13">
          <cell r="B13" t="str">
            <v>7 00 1 00 102</v>
          </cell>
          <cell r="C13" t="str">
            <v>Hasil Penjualan Material yang Dihapus</v>
          </cell>
        </row>
        <row r="14">
          <cell r="B14" t="str">
            <v>7 00 1 00 200</v>
          </cell>
          <cell r="C14" t="str">
            <v>Pend. dari Perubahan Daya Terpasang &amp; Adm Pelanggan</v>
          </cell>
        </row>
        <row r="15">
          <cell r="B15" t="str">
            <v>7 00 1 00 300</v>
          </cell>
          <cell r="C15" t="str">
            <v>Pendapatan Jasa-jasa</v>
          </cell>
        </row>
        <row r="16">
          <cell r="B16" t="str">
            <v>7 00 1 00 300</v>
          </cell>
          <cell r="C16" t="str">
            <v>Premi PPJU</v>
          </cell>
        </row>
        <row r="17">
          <cell r="B17" t="str">
            <v>7 00 1 00 400</v>
          </cell>
          <cell r="C17" t="str">
            <v>Pendapatan Denda Opal</v>
          </cell>
        </row>
        <row r="18">
          <cell r="B18" t="str">
            <v>7 00 1 00 600</v>
          </cell>
          <cell r="C18" t="str">
            <v>Pendapatan Jasa Giro/Bunga *)</v>
          </cell>
          <cell r="D18">
            <v>11500</v>
          </cell>
          <cell r="E18">
            <v>23000</v>
          </cell>
          <cell r="F18">
            <v>34500</v>
          </cell>
          <cell r="G18">
            <v>46000</v>
          </cell>
        </row>
        <row r="19">
          <cell r="B19" t="str">
            <v>7 00 1 00 700</v>
          </cell>
          <cell r="C19" t="str">
            <v>Pendapatan P F K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 t="str">
            <v>7 00 1 00 800</v>
          </cell>
          <cell r="C20" t="str">
            <v>Selisih-selisih Laba  :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 t="str">
            <v>7 00 1 00 801</v>
          </cell>
          <cell r="C21" t="str">
            <v>- Selisih Harga Material</v>
          </cell>
        </row>
        <row r="22">
          <cell r="B22" t="str">
            <v>7 00 1 00 802</v>
          </cell>
          <cell r="C22" t="str">
            <v>- Selisih Kas</v>
          </cell>
        </row>
        <row r="23">
          <cell r="B23" t="str">
            <v>7 00 1 00 803</v>
          </cell>
          <cell r="C23" t="str">
            <v>- Selisih Lainnya</v>
          </cell>
        </row>
        <row r="24">
          <cell r="B24" t="str">
            <v>7 00 1 00 900</v>
          </cell>
          <cell r="C24" t="str">
            <v>Lainnya (Total) **)</v>
          </cell>
          <cell r="D24">
            <v>54547</v>
          </cell>
          <cell r="E24">
            <v>109095</v>
          </cell>
          <cell r="F24">
            <v>163643</v>
          </cell>
          <cell r="G24">
            <v>218189</v>
          </cell>
        </row>
        <row r="25">
          <cell r="C25" t="str">
            <v>J U M L A H</v>
          </cell>
          <cell r="D25">
            <v>66047</v>
          </cell>
          <cell r="E25">
            <v>132095</v>
          </cell>
          <cell r="F25">
            <v>198143</v>
          </cell>
          <cell r="G25">
            <v>264189</v>
          </cell>
        </row>
        <row r="27">
          <cell r="B27" t="str">
            <v>Catatan :   *)  Setelah dikurangi dengan beban PPh jasa giro/bunga deposito.</v>
          </cell>
        </row>
        <row r="28">
          <cell r="B28" t="str">
            <v xml:space="preserve">                **)  Uraikan yang Dominan pada Kolom Dibawah</v>
          </cell>
        </row>
        <row r="30">
          <cell r="B30" t="str">
            <v>No. Urut</v>
          </cell>
          <cell r="C30" t="str">
            <v>URAIAN</v>
          </cell>
          <cell r="D30" t="str">
            <v>RKAP  2008</v>
          </cell>
        </row>
        <row r="31">
          <cell r="D31" t="str">
            <v>S/D TRW I</v>
          </cell>
          <cell r="E31" t="str">
            <v xml:space="preserve"> S/D TRW II</v>
          </cell>
          <cell r="F31" t="str">
            <v>S/D TRW  III</v>
          </cell>
          <cell r="G31" t="str">
            <v>S/D TRW IV</v>
          </cell>
        </row>
        <row r="32">
          <cell r="B32" t="str">
            <v>1</v>
          </cell>
          <cell r="C32" t="str">
            <v>2</v>
          </cell>
          <cell r="D32" t="str">
            <v>3</v>
          </cell>
          <cell r="E32" t="str">
            <v>4</v>
          </cell>
          <cell r="F32" t="str">
            <v>5</v>
          </cell>
          <cell r="G32" t="str">
            <v>6</v>
          </cell>
        </row>
        <row r="33">
          <cell r="B33">
            <v>1</v>
          </cell>
          <cell r="C33" t="str">
            <v>Pendapatan Sewa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2</v>
          </cell>
          <cell r="C34" t="str">
            <v>Penjualan Aktiva Tetap</v>
          </cell>
        </row>
        <row r="35">
          <cell r="B35">
            <v>3</v>
          </cell>
          <cell r="C35" t="str">
            <v>Hibah dari pihak ke tiga</v>
          </cell>
        </row>
        <row r="36">
          <cell r="B36">
            <v>4</v>
          </cell>
          <cell r="C36" t="str">
            <v>Pemakaian ATTB yang dihapus ex AT</v>
          </cell>
        </row>
        <row r="37">
          <cell r="B37">
            <v>5</v>
          </cell>
          <cell r="C37" t="str">
            <v>Pemakaian ATTB yang dihapus ex Material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B38">
            <v>6</v>
          </cell>
          <cell r="C38" t="str">
            <v>Penerimaan Kembali Piutang Yang telah Dihapus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B39">
            <v>7</v>
          </cell>
          <cell r="C39" t="str">
            <v>Liquidited demages</v>
          </cell>
        </row>
        <row r="40">
          <cell r="B40">
            <v>8</v>
          </cell>
          <cell r="C40" t="str">
            <v>Claim Asuransi</v>
          </cell>
        </row>
        <row r="41">
          <cell r="B41">
            <v>9</v>
          </cell>
          <cell r="C41" t="str">
            <v>Denda Tunggakan Rekening Listrik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B42">
            <v>10</v>
          </cell>
          <cell r="C42" t="str">
            <v>Pembelian masa kerja</v>
          </cell>
        </row>
        <row r="43">
          <cell r="B43">
            <v>11</v>
          </cell>
          <cell r="C43" t="str">
            <v>Denda Keterlambatan</v>
          </cell>
        </row>
        <row r="44">
          <cell r="B44">
            <v>12</v>
          </cell>
          <cell r="C44" t="str">
            <v>Denda Penalti Pinjaman</v>
          </cell>
        </row>
        <row r="45">
          <cell r="B45">
            <v>13</v>
          </cell>
          <cell r="C45" t="str">
            <v>Penghapusan Hutang</v>
          </cell>
        </row>
        <row r="46">
          <cell r="B46">
            <v>14</v>
          </cell>
          <cell r="C46" t="str">
            <v xml:space="preserve">Ganti Rugi Asset PLN </v>
          </cell>
        </row>
        <row r="47">
          <cell r="B47">
            <v>15</v>
          </cell>
          <cell r="C47" t="str">
            <v>Penjualan Dokumen Lelang</v>
          </cell>
          <cell r="D47">
            <v>9000</v>
          </cell>
          <cell r="E47">
            <v>18000</v>
          </cell>
          <cell r="F47">
            <v>27000</v>
          </cell>
          <cell r="G47">
            <v>36000</v>
          </cell>
        </row>
        <row r="48">
          <cell r="B48">
            <v>16</v>
          </cell>
          <cell r="C48" t="str">
            <v>Premi KLP</v>
          </cell>
        </row>
        <row r="49">
          <cell r="B49">
            <v>17</v>
          </cell>
          <cell r="C49" t="str">
            <v>Pendapatan bunga Indonesia Power</v>
          </cell>
        </row>
        <row r="50">
          <cell r="B50">
            <v>18</v>
          </cell>
          <cell r="C50" t="str">
            <v>Pendapatan bunga PJB</v>
          </cell>
        </row>
        <row r="51">
          <cell r="B51">
            <v>19</v>
          </cell>
          <cell r="C51" t="str">
            <v>Pendapatan bunga Batam</v>
          </cell>
        </row>
        <row r="52">
          <cell r="B52">
            <v>20</v>
          </cell>
          <cell r="C52" t="str">
            <v>Pendapatan bunga ICON</v>
          </cell>
        </row>
        <row r="53">
          <cell r="B53">
            <v>21</v>
          </cell>
          <cell r="C53" t="str">
            <v>Jasa Giro dr Proyek Induk (khusus DKP)</v>
          </cell>
        </row>
        <row r="54">
          <cell r="B54">
            <v>19</v>
          </cell>
          <cell r="C54" t="str">
            <v>Lainnya (Rincikan lagi jika nilainya cukup material)</v>
          </cell>
          <cell r="D54">
            <v>45547</v>
          </cell>
          <cell r="E54">
            <v>91095</v>
          </cell>
          <cell r="F54">
            <v>136643</v>
          </cell>
          <cell r="G54">
            <v>182189</v>
          </cell>
        </row>
        <row r="55">
          <cell r="C55" t="str">
            <v>J u m l a h</v>
          </cell>
          <cell r="D55">
            <v>54547</v>
          </cell>
          <cell r="E55">
            <v>109095</v>
          </cell>
          <cell r="F55">
            <v>163643</v>
          </cell>
          <cell r="G55">
            <v>218189</v>
          </cell>
        </row>
        <row r="56">
          <cell r="B56" t="str">
            <v>G:\2008\TM 1 &amp; RKA Unit\KAmojang-9 Juli'07\RKA 2008+NARASI\[RKAP Labarugi TM1 1_74-ASKA.xls]PendaLuOp(13)</v>
          </cell>
          <cell r="G56">
            <v>39291.609268981483</v>
          </cell>
        </row>
        <row r="57">
          <cell r="B57" t="str">
            <v>Catatan : Rincikan diluar butir 1 s/d 19 yang mempunyai Nilai  &gt; Rp 100 Juta di tingkat Distribusi/Wilayah/Sat. Adm Lainnya, sisanya dikelompokkan dalam pos Lainnya.</v>
          </cell>
        </row>
        <row r="58">
          <cell r="B58" t="str">
            <v>Agar penyajian selisih-selisih agar dioffset antara selisih laba dan rugi.</v>
          </cell>
        </row>
      </sheetData>
      <sheetData sheetId="25" refreshError="1">
        <row r="2">
          <cell r="C2" t="str">
            <v>UNIT  BISNIS  :  ……………………</v>
          </cell>
        </row>
        <row r="3">
          <cell r="B3" t="str">
            <v>PT. INDONESIA POWER</v>
          </cell>
        </row>
        <row r="4">
          <cell r="B4" t="str">
            <v>LEMBAR KERJA</v>
          </cell>
          <cell r="E4" t="str">
            <v>Daftar</v>
          </cell>
          <cell r="F4" t="str">
            <v>14</v>
          </cell>
        </row>
        <row r="5">
          <cell r="B5" t="str">
            <v>ANGGARAN LABA RUGI</v>
          </cell>
        </row>
        <row r="6">
          <cell r="B6" t="str">
            <v>TAHUN  2008</v>
          </cell>
          <cell r="E6" t="str">
            <v>Perihal</v>
          </cell>
          <cell r="F6" t="str">
            <v>RINCIAN BEBAN DILUAR USAHA</v>
          </cell>
        </row>
        <row r="7">
          <cell r="B7">
            <v>0</v>
          </cell>
        </row>
        <row r="8">
          <cell r="D8" t="str">
            <v>S/D TRW I</v>
          </cell>
          <cell r="E8" t="str">
            <v xml:space="preserve"> S/D TRW II</v>
          </cell>
          <cell r="F8" t="str">
            <v>S/D TRW  III</v>
          </cell>
          <cell r="G8" t="str">
            <v>S/D TRW IV</v>
          </cell>
        </row>
        <row r="9">
          <cell r="B9" t="str">
            <v>No. Urut</v>
          </cell>
          <cell r="C9" t="str">
            <v>URAIAN</v>
          </cell>
          <cell r="D9" t="str">
            <v>RKAP  2008</v>
          </cell>
        </row>
        <row r="10">
          <cell r="D10" t="str">
            <v>S/D TRW I</v>
          </cell>
          <cell r="E10" t="str">
            <v xml:space="preserve"> S/D TRW II</v>
          </cell>
          <cell r="F10" t="str">
            <v>S/D TRW  III</v>
          </cell>
          <cell r="G10" t="str">
            <v>S/D TRW IV</v>
          </cell>
        </row>
        <row r="11">
          <cell r="B11" t="str">
            <v>1</v>
          </cell>
          <cell r="C11" t="str">
            <v>2</v>
          </cell>
          <cell r="D11" t="str">
            <v>3</v>
          </cell>
          <cell r="E11" t="str">
            <v>4</v>
          </cell>
          <cell r="F11" t="str">
            <v>5</v>
          </cell>
          <cell r="G11" t="str">
            <v>6</v>
          </cell>
        </row>
        <row r="12">
          <cell r="B12" t="str">
            <v>7 00 2 00 101</v>
          </cell>
          <cell r="C12" t="str">
            <v>Beban Penjualan Aktiva Tetap Yang akan dihapus</v>
          </cell>
        </row>
        <row r="13">
          <cell r="B13" t="str">
            <v>7 00 2 00 102</v>
          </cell>
          <cell r="C13" t="str">
            <v>Beban Penjualan Material Yang akan dihapus</v>
          </cell>
        </row>
        <row r="14">
          <cell r="B14" t="str">
            <v>7 00 2 00 200</v>
          </cell>
          <cell r="C14" t="str">
            <v>Penelitian Dan Pengembangan</v>
          </cell>
        </row>
        <row r="15">
          <cell r="B15" t="str">
            <v>7 00 2 00 300</v>
          </cell>
          <cell r="C15" t="str">
            <v>Selisih Penerimaan BBM</v>
          </cell>
        </row>
        <row r="16">
          <cell r="B16" t="str">
            <v>7 00 2 00 700</v>
          </cell>
          <cell r="C16" t="str">
            <v>Beban P F K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Beban Pensiun</v>
          </cell>
          <cell r="D17">
            <v>65000</v>
          </cell>
          <cell r="E17">
            <v>130000</v>
          </cell>
          <cell r="F17">
            <v>195000</v>
          </cell>
          <cell r="G17">
            <v>260000</v>
          </cell>
        </row>
        <row r="18">
          <cell r="C18" t="str">
            <v xml:space="preserve">Beban Emisi Obligasi </v>
          </cell>
        </row>
        <row r="19">
          <cell r="B19" t="str">
            <v>7 00 2 00 800</v>
          </cell>
          <cell r="C19" t="str">
            <v>Selisih-selisih  Rugi  :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 t="str">
            <v>7 00 2 00 801</v>
          </cell>
          <cell r="C20" t="str">
            <v>- Selisih Harga Material</v>
          </cell>
        </row>
        <row r="21">
          <cell r="B21" t="str">
            <v>7 00 2 00 802</v>
          </cell>
          <cell r="C21" t="str">
            <v>- Selisih Kas</v>
          </cell>
        </row>
        <row r="22">
          <cell r="B22" t="str">
            <v>7 00 2 00 803</v>
          </cell>
          <cell r="C22" t="str">
            <v>- Selisih Lainnya</v>
          </cell>
        </row>
        <row r="23">
          <cell r="B23" t="str">
            <v>7 00 2 00 909</v>
          </cell>
          <cell r="C23" t="str">
            <v>Lainnya *)</v>
          </cell>
          <cell r="D23">
            <v>657524</v>
          </cell>
          <cell r="E23">
            <v>1315048</v>
          </cell>
          <cell r="F23">
            <v>1972572</v>
          </cell>
          <cell r="G23">
            <v>2630095</v>
          </cell>
        </row>
        <row r="24">
          <cell r="C24" t="str">
            <v xml:space="preserve">J U M L A H </v>
          </cell>
          <cell r="D24">
            <v>722524</v>
          </cell>
          <cell r="E24">
            <v>1445048</v>
          </cell>
          <cell r="F24">
            <v>2167572</v>
          </cell>
          <cell r="G24">
            <v>2890095</v>
          </cell>
        </row>
        <row r="25">
          <cell r="B25" t="str">
            <v>Catatan :</v>
          </cell>
          <cell r="C25" t="str">
            <v>*)     Uraikan yang Dominan pada Kolom Dibawah</v>
          </cell>
        </row>
        <row r="26">
          <cell r="C26" t="str">
            <v>JUMLAH PENSIUNAN</v>
          </cell>
        </row>
        <row r="28">
          <cell r="B28" t="str">
            <v>No. Urut</v>
          </cell>
          <cell r="C28" t="str">
            <v>URAIAN</v>
          </cell>
          <cell r="D28" t="str">
            <v>RKAP  2008</v>
          </cell>
        </row>
        <row r="29">
          <cell r="D29" t="str">
            <v>S/D TRW I</v>
          </cell>
          <cell r="E29" t="str">
            <v xml:space="preserve"> S/D TRW II</v>
          </cell>
          <cell r="F29" t="str">
            <v>S/D TRW  III</v>
          </cell>
          <cell r="G29" t="str">
            <v>S/D TRW IV</v>
          </cell>
        </row>
        <row r="30">
          <cell r="B30" t="str">
            <v>1</v>
          </cell>
          <cell r="C30" t="str">
            <v>2</v>
          </cell>
          <cell r="D30" t="str">
            <v>3</v>
          </cell>
          <cell r="E30" t="str">
            <v>4</v>
          </cell>
          <cell r="F30" t="str">
            <v>5</v>
          </cell>
          <cell r="G30" t="str">
            <v>6</v>
          </cell>
        </row>
        <row r="31">
          <cell r="B31" t="str">
            <v>1</v>
          </cell>
          <cell r="C31" t="str">
            <v>Rugi Akibat Percepatan AT. akan dihapus</v>
          </cell>
        </row>
        <row r="32">
          <cell r="B32" t="str">
            <v>2</v>
          </cell>
          <cell r="C32" t="str">
            <v>Rugi Akibat Material yg. akan dihapus</v>
          </cell>
        </row>
        <row r="33">
          <cell r="B33" t="str">
            <v>3</v>
          </cell>
          <cell r="C33" t="str">
            <v>Macam-Macam Denda</v>
          </cell>
        </row>
        <row r="34">
          <cell r="B34" t="str">
            <v>4</v>
          </cell>
          <cell r="C34" t="str">
            <v>Selisih  Stock Opname  Persediaan</v>
          </cell>
        </row>
        <row r="35">
          <cell r="B35" t="str">
            <v>5</v>
          </cell>
          <cell r="C35" t="str">
            <v>Bina Lingkungan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 t="str">
            <v>6</v>
          </cell>
          <cell r="C36" t="str">
            <v>Ganti Rugi Rumah Dinas (Tanah &amp; Bangunan)</v>
          </cell>
        </row>
        <row r="37">
          <cell r="B37" t="str">
            <v>7</v>
          </cell>
          <cell r="C37" t="str">
            <v>Biaya Kemitraan / Program DSM (LHE)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B38" t="str">
            <v>8</v>
          </cell>
          <cell r="C38" t="str">
            <v>Ganti Rugi Peralatan Elektronik Pelanggan</v>
          </cell>
        </row>
        <row r="39">
          <cell r="B39" t="str">
            <v>9</v>
          </cell>
          <cell r="C39" t="str">
            <v>Biaya Transfer Ke DP PLN Tahun Lalu</v>
          </cell>
        </row>
        <row r="40">
          <cell r="B40" t="str">
            <v>10</v>
          </cell>
          <cell r="C40" t="str">
            <v xml:space="preserve">Kerugian Akibat Pencurian </v>
          </cell>
        </row>
        <row r="41">
          <cell r="B41" t="str">
            <v>11</v>
          </cell>
          <cell r="C41" t="str">
            <v>Beban Eskalasi</v>
          </cell>
        </row>
        <row r="42">
          <cell r="B42" t="str">
            <v>12</v>
          </cell>
          <cell r="C42" t="str">
            <v>Beban Perhitungan Dana Pensiun ( Hasil Rekonsiliasi)</v>
          </cell>
        </row>
        <row r="43">
          <cell r="B43" t="str">
            <v>13</v>
          </cell>
          <cell r="C43" t="str">
            <v>Denda Administrasi Pajak</v>
          </cell>
        </row>
        <row r="44">
          <cell r="B44" t="str">
            <v>14</v>
          </cell>
          <cell r="C44" t="str">
            <v>Lain-lain</v>
          </cell>
          <cell r="D44">
            <v>657524</v>
          </cell>
          <cell r="E44">
            <v>1315048</v>
          </cell>
          <cell r="F44">
            <v>1972572</v>
          </cell>
          <cell r="G44">
            <v>2630095</v>
          </cell>
        </row>
        <row r="45">
          <cell r="C45" t="str">
            <v>J u m l a h</v>
          </cell>
          <cell r="D45">
            <v>657524</v>
          </cell>
          <cell r="E45">
            <v>1315048</v>
          </cell>
          <cell r="F45">
            <v>1972572</v>
          </cell>
          <cell r="G45">
            <v>2630095</v>
          </cell>
        </row>
        <row r="46">
          <cell r="B46" t="str">
            <v>G:\2008\TM 1 &amp; RKA Unit\KAmojang-9 Juli'07\RKA 2008+NARASI\[RKAP Labarugi TM1 1_74-ASKA.xls]BiLuOp(14)</v>
          </cell>
          <cell r="G46">
            <v>39291.609268981483</v>
          </cell>
        </row>
        <row r="47">
          <cell r="B47" t="str">
            <v xml:space="preserve">Catatan : </v>
          </cell>
          <cell r="C47" t="str">
            <v>- Rincikan diluar butir 1 s/d 8 yang mempunyai Nilai &gt; Rp 100 Juta di tingkat Distribusi/Wilayah/Sat. AdministrasiLain</v>
          </cell>
        </row>
        <row r="48">
          <cell r="B48" t="str">
            <v xml:space="preserve">                            sisanya dikelompokkan dalam pos Lainnya.</v>
          </cell>
          <cell r="C48" t="str">
            <v xml:space="preserve">   sisanya dikelompokkan dalam pos Lainnya.</v>
          </cell>
        </row>
        <row r="49">
          <cell r="C49" t="str">
            <v>- Biaya billing untuk pemberitahuan tagihan rekening konsumen.</v>
          </cell>
        </row>
      </sheetData>
      <sheetData sheetId="26" refreshError="1">
        <row r="1">
          <cell r="B1">
            <v>0</v>
          </cell>
        </row>
        <row r="2">
          <cell r="B2">
            <v>0</v>
          </cell>
        </row>
        <row r="3">
          <cell r="B3" t="str">
            <v>PT. INDONESIA POWER</v>
          </cell>
        </row>
        <row r="4">
          <cell r="B4" t="str">
            <v>LEMBAR KERJA</v>
          </cell>
          <cell r="E4" t="str">
            <v>Daftar</v>
          </cell>
          <cell r="F4" t="str">
            <v>15</v>
          </cell>
        </row>
        <row r="5">
          <cell r="B5" t="str">
            <v>ANGGARAN LABA RUGI</v>
          </cell>
        </row>
        <row r="6">
          <cell r="B6" t="str">
            <v>TAHUN  2008</v>
          </cell>
          <cell r="E6" t="str">
            <v>Perihal</v>
          </cell>
          <cell r="F6" t="str">
            <v>RINCIAN BEBAN BIAYA PINJAMAN LUAR NEGERI / DALAM NEGERI</v>
          </cell>
        </row>
        <row r="7">
          <cell r="B7">
            <v>0</v>
          </cell>
        </row>
        <row r="8">
          <cell r="D8" t="str">
            <v>S/D TRW I</v>
          </cell>
          <cell r="E8" t="str">
            <v xml:space="preserve"> S/D TRW II</v>
          </cell>
          <cell r="F8" t="str">
            <v>S/D TRW  III</v>
          </cell>
          <cell r="G8" t="str">
            <v>S/D TRW IV</v>
          </cell>
        </row>
        <row r="9">
          <cell r="B9" t="str">
            <v>No. Urut</v>
          </cell>
          <cell r="C9" t="str">
            <v>URAIAN</v>
          </cell>
          <cell r="D9" t="str">
            <v>RKAP  2008</v>
          </cell>
        </row>
        <row r="10">
          <cell r="D10" t="str">
            <v>S/D TRW I</v>
          </cell>
          <cell r="E10" t="str">
            <v xml:space="preserve"> S/D TRW II</v>
          </cell>
          <cell r="F10" t="str">
            <v>S/D TRW  III</v>
          </cell>
          <cell r="G10" t="str">
            <v>S/D TRW IV</v>
          </cell>
        </row>
        <row r="11">
          <cell r="B11" t="str">
            <v>1</v>
          </cell>
          <cell r="C11" t="str">
            <v>2</v>
          </cell>
          <cell r="D11" t="str">
            <v>3</v>
          </cell>
          <cell r="E11" t="str">
            <v>4</v>
          </cell>
          <cell r="F11" t="str">
            <v>5</v>
          </cell>
          <cell r="G11" t="str">
            <v>6</v>
          </cell>
        </row>
        <row r="13">
          <cell r="B13">
            <v>1</v>
          </cell>
          <cell r="C13" t="str">
            <v>Bunga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2</v>
          </cell>
          <cell r="C14" t="str">
            <v>Bank fee</v>
          </cell>
        </row>
        <row r="15">
          <cell r="B15">
            <v>3</v>
          </cell>
          <cell r="C15" t="str">
            <v>Com. Charge</v>
          </cell>
        </row>
        <row r="16">
          <cell r="B16">
            <v>4</v>
          </cell>
          <cell r="C16" t="str">
            <v>Denda / Penalty</v>
          </cell>
        </row>
        <row r="17">
          <cell r="B17">
            <v>5</v>
          </cell>
          <cell r="C17" t="str">
            <v>Lainnya *)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C18" t="str">
            <v xml:space="preserve">J U M L A H 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 t="str">
            <v>Catatan :</v>
          </cell>
          <cell r="C19" t="str">
            <v>*)     Uraikan yang Dominan pada Kolom Dibawah</v>
          </cell>
        </row>
        <row r="22">
          <cell r="B22" t="str">
            <v>No. Urut</v>
          </cell>
          <cell r="C22" t="str">
            <v>URAIAN</v>
          </cell>
          <cell r="D22" t="str">
            <v>RKAP  2008</v>
          </cell>
        </row>
        <row r="23">
          <cell r="D23" t="str">
            <v>S/D TRW I</v>
          </cell>
          <cell r="E23" t="str">
            <v xml:space="preserve"> S/D TRW II</v>
          </cell>
          <cell r="F23" t="str">
            <v>S/D TRW  III</v>
          </cell>
          <cell r="G23" t="str">
            <v>S/D TRW IV</v>
          </cell>
        </row>
        <row r="24">
          <cell r="B24" t="str">
            <v>1</v>
          </cell>
          <cell r="C24" t="str">
            <v>2</v>
          </cell>
          <cell r="D24" t="str">
            <v>3</v>
          </cell>
          <cell r="E24" t="str">
            <v>4</v>
          </cell>
          <cell r="F24" t="str">
            <v>5</v>
          </cell>
          <cell r="G24" t="str">
            <v>6</v>
          </cell>
        </row>
        <row r="25">
          <cell r="B25" t="str">
            <v>1</v>
          </cell>
        </row>
        <row r="26">
          <cell r="B26" t="str">
            <v>2</v>
          </cell>
        </row>
        <row r="27">
          <cell r="B27" t="str">
            <v>3</v>
          </cell>
        </row>
        <row r="28">
          <cell r="B28" t="str">
            <v>4</v>
          </cell>
        </row>
        <row r="29">
          <cell r="B29" t="str">
            <v>5</v>
          </cell>
        </row>
        <row r="30">
          <cell r="B30" t="str">
            <v>6</v>
          </cell>
        </row>
        <row r="31">
          <cell r="B31" t="str">
            <v>7</v>
          </cell>
        </row>
        <row r="32">
          <cell r="B32" t="str">
            <v>8</v>
          </cell>
        </row>
        <row r="33">
          <cell r="B33" t="str">
            <v>9</v>
          </cell>
        </row>
        <row r="34">
          <cell r="B34" t="str">
            <v>10</v>
          </cell>
        </row>
        <row r="35">
          <cell r="B35" t="str">
            <v>11</v>
          </cell>
        </row>
        <row r="36">
          <cell r="B36" t="str">
            <v>12</v>
          </cell>
        </row>
        <row r="37">
          <cell r="B37" t="str">
            <v>13</v>
          </cell>
        </row>
        <row r="38">
          <cell r="B38" t="str">
            <v>14</v>
          </cell>
        </row>
        <row r="39">
          <cell r="B39" t="str">
            <v>15</v>
          </cell>
        </row>
        <row r="40">
          <cell r="B40" t="str">
            <v>16</v>
          </cell>
        </row>
        <row r="41">
          <cell r="B41" t="str">
            <v>17</v>
          </cell>
        </row>
        <row r="42">
          <cell r="B42" t="str">
            <v>18</v>
          </cell>
        </row>
        <row r="43">
          <cell r="B43" t="str">
            <v>19</v>
          </cell>
        </row>
        <row r="44">
          <cell r="B44" t="str">
            <v>20</v>
          </cell>
        </row>
        <row r="45">
          <cell r="C45" t="str">
            <v>J u m l a h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B46" t="str">
            <v>G:\2008\TM 1 &amp; RKA Unit\KAmojang-9 Juli'07\RKA 2008+NARASI\[RKAP Labarugi TM1 1_74-ASKA.xls]BiPinjaman(15)</v>
          </cell>
          <cell r="G46">
            <v>39291.609268981483</v>
          </cell>
        </row>
        <row r="47">
          <cell r="B47" t="str">
            <v xml:space="preserve">   Catatan : </v>
          </cell>
          <cell r="C47" t="str">
            <v>- Rincikan diluar butir 1 s/d 8 yang mempunyai Nilai &gt; Rp 100 Juta di tingkat Distribusi/Wilayah/Sat. AdministrasiLain,</v>
          </cell>
        </row>
        <row r="48">
          <cell r="B48">
            <v>0</v>
          </cell>
          <cell r="C48" t="str">
            <v xml:space="preserve">    sisanya dikelompokkan dalam pos Lainnya.</v>
          </cell>
        </row>
        <row r="49">
          <cell r="B49">
            <v>0</v>
          </cell>
          <cell r="C49" t="str">
            <v>-  Biaya billing untuk pemberitahuan tagihan rekening konsumen.</v>
          </cell>
        </row>
      </sheetData>
      <sheetData sheetId="27" refreshError="1">
        <row r="1">
          <cell r="B1">
            <v>0</v>
          </cell>
        </row>
        <row r="2">
          <cell r="B2">
            <v>0</v>
          </cell>
        </row>
        <row r="3">
          <cell r="B3" t="str">
            <v>PT. INDONESIA POWER</v>
          </cell>
        </row>
        <row r="4">
          <cell r="B4" t="str">
            <v>LEMBAR KERJA</v>
          </cell>
          <cell r="E4" t="str">
            <v>Daftar</v>
          </cell>
          <cell r="F4">
            <v>20</v>
          </cell>
        </row>
        <row r="5">
          <cell r="B5" t="str">
            <v>ANGGARAN LABA RUGI</v>
          </cell>
        </row>
        <row r="6">
          <cell r="B6" t="str">
            <v>TAHUN  2008</v>
          </cell>
          <cell r="E6" t="str">
            <v>Perihal</v>
          </cell>
          <cell r="F6" t="str">
            <v>LABA RUGI LAINNYA</v>
          </cell>
        </row>
        <row r="7">
          <cell r="B7">
            <v>0</v>
          </cell>
        </row>
        <row r="8">
          <cell r="D8" t="str">
            <v>S/D TRW I</v>
          </cell>
          <cell r="E8" t="str">
            <v>S/D TRW II</v>
          </cell>
          <cell r="F8" t="str">
            <v>S/D TRW III</v>
          </cell>
          <cell r="G8" t="str">
            <v>S/D TRW IV</v>
          </cell>
        </row>
        <row r="9">
          <cell r="B9" t="str">
            <v xml:space="preserve">No. </v>
          </cell>
          <cell r="C9" t="str">
            <v xml:space="preserve"> U r a i a n</v>
          </cell>
          <cell r="D9" t="str">
            <v>RKAP  2008</v>
          </cell>
        </row>
        <row r="10">
          <cell r="D10" t="str">
            <v>S/D TRW I</v>
          </cell>
          <cell r="E10" t="str">
            <v xml:space="preserve"> S/D TRW II</v>
          </cell>
          <cell r="F10" t="str">
            <v>S/D TRW  III</v>
          </cell>
          <cell r="G10" t="str">
            <v>S/D TRW IV</v>
          </cell>
        </row>
        <row r="11">
          <cell r="B11" t="str">
            <v>1</v>
          </cell>
          <cell r="C11" t="str">
            <v>2</v>
          </cell>
          <cell r="D11" t="str">
            <v>3</v>
          </cell>
          <cell r="E11" t="str">
            <v>4</v>
          </cell>
          <cell r="F11" t="str">
            <v>5</v>
          </cell>
          <cell r="G11" t="str">
            <v>6</v>
          </cell>
        </row>
        <row r="13">
          <cell r="B13">
            <v>1</v>
          </cell>
          <cell r="C13" t="str">
            <v>Pendapatan Penyambungan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2</v>
          </cell>
          <cell r="C14" t="str">
            <v>Subsidi  Listrik  Pemerintah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3</v>
          </cell>
          <cell r="C15" t="str">
            <v>Beban Bunga Pajak Revaluasi</v>
          </cell>
        </row>
        <row r="16">
          <cell r="B16">
            <v>4</v>
          </cell>
          <cell r="C16" t="str">
            <v>Laba / Rugi Selisih Kurs</v>
          </cell>
        </row>
        <row r="17">
          <cell r="B17">
            <v>5</v>
          </cell>
          <cell r="C17" t="str">
            <v>Laba Rugi Luar Biasa</v>
          </cell>
        </row>
        <row r="18">
          <cell r="B18">
            <v>6</v>
          </cell>
          <cell r="C18" t="str">
            <v>Beban Pajak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C19" t="str">
            <v>Beban Pajak Tahun ini</v>
          </cell>
        </row>
        <row r="20">
          <cell r="C20" t="str">
            <v>Beban Pajak Tangguhan</v>
          </cell>
        </row>
        <row r="21">
          <cell r="B21">
            <v>7</v>
          </cell>
          <cell r="C21" t="str">
            <v>Hak Minoritas</v>
          </cell>
        </row>
        <row r="23">
          <cell r="B23" t="str">
            <v>G:\2008\TM 1 &amp; RKA Unit\KAmojang-9 Juli'07\RKA 2008+NARASI\[RKAP Labarugi TM1 1_74-ASKA.xls]LabaRugi Lainnya(20)</v>
          </cell>
          <cell r="G23">
            <v>39291.609268981483</v>
          </cell>
        </row>
      </sheetData>
      <sheetData sheetId="28" refreshError="1">
        <row r="2">
          <cell r="E2" t="str">
            <v>UNIT  BISNIS  :  ……………………</v>
          </cell>
        </row>
        <row r="3">
          <cell r="D3" t="str">
            <v>PT. INDONESIA POWER</v>
          </cell>
        </row>
        <row r="4">
          <cell r="D4" t="str">
            <v>LEMBAR KERJA</v>
          </cell>
          <cell r="E4" t="str">
            <v>Daftar</v>
          </cell>
          <cell r="F4" t="str">
            <v>21A</v>
          </cell>
        </row>
        <row r="5">
          <cell r="D5" t="str">
            <v>ANGGARAN LABA RUGI</v>
          </cell>
        </row>
        <row r="6">
          <cell r="D6" t="str">
            <v>Tahun 2007</v>
          </cell>
          <cell r="E6" t="str">
            <v>Perihal</v>
          </cell>
          <cell r="F6" t="str">
            <v>Laba Rugi Unsur 2007</v>
          </cell>
        </row>
        <row r="7">
          <cell r="D7" t="str">
            <v>(Dalam ribuan rupiah)</v>
          </cell>
        </row>
        <row r="8">
          <cell r="E8" t="str">
            <v>2004</v>
          </cell>
          <cell r="G8" t="str">
            <v>2004</v>
          </cell>
        </row>
        <row r="9">
          <cell r="E9" t="str">
            <v>ESTIMASI</v>
          </cell>
          <cell r="G9" t="str">
            <v>RKAP</v>
          </cell>
        </row>
        <row r="10">
          <cell r="E10">
            <v>2004</v>
          </cell>
          <cell r="G10">
            <v>2004</v>
          </cell>
        </row>
        <row r="11">
          <cell r="D11" t="str">
            <v>KETERANGAN</v>
          </cell>
          <cell r="E11" t="str">
            <v>ESTIMASI  2007</v>
          </cell>
          <cell r="G11" t="str">
            <v>RKAP  2007</v>
          </cell>
        </row>
        <row r="13">
          <cell r="D13" t="str">
            <v>PENDAPATAN USAHA</v>
          </cell>
          <cell r="E13">
            <v>2011904404</v>
          </cell>
          <cell r="G13">
            <v>1995499741</v>
          </cell>
        </row>
        <row r="14">
          <cell r="D14" t="str">
            <v>Penjualan Tenaga Listrik</v>
          </cell>
          <cell r="E14">
            <v>2011904404</v>
          </cell>
          <cell r="G14">
            <v>1995499741</v>
          </cell>
        </row>
        <row r="15">
          <cell r="D15" t="str">
            <v>Penjualan Tenaga Listrik (Bruto)</v>
          </cell>
          <cell r="E15">
            <v>2011904404</v>
          </cell>
          <cell r="G15">
            <v>1995499741</v>
          </cell>
        </row>
        <row r="16">
          <cell r="D16" t="str">
            <v>Discount</v>
          </cell>
        </row>
        <row r="17">
          <cell r="D17" t="str">
            <v>Subsidi Listrik Pemerintah</v>
          </cell>
          <cell r="E17">
            <v>0</v>
          </cell>
          <cell r="G17">
            <v>0</v>
          </cell>
        </row>
        <row r="18">
          <cell r="D18" t="str">
            <v>Penyambungan Pelanggan</v>
          </cell>
          <cell r="E18">
            <v>0</v>
          </cell>
          <cell r="G18">
            <v>0</v>
          </cell>
        </row>
        <row r="19">
          <cell r="D19" t="str">
            <v>Lain - lain</v>
          </cell>
          <cell r="E19">
            <v>0</v>
          </cell>
          <cell r="G19">
            <v>0</v>
          </cell>
        </row>
        <row r="20">
          <cell r="D20" t="str">
            <v>BEBAN USAHA</v>
          </cell>
          <cell r="E20">
            <v>1903544194</v>
          </cell>
          <cell r="G20">
            <v>1888426882</v>
          </cell>
        </row>
        <row r="21">
          <cell r="D21" t="str">
            <v xml:space="preserve">Pembelian Tenaga Listrik </v>
          </cell>
          <cell r="E21">
            <v>0</v>
          </cell>
          <cell r="G21">
            <v>0</v>
          </cell>
        </row>
        <row r="22">
          <cell r="D22" t="str">
            <v>Pembelian dari Single Buyer</v>
          </cell>
          <cell r="E22">
            <v>0</v>
          </cell>
          <cell r="G22">
            <v>0</v>
          </cell>
        </row>
        <row r="23">
          <cell r="D23" t="str">
            <v>Pembelian dari Kitlur - Sumbagut</v>
          </cell>
        </row>
        <row r="24">
          <cell r="D24" t="str">
            <v>Pembelian dari Kitlur - Sumbagsel</v>
          </cell>
        </row>
        <row r="25">
          <cell r="D25" t="str">
            <v>Pembelian dari PT. Indonesia Power</v>
          </cell>
          <cell r="E25">
            <v>0</v>
          </cell>
          <cell r="G25">
            <v>0</v>
          </cell>
        </row>
        <row r="26">
          <cell r="D26" t="str">
            <v xml:space="preserve">Pembelian dari PT. PJB </v>
          </cell>
        </row>
        <row r="27">
          <cell r="D27" t="str">
            <v>Pembelian dari Tanjung Jati B</v>
          </cell>
        </row>
        <row r="28">
          <cell r="D28" t="str">
            <v>Pembelian dari PT Muara Tawar</v>
          </cell>
        </row>
        <row r="29">
          <cell r="D29" t="str">
            <v>Pembelian dari Unit Lain</v>
          </cell>
        </row>
        <row r="30">
          <cell r="D30" t="str">
            <v>Pembelian dari Swasta</v>
          </cell>
          <cell r="E30">
            <v>0</v>
          </cell>
          <cell r="G30">
            <v>0</v>
          </cell>
        </row>
        <row r="32">
          <cell r="D32" t="str">
            <v>Sewa Pembangkit</v>
          </cell>
        </row>
        <row r="33">
          <cell r="D33" t="str">
            <v>Bahan Bakar, Minyak Pelumas dan Bahan Baku</v>
          </cell>
          <cell r="E33">
            <v>1658859207</v>
          </cell>
          <cell r="G33">
            <v>1637667483</v>
          </cell>
        </row>
        <row r="34">
          <cell r="D34" t="str">
            <v>HSD</v>
          </cell>
        </row>
        <row r="35">
          <cell r="D35" t="str">
            <v>MFO / Residu</v>
          </cell>
        </row>
        <row r="36">
          <cell r="D36" t="str">
            <v>IDO</v>
          </cell>
        </row>
        <row r="37">
          <cell r="D37" t="str">
            <v>Biofuel</v>
          </cell>
        </row>
        <row r="38">
          <cell r="D38" t="str">
            <v>Batu bara</v>
          </cell>
        </row>
        <row r="39">
          <cell r="D39" t="str">
            <v>Gas alam</v>
          </cell>
        </row>
        <row r="40">
          <cell r="D40" t="str">
            <v>Panas Bumi</v>
          </cell>
          <cell r="E40">
            <v>1657445884</v>
          </cell>
          <cell r="G40">
            <v>1636147781</v>
          </cell>
        </row>
        <row r="41">
          <cell r="D41" t="str">
            <v>E&amp;P</v>
          </cell>
        </row>
        <row r="42">
          <cell r="D42" t="str">
            <v>Retribusi Penggunaan Arus Air Pemda</v>
          </cell>
        </row>
        <row r="43">
          <cell r="D43" t="str">
            <v>Campuran Minyak Bakar  dll</v>
          </cell>
          <cell r="E43">
            <v>1137936</v>
          </cell>
          <cell r="G43">
            <v>1223587</v>
          </cell>
        </row>
        <row r="44">
          <cell r="D44" t="str">
            <v>Minyak Pelumas</v>
          </cell>
          <cell r="E44">
            <v>275387</v>
          </cell>
          <cell r="G44">
            <v>296115</v>
          </cell>
        </row>
        <row r="45">
          <cell r="D45" t="str">
            <v>Bahan Bakar Sewa Pembangkit</v>
          </cell>
        </row>
        <row r="46">
          <cell r="D46" t="str">
            <v>Bahan Baku</v>
          </cell>
        </row>
        <row r="47">
          <cell r="D47" t="str">
            <v xml:space="preserve">Pemeliharaan  </v>
          </cell>
          <cell r="E47">
            <v>49619482</v>
          </cell>
          <cell r="G47">
            <v>55676000</v>
          </cell>
        </row>
        <row r="48">
          <cell r="D48" t="str">
            <v>Pemakaian Material</v>
          </cell>
          <cell r="E48">
            <v>32062393</v>
          </cell>
          <cell r="G48">
            <v>35975905</v>
          </cell>
        </row>
        <row r="49">
          <cell r="D49" t="str">
            <v>Jasa Borongan</v>
          </cell>
          <cell r="E49">
            <v>17557089</v>
          </cell>
          <cell r="G49">
            <v>19700095</v>
          </cell>
        </row>
        <row r="50">
          <cell r="D50" t="str">
            <v xml:space="preserve">Kepegawaian  </v>
          </cell>
          <cell r="E50">
            <v>41990999</v>
          </cell>
          <cell r="G50">
            <v>40311399</v>
          </cell>
        </row>
        <row r="51">
          <cell r="D51" t="str">
            <v>Gaji / Tunjangan</v>
          </cell>
          <cell r="E51">
            <v>19946193</v>
          </cell>
          <cell r="G51">
            <v>19621683</v>
          </cell>
        </row>
        <row r="52">
          <cell r="D52" t="str">
            <v>Cuti dan lainnya</v>
          </cell>
          <cell r="E52">
            <v>11231254</v>
          </cell>
          <cell r="G52">
            <v>10591988</v>
          </cell>
        </row>
        <row r="53">
          <cell r="D53" t="str">
            <v>Diklat dan lainnya</v>
          </cell>
          <cell r="E53">
            <v>10813552</v>
          </cell>
          <cell r="G53">
            <v>10097728</v>
          </cell>
        </row>
        <row r="54">
          <cell r="D54" t="str">
            <v>Biaya Manfaat Pegawai</v>
          </cell>
          <cell r="G54">
            <v>0</v>
          </cell>
        </row>
        <row r="55">
          <cell r="D55" t="str">
            <v>Penyusutan Aktiva Tetap</v>
          </cell>
          <cell r="E55">
            <v>142907313</v>
          </cell>
          <cell r="G55">
            <v>146189876</v>
          </cell>
        </row>
        <row r="56">
          <cell r="D56" t="str">
            <v>Biaya Administrasi</v>
          </cell>
          <cell r="E56">
            <v>10167193</v>
          </cell>
          <cell r="G56">
            <v>8582124</v>
          </cell>
        </row>
        <row r="57">
          <cell r="D57" t="str">
            <v>LABA (RUGI) USAHA</v>
          </cell>
          <cell r="E57">
            <v>108360210</v>
          </cell>
          <cell r="G57">
            <v>107072859</v>
          </cell>
        </row>
        <row r="58">
          <cell r="D58" t="str">
            <v>PENDAPATAN ( BEBAN ) LAIN-LAIN</v>
          </cell>
          <cell r="E58">
            <v>406718</v>
          </cell>
          <cell r="G58">
            <v>-3500105</v>
          </cell>
        </row>
        <row r="59">
          <cell r="D59" t="str">
            <v>Pendapatan</v>
          </cell>
          <cell r="E59">
            <v>2926813</v>
          </cell>
          <cell r="G59">
            <v>243589</v>
          </cell>
        </row>
        <row r="60">
          <cell r="D60" t="str">
            <v>Pendapatan Jasa Giro / Bunga Deposito</v>
          </cell>
          <cell r="E60">
            <v>46000</v>
          </cell>
          <cell r="G60">
            <v>46000</v>
          </cell>
        </row>
        <row r="61">
          <cell r="D61" t="str">
            <v>Pend. Penjualan Akt.Tetap yg tl dihapus</v>
          </cell>
        </row>
        <row r="62">
          <cell r="D62" t="str">
            <v>Pend. Penjualan Material yg tl dihapus</v>
          </cell>
          <cell r="E62">
            <v>0</v>
          </cell>
          <cell r="G62">
            <v>0</v>
          </cell>
        </row>
        <row r="63">
          <cell r="D63" t="str">
            <v>Pend. Perubahan Daya Ters. &amp; Adm Pelanggan</v>
          </cell>
        </row>
        <row r="64">
          <cell r="D64" t="str">
            <v>Pendapatan Jasa-Jasa</v>
          </cell>
          <cell r="E64">
            <v>0</v>
          </cell>
          <cell r="G64">
            <v>0</v>
          </cell>
        </row>
        <row r="65">
          <cell r="D65" t="str">
            <v>Pendapatan Denda</v>
          </cell>
          <cell r="E65">
            <v>0</v>
          </cell>
          <cell r="G65">
            <v>0</v>
          </cell>
        </row>
        <row r="66">
          <cell r="D66" t="str">
            <v>Pendapatan P F K</v>
          </cell>
          <cell r="E66">
            <v>0</v>
          </cell>
          <cell r="G66">
            <v>0</v>
          </cell>
        </row>
        <row r="67">
          <cell r="D67" t="str">
            <v>Premi PPJU</v>
          </cell>
        </row>
        <row r="68">
          <cell r="D68" t="str">
            <v>Selisih Pendapatan</v>
          </cell>
        </row>
        <row r="69">
          <cell r="D69" t="str">
            <v>Lainnya</v>
          </cell>
          <cell r="E69">
            <v>2880813</v>
          </cell>
          <cell r="G69">
            <v>197589</v>
          </cell>
        </row>
        <row r="70">
          <cell r="D70" t="str">
            <v>Beban Pinjaman  (  )</v>
          </cell>
          <cell r="E70">
            <v>-1387095</v>
          </cell>
          <cell r="G70">
            <v>-2627112</v>
          </cell>
        </row>
        <row r="71">
          <cell r="D71" t="str">
            <v>Bunga ( )</v>
          </cell>
          <cell r="E71">
            <v>-1387095</v>
          </cell>
          <cell r="G71">
            <v>-2627112</v>
          </cell>
        </row>
        <row r="72">
          <cell r="D72" t="str">
            <v>Bank Fee ( )</v>
          </cell>
        </row>
        <row r="73">
          <cell r="D73" t="str">
            <v>Com. Charge ( )</v>
          </cell>
        </row>
        <row r="74">
          <cell r="D74" t="str">
            <v>Denda / Penalty ( )</v>
          </cell>
        </row>
        <row r="75">
          <cell r="D75" t="str">
            <v>Lainnya (Komisi, Provisi, dll) ( )</v>
          </cell>
        </row>
        <row r="76">
          <cell r="D76" t="str">
            <v>Beban Bunga Pajak Revaluasi ( )</v>
          </cell>
        </row>
        <row r="77">
          <cell r="D77" t="str">
            <v>Beban Lain-Lain  (  )</v>
          </cell>
          <cell r="E77">
            <v>-1133000</v>
          </cell>
          <cell r="G77">
            <v>-1116582</v>
          </cell>
        </row>
        <row r="78">
          <cell r="D78" t="str">
            <v>Beban Penjualan atas AT yang Dihapus ( )</v>
          </cell>
        </row>
        <row r="79">
          <cell r="D79" t="str">
            <v>Beban Penjualan atas Material yang Dihapus ( )</v>
          </cell>
        </row>
        <row r="80">
          <cell r="D80" t="str">
            <v>Penelitian dan Pengembangan ( )</v>
          </cell>
        </row>
        <row r="81">
          <cell r="D81" t="str">
            <v>Selisih Penerimaan BBM ( )</v>
          </cell>
        </row>
        <row r="82">
          <cell r="D82" t="str">
            <v>Beban P F K ( )</v>
          </cell>
          <cell r="E82">
            <v>0</v>
          </cell>
          <cell r="G82">
            <v>0</v>
          </cell>
        </row>
        <row r="83">
          <cell r="D83" t="str">
            <v>Beban Pensiun ( )</v>
          </cell>
          <cell r="E83">
            <v>-260000</v>
          </cell>
          <cell r="G83">
            <v>-216582</v>
          </cell>
        </row>
        <row r="84">
          <cell r="D84" t="str">
            <v>Beban Emisi Obligasi  ( )</v>
          </cell>
        </row>
        <row r="85">
          <cell r="D85" t="str">
            <v>Selisih-selisih ( )</v>
          </cell>
        </row>
        <row r="86">
          <cell r="D86" t="str">
            <v>Lainnya ( )</v>
          </cell>
          <cell r="E86">
            <v>-873000</v>
          </cell>
          <cell r="G86">
            <v>-900000</v>
          </cell>
        </row>
        <row r="87">
          <cell r="D87" t="str">
            <v>Beban Selisih Kurs  (  )</v>
          </cell>
        </row>
        <row r="88">
          <cell r="D88" t="str">
            <v>LABA (RUGI) LUAR BIASA</v>
          </cell>
        </row>
        <row r="89">
          <cell r="D89" t="str">
            <v>BEBAN PAJAK ( )</v>
          </cell>
          <cell r="E89">
            <v>0</v>
          </cell>
          <cell r="G89">
            <v>0</v>
          </cell>
        </row>
        <row r="90">
          <cell r="D90" t="str">
            <v>Beban Pajak Kini ( )</v>
          </cell>
        </row>
        <row r="91">
          <cell r="D91" t="str">
            <v>Beban Pajak Tangguhan ( )</v>
          </cell>
        </row>
        <row r="92">
          <cell r="D92" t="str">
            <v>Hak Minoritas ( )</v>
          </cell>
        </row>
        <row r="93">
          <cell r="D93" t="str">
            <v>LABA  (RUGI)  BERSIH ( )</v>
          </cell>
          <cell r="E93">
            <v>108766928</v>
          </cell>
          <cell r="G93">
            <v>103572754</v>
          </cell>
        </row>
        <row r="94">
          <cell r="D94" t="str">
            <v>G:\2008\TM 1 &amp; RKA Unit\KAmojang-9 Juli'07\RKA 2008+NARASI\[RKAP Labarugi TM1 1_74-ASKA.xls]LabaRugi Unsur th(t-1)(21A)</v>
          </cell>
          <cell r="G94">
            <v>39291.609268981483</v>
          </cell>
        </row>
      </sheetData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ver"/>
      <sheetName val="Daftar Isi"/>
      <sheetName val="Asumsi"/>
      <sheetName val="LabaRugi Unsur"/>
      <sheetName val="LabaRugi Fungsi"/>
      <sheetName val="Penjelas"/>
      <sheetName val="JualGTarif(11A)"/>
      <sheetName val="PendOpLain(11B)"/>
      <sheetName val="IkhtisarBiop(12.0)"/>
      <sheetName val="PembelianiTL(12A1"/>
      <sheetName val="SewaDis(12A2)"/>
      <sheetName val="BBMJenis(12B1)"/>
      <sheetName val="ProduksiTL(12B2)"/>
      <sheetName val="HarMat(12C1)"/>
      <sheetName val="HarJabor(12C2)"/>
      <sheetName val="BBaku(12C3)"/>
      <sheetName val="BPeg-F(12D1)"/>
      <sheetName val="Bipeg-U(12D2)"/>
      <sheetName val="BOLain(12E1)"/>
      <sheetName val="BOLain(12E2)"/>
      <sheetName val="PendaLuOp(13)"/>
      <sheetName val="BiLuOp(14)"/>
      <sheetName val="BiPinjamin(15)"/>
      <sheetName val="PenjTL(18)"/>
      <sheetName val="LabaRugi Lainnya 2005(20)"/>
      <sheetName val="LabaRugi Unsur2004(21A)"/>
      <sheetName val="LabaRugi Fungsi2004(21B)"/>
      <sheetName val="BiPinjaman(15)"/>
      <sheetName val="LabaRugi Fungsi th (t-1)(21B)"/>
      <sheetName val="LabaRugi Lainnya(20)"/>
      <sheetName val="LabaRugi Unsur th(t-1)(21A)"/>
      <sheetName val="PembelianTL(12A1)"/>
      <sheetName val="SewaPemb(12A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-NAD"/>
      <sheetName val="W-SU"/>
      <sheetName val="W-SB"/>
      <sheetName val="W-R"/>
      <sheetName val="W-SJB"/>
      <sheetName val="W-L"/>
      <sheetName val="W-BB"/>
      <sheetName val="W-KB"/>
      <sheetName val="W-KST"/>
      <sheetName val="W-KT"/>
      <sheetName val="W-SUT"/>
      <sheetName val="W-SSR"/>
      <sheetName val="W-M"/>
      <sheetName val="W-P"/>
      <sheetName val="W-NTB"/>
      <sheetName val="W-NTT"/>
      <sheetName val="D-B"/>
      <sheetName val="D-JTM"/>
      <sheetName val="D-JTG"/>
      <sheetName val="D-JBB"/>
      <sheetName val="D-JRT"/>
      <sheetName val="K-SBU"/>
      <sheetName val="K-SBS"/>
      <sheetName val="P3B-J"/>
      <sheetName val="P3B-S"/>
      <sheetName val="JPP"/>
      <sheetName val="JE"/>
      <sheetName val="JP"/>
      <sheetName val="JMK"/>
      <sheetName val="JS"/>
      <sheetName val="PP"/>
      <sheetName val="KP"/>
      <sheetName val="P-SA"/>
      <sheetName val="P-SSR"/>
      <sheetName val="P-JBN"/>
      <sheetName val="P-S"/>
      <sheetName val="P-K"/>
      <sheetName val="K-TJ"/>
      <sheetName val="K-MTR"/>
      <sheetName val="K-CLG"/>
      <sheetName val="PJB"/>
      <sheetName val="IP"/>
      <sheetName val="BTM"/>
      <sheetName val="ICP"/>
      <sheetName val="PLN E"/>
      <sheetName val="PLN TRK"/>
      <sheetName val="REK WIL"/>
      <sheetName val="REK DIS"/>
      <sheetName val="REK KP"/>
      <sheetName val="REK JP"/>
      <sheetName val="REK PIK"/>
      <sheetName val="REK AP"/>
      <sheetName val="REKAP"/>
      <sheetName val="REKAP UNIT 1"/>
      <sheetName val="RIP 1"/>
      <sheetName val="RKAI 1"/>
      <sheetName val="RISD 1"/>
      <sheetName val="RIP"/>
      <sheetName val="RKAI"/>
      <sheetName val="RISD"/>
      <sheetName val="DAF PRO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eport"/>
    </sheetNames>
    <sheetDataSet>
      <sheetData sheetId="0">
        <row r="4">
          <cell r="P4" t="str">
            <v>Januari</v>
          </cell>
        </row>
        <row r="5">
          <cell r="P5" t="str">
            <v>Februari</v>
          </cell>
        </row>
        <row r="6">
          <cell r="P6" t="str">
            <v>Maret</v>
          </cell>
          <cell r="R6" t="str">
            <v>PLTU PAITON #1</v>
          </cell>
        </row>
        <row r="7">
          <cell r="P7" t="str">
            <v>April</v>
          </cell>
          <cell r="R7" t="str">
            <v>PLTU PAITON #2</v>
          </cell>
        </row>
        <row r="8">
          <cell r="P8" t="str">
            <v>Mei</v>
          </cell>
          <cell r="R8" t="str">
            <v>PLTU GRESIK #1</v>
          </cell>
        </row>
        <row r="9">
          <cell r="P9" t="str">
            <v>Juni</v>
          </cell>
          <cell r="R9" t="str">
            <v>PLTU GRESIK #2</v>
          </cell>
        </row>
        <row r="10">
          <cell r="P10" t="str">
            <v>Juli</v>
          </cell>
          <cell r="R10" t="str">
            <v>PLTU GRESIK #3</v>
          </cell>
        </row>
        <row r="11">
          <cell r="P11" t="str">
            <v>Agustus</v>
          </cell>
          <cell r="R11" t="str">
            <v>PLTU GRESIK #4</v>
          </cell>
        </row>
        <row r="12">
          <cell r="P12" t="str">
            <v>September</v>
          </cell>
          <cell r="R12" t="str">
            <v>PLTGU GRESIK  Blok 1 OC</v>
          </cell>
        </row>
        <row r="13">
          <cell r="P13" t="str">
            <v>Oktober</v>
          </cell>
          <cell r="R13" t="str">
            <v>PLTGU GRESIK  Blok 2 OC</v>
          </cell>
        </row>
        <row r="14">
          <cell r="P14" t="str">
            <v>Nopember</v>
          </cell>
          <cell r="R14" t="str">
            <v>PLTGU GRESIK  Blok 3 OC</v>
          </cell>
        </row>
        <row r="15">
          <cell r="P15" t="str">
            <v>Desember</v>
          </cell>
          <cell r="R15" t="str">
            <v>PLTGU GRESIK  Blok 1 CC111</v>
          </cell>
        </row>
        <row r="16">
          <cell r="R16" t="str">
            <v>PLTGU GRESIK  Blok 2 CC111</v>
          </cell>
        </row>
        <row r="17">
          <cell r="R17" t="str">
            <v>PLTGU GRESIK  Blok 3 CC111</v>
          </cell>
        </row>
        <row r="18">
          <cell r="R18" t="str">
            <v>PLTGU GRESIK  Blok 1 CC221</v>
          </cell>
        </row>
        <row r="19">
          <cell r="R19" t="str">
            <v>PLTGU GRESIK  Blok 2 CC221</v>
          </cell>
        </row>
        <row r="20">
          <cell r="R20" t="str">
            <v>PLTGU GRESIK  Blok 3 CC221</v>
          </cell>
        </row>
        <row r="21">
          <cell r="R21" t="str">
            <v>PLTGU GRESIK  Blok 1 CC331</v>
          </cell>
        </row>
        <row r="22">
          <cell r="R22" t="str">
            <v>PLTGU GRESIK  Blok 2 CC331</v>
          </cell>
        </row>
        <row r="23">
          <cell r="R23" t="str">
            <v>PLTGU GRESIK  Blok 3 CC331</v>
          </cell>
        </row>
        <row r="24">
          <cell r="R24" t="str">
            <v>PLTG GRESIK #1</v>
          </cell>
        </row>
        <row r="25">
          <cell r="R25" t="str">
            <v>PLTG GRESIK #2</v>
          </cell>
        </row>
        <row r="26">
          <cell r="R26" t="str">
            <v>PLTG GRESIK #3</v>
          </cell>
        </row>
        <row r="27">
          <cell r="R27" t="str">
            <v>PLTG Gili Timur #1</v>
          </cell>
        </row>
        <row r="28">
          <cell r="R28" t="str">
            <v>PLTG Gili Timur #2</v>
          </cell>
        </row>
        <row r="29">
          <cell r="R29" t="str">
            <v xml:space="preserve">PLTU MK #1 </v>
          </cell>
        </row>
        <row r="30">
          <cell r="R30" t="str">
            <v>PLTU MK #2</v>
          </cell>
        </row>
        <row r="31">
          <cell r="R31" t="str">
            <v>PLTU MK #3</v>
          </cell>
        </row>
        <row r="32">
          <cell r="R32" t="str">
            <v>PLTU MK #4</v>
          </cell>
        </row>
        <row r="33">
          <cell r="R33" t="str">
            <v>PLTU MK #5</v>
          </cell>
        </row>
        <row r="34">
          <cell r="R34" t="str">
            <v>PLTGU MK  Blok 1 OC</v>
          </cell>
        </row>
        <row r="35">
          <cell r="R35" t="str">
            <v>PLTGU MK  Blok 1 CC111</v>
          </cell>
        </row>
        <row r="36">
          <cell r="R36" t="str">
            <v>PLTGU MK  Blok 1 CC221</v>
          </cell>
        </row>
        <row r="37">
          <cell r="R37" t="str">
            <v>PLTGU MK  Blok 1 CC331</v>
          </cell>
        </row>
        <row r="38">
          <cell r="R38" t="str">
            <v>PLTGU MTawar  Blok 1 OC/GT11/GT12/GT13</v>
          </cell>
        </row>
        <row r="39">
          <cell r="R39" t="str">
            <v>PLTGU MTawar  Blok 1 CC111</v>
          </cell>
        </row>
        <row r="40">
          <cell r="R40" t="str">
            <v>PLTGU MTawar  Blok 1 CC221</v>
          </cell>
        </row>
        <row r="41">
          <cell r="R41" t="str">
            <v>PLTGU MTawar  Blok 1 CC331</v>
          </cell>
        </row>
        <row r="42">
          <cell r="R42" t="str">
            <v xml:space="preserve">PLTG    Mtawar  GT.21 </v>
          </cell>
        </row>
        <row r="43">
          <cell r="R43" t="str">
            <v xml:space="preserve">PLTG    Mtawar  GT.22 </v>
          </cell>
        </row>
        <row r="44">
          <cell r="R44" t="str">
            <v>None</v>
          </cell>
        </row>
      </sheetData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ta"/>
      <sheetName val="Report"/>
      <sheetName val="DERAT"/>
      <sheetName val="OUTAGTE"/>
      <sheetName val="Nilai"/>
      <sheetName val="Lbln"/>
      <sheetName val="Report (2)"/>
      <sheetName val="StU"/>
      <sheetName val="R_ccode"/>
      <sheetName val="HARGA"/>
      <sheetName val="DGGK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B2">
            <v>110</v>
          </cell>
          <cell r="C2" t="str">
            <v>NSHRS</v>
          </cell>
          <cell r="D2" t="str">
            <v xml:space="preserve">   Standby Normal</v>
          </cell>
        </row>
        <row r="3">
          <cell r="B3">
            <v>120</v>
          </cell>
          <cell r="C3" t="str">
            <v>SDHRS</v>
          </cell>
          <cell r="D3" t="str">
            <v xml:space="preserve">   Standby dg Schedule Derating</v>
          </cell>
        </row>
        <row r="4">
          <cell r="B4">
            <v>130</v>
          </cell>
          <cell r="C4" t="str">
            <v>FDHRS</v>
          </cell>
          <cell r="D4" t="str">
            <v xml:space="preserve">   Standby dg Forced Derating</v>
          </cell>
        </row>
        <row r="5">
          <cell r="B5">
            <v>200</v>
          </cell>
          <cell r="C5" t="str">
            <v>SH</v>
          </cell>
          <cell r="D5" t="str">
            <v>In Service (Operasi)</v>
          </cell>
        </row>
        <row r="6">
          <cell r="B6">
            <v>210</v>
          </cell>
          <cell r="C6" t="str">
            <v>NOH</v>
          </cell>
          <cell r="D6" t="str">
            <v xml:space="preserve">   Operasi Normal</v>
          </cell>
        </row>
        <row r="7">
          <cell r="B7">
            <v>220</v>
          </cell>
          <cell r="C7" t="str">
            <v>PDH</v>
          </cell>
          <cell r="D7" t="str">
            <v xml:space="preserve">   Operasi dg Planned Derating</v>
          </cell>
        </row>
        <row r="8">
          <cell r="B8">
            <v>230</v>
          </cell>
          <cell r="C8" t="str">
            <v>FDH</v>
          </cell>
          <cell r="D8" t="str">
            <v xml:space="preserve">   Operasi dg Forced Derating</v>
          </cell>
        </row>
        <row r="9">
          <cell r="B9">
            <v>300</v>
          </cell>
          <cell r="C9" t="str">
            <v>UAH</v>
          </cell>
          <cell r="D9" t="str">
            <v>Out of Service (Tidak Siap)</v>
          </cell>
        </row>
        <row r="10">
          <cell r="B10">
            <v>310</v>
          </cell>
          <cell r="C10" t="str">
            <v>POH</v>
          </cell>
          <cell r="D10" t="str">
            <v xml:space="preserve">   Planned Outage</v>
          </cell>
        </row>
        <row r="11">
          <cell r="B11">
            <v>320</v>
          </cell>
          <cell r="C11" t="str">
            <v>MOH</v>
          </cell>
          <cell r="D11" t="str">
            <v xml:space="preserve">   Maintenance Outage</v>
          </cell>
        </row>
        <row r="12">
          <cell r="B12">
            <v>330</v>
          </cell>
          <cell r="C12" t="str">
            <v>FOH</v>
          </cell>
          <cell r="D12" t="str">
            <v xml:space="preserve">   Forced Outage</v>
          </cell>
        </row>
        <row r="13">
          <cell r="B13">
            <v>0</v>
          </cell>
          <cell r="C13" t="str">
            <v>NoData</v>
          </cell>
          <cell r="D13" t="str">
            <v>Tidak ada Data</v>
          </cell>
        </row>
        <row r="14">
          <cell r="B14">
            <v>100</v>
          </cell>
          <cell r="C14" t="str">
            <v>RSH</v>
          </cell>
          <cell r="D14" t="str">
            <v>Reserve Shutdown</v>
          </cell>
        </row>
        <row r="15">
          <cell r="B15">
            <v>240</v>
          </cell>
          <cell r="C15" t="str">
            <v>MDH</v>
          </cell>
          <cell r="D15" t="str">
            <v xml:space="preserve">   Operasi dg Maintenance Derating</v>
          </cell>
        </row>
      </sheetData>
      <sheetData sheetId="9" refreshError="1">
        <row r="2">
          <cell r="B2" t="str">
            <v>01</v>
          </cell>
          <cell r="C2" t="str">
            <v>BOILER</v>
          </cell>
        </row>
        <row r="3">
          <cell r="B3" t="str">
            <v>01A</v>
          </cell>
          <cell r="C3" t="str">
            <v xml:space="preserve">   Boiler Fuel Supply to Bunker </v>
          </cell>
        </row>
        <row r="4">
          <cell r="B4" t="str">
            <v>01A01</v>
          </cell>
          <cell r="C4" t="str">
            <v xml:space="preserve">      Thaw shed failure or fire </v>
          </cell>
          <cell r="D4" t="str">
            <v>10</v>
          </cell>
        </row>
        <row r="5">
          <cell r="B5" t="str">
            <v>01A02</v>
          </cell>
          <cell r="C5" t="str">
            <v xml:space="preserve">      Coal car dumpers, shakers, and unloaders </v>
          </cell>
          <cell r="D5" t="str">
            <v>20</v>
          </cell>
        </row>
        <row r="6">
          <cell r="B6" t="str">
            <v>01A03</v>
          </cell>
          <cell r="C6" t="str">
            <v xml:space="preserve">      Unloading/receiving hopper (train/truck) </v>
          </cell>
          <cell r="D6" t="str">
            <v>22</v>
          </cell>
        </row>
        <row r="7">
          <cell r="B7" t="str">
            <v>01A04</v>
          </cell>
          <cell r="C7" t="str">
            <v xml:space="preserve">      Rotary plow </v>
          </cell>
          <cell r="D7" t="str">
            <v>24</v>
          </cell>
        </row>
        <row r="8">
          <cell r="B8" t="str">
            <v>01A05</v>
          </cell>
          <cell r="C8" t="str">
            <v xml:space="preserve">      Dust suppression system </v>
          </cell>
          <cell r="D8" t="str">
            <v>26</v>
          </cell>
        </row>
        <row r="9">
          <cell r="B9" t="str">
            <v>01A06</v>
          </cell>
          <cell r="C9" t="str">
            <v xml:space="preserve">      Dust collection system </v>
          </cell>
          <cell r="D9" t="str">
            <v>28</v>
          </cell>
        </row>
        <row r="10">
          <cell r="B10" t="str">
            <v>01A07</v>
          </cell>
          <cell r="C10" t="str">
            <v xml:space="preserve">      Coal conveyors and feeders </v>
          </cell>
          <cell r="D10" t="str">
            <v>30</v>
          </cell>
        </row>
        <row r="11">
          <cell r="B11" t="str">
            <v>01A08</v>
          </cell>
          <cell r="C11" t="str">
            <v xml:space="preserve">      Metal detector/collector (including magnetic separator) </v>
          </cell>
          <cell r="D11" t="str">
            <v>35</v>
          </cell>
        </row>
        <row r="12">
          <cell r="B12" t="str">
            <v>01A09</v>
          </cell>
          <cell r="C12" t="str">
            <v xml:space="preserve">      Coal elevators </v>
          </cell>
          <cell r="D12" t="str">
            <v>40</v>
          </cell>
        </row>
        <row r="13">
          <cell r="B13" t="str">
            <v>01A10</v>
          </cell>
          <cell r="C13" t="str">
            <v xml:space="preserve">      Coal storage fires </v>
          </cell>
          <cell r="D13" t="str">
            <v>50</v>
          </cell>
        </row>
        <row r="14">
          <cell r="B14" t="str">
            <v>01A11</v>
          </cell>
          <cell r="C14" t="str">
            <v xml:space="preserve">      Coal crushers including motors </v>
          </cell>
          <cell r="D14" t="str">
            <v>60</v>
          </cell>
        </row>
        <row r="15">
          <cell r="B15" t="str">
            <v>01A12</v>
          </cell>
          <cell r="C15" t="str">
            <v xml:space="preserve">      Coal samplers </v>
          </cell>
          <cell r="D15" t="str">
            <v>70</v>
          </cell>
        </row>
        <row r="16">
          <cell r="B16" t="str">
            <v>01A13</v>
          </cell>
          <cell r="C16" t="str">
            <v xml:space="preserve">      Storage silos/hoppers </v>
          </cell>
          <cell r="D16" t="str">
            <v>75</v>
          </cell>
        </row>
        <row r="17">
          <cell r="B17" t="str">
            <v>01A14</v>
          </cell>
          <cell r="C17" t="str">
            <v xml:space="preserve">      Stackers/reclaimers </v>
          </cell>
          <cell r="D17" t="str">
            <v>80</v>
          </cell>
        </row>
        <row r="18">
          <cell r="B18" t="str">
            <v>01A15</v>
          </cell>
          <cell r="C18" t="str">
            <v xml:space="preserve">      Coal conveyor scales-storage coal pile </v>
          </cell>
          <cell r="D18" t="str">
            <v>84</v>
          </cell>
        </row>
        <row r="19">
          <cell r="B19" t="str">
            <v>01A16</v>
          </cell>
          <cell r="C19" t="str">
            <v xml:space="preserve">      Bunker feeder coal scales </v>
          </cell>
          <cell r="D19" t="str">
            <v>85</v>
          </cell>
        </row>
        <row r="20">
          <cell r="B20" t="str">
            <v>01A17</v>
          </cell>
          <cell r="C20" t="str">
            <v xml:space="preserve">      Bunker fires </v>
          </cell>
          <cell r="D20" t="str">
            <v>90</v>
          </cell>
        </row>
        <row r="21">
          <cell r="B21" t="str">
            <v>01A18</v>
          </cell>
          <cell r="C21" t="str">
            <v xml:space="preserve">      Bunker flow problems</v>
          </cell>
          <cell r="D21" t="str">
            <v>95</v>
          </cell>
        </row>
        <row r="22">
          <cell r="B22" t="str">
            <v>01A19</v>
          </cell>
          <cell r="C22" t="str">
            <v xml:space="preserve">      Bunker gates </v>
          </cell>
          <cell r="D22" t="str">
            <v>100</v>
          </cell>
        </row>
        <row r="23">
          <cell r="B23" t="str">
            <v>01A20</v>
          </cell>
          <cell r="C23" t="str">
            <v xml:space="preserve">      Bunker structures </v>
          </cell>
          <cell r="D23" t="str">
            <v>105</v>
          </cell>
        </row>
        <row r="24">
          <cell r="B24" t="str">
            <v>01A21</v>
          </cell>
          <cell r="C24" t="str">
            <v xml:space="preserve">      Coal drying system (see additional codes 0125-0127)</v>
          </cell>
          <cell r="D24" t="str">
            <v>106</v>
          </cell>
        </row>
        <row r="25">
          <cell r="B25" t="str">
            <v>01A22</v>
          </cell>
          <cell r="C25" t="str">
            <v xml:space="preserve">      Screen (prior to bunkers)</v>
          </cell>
          <cell r="D25" t="str">
            <v>107</v>
          </cell>
        </row>
        <row r="26">
          <cell r="B26" t="str">
            <v>01A23</v>
          </cell>
          <cell r="C26" t="str">
            <v xml:space="preserve">      Other coal fuel supply problems up through bunkers</v>
          </cell>
          <cell r="D26" t="str">
            <v>110</v>
          </cell>
        </row>
        <row r="27">
          <cell r="B27" t="str">
            <v>01A24</v>
          </cell>
          <cell r="C27" t="str">
            <v xml:space="preserve">      Coal crusher dryer hammers (see code 0106)</v>
          </cell>
          <cell r="D27" t="str">
            <v>125</v>
          </cell>
        </row>
        <row r="28">
          <cell r="B28" t="str">
            <v>01A25</v>
          </cell>
          <cell r="C28" t="str">
            <v xml:space="preserve">      Coal crusher lube oil system (see code 0106)</v>
          </cell>
          <cell r="D28" t="str">
            <v>126</v>
          </cell>
        </row>
        <row r="29">
          <cell r="B29" t="str">
            <v>01A26</v>
          </cell>
          <cell r="C29" t="str">
            <v xml:space="preserve">      Other coal crusher dryer problems (see code 0106)</v>
          </cell>
          <cell r="D29" t="str">
            <v>127</v>
          </cell>
        </row>
        <row r="30">
          <cell r="B30" t="str">
            <v>01B</v>
          </cell>
          <cell r="C30" t="str">
            <v xml:space="preserve">   Boiler Fuel Supply from Bunkers to Boiler</v>
          </cell>
        </row>
        <row r="31">
          <cell r="B31" t="str">
            <v>01B01</v>
          </cell>
          <cell r="C31" t="str">
            <v xml:space="preserve">      Pulverizer exhauster fan (for indirect firing) </v>
          </cell>
          <cell r="D31" t="str">
            <v>200</v>
          </cell>
        </row>
        <row r="32">
          <cell r="B32" t="str">
            <v>01B02</v>
          </cell>
          <cell r="C32" t="str">
            <v xml:space="preserve">      Pulverizer exhauster fan drive </v>
          </cell>
          <cell r="D32" t="str">
            <v>205</v>
          </cell>
        </row>
        <row r="33">
          <cell r="B33" t="str">
            <v>01B03</v>
          </cell>
          <cell r="C33" t="str">
            <v xml:space="preserve">      Pulverizer heater (for indirect firing) </v>
          </cell>
          <cell r="D33" t="str">
            <v>210</v>
          </cell>
        </row>
        <row r="34">
          <cell r="B34" t="str">
            <v>01B04</v>
          </cell>
          <cell r="C34" t="str">
            <v xml:space="preserve">      Pulverizer system cyclone separator </v>
          </cell>
          <cell r="D34" t="str">
            <v>220</v>
          </cell>
        </row>
        <row r="35">
          <cell r="B35" t="str">
            <v>01B05</v>
          </cell>
          <cell r="C35" t="str">
            <v xml:space="preserve">      Pulverizer bag filter </v>
          </cell>
          <cell r="D35" t="str">
            <v>230</v>
          </cell>
        </row>
        <row r="36">
          <cell r="B36" t="str">
            <v>01B06</v>
          </cell>
          <cell r="C36" t="str">
            <v xml:space="preserve">      Pulverized coal bin </v>
          </cell>
          <cell r="D36" t="str">
            <v>240</v>
          </cell>
        </row>
        <row r="37">
          <cell r="B37" t="str">
            <v>01B07</v>
          </cell>
          <cell r="C37" t="str">
            <v xml:space="preserve">      Pulverizer feeders </v>
          </cell>
          <cell r="D37" t="str">
            <v>250</v>
          </cell>
        </row>
        <row r="38">
          <cell r="B38" t="str">
            <v>01B08</v>
          </cell>
          <cell r="C38" t="str">
            <v xml:space="preserve">      Pulverizer feeder motor </v>
          </cell>
          <cell r="D38" t="str">
            <v>253</v>
          </cell>
        </row>
        <row r="39">
          <cell r="B39" t="str">
            <v>01B09</v>
          </cell>
          <cell r="C39" t="str">
            <v xml:space="preserve">      Pulverizer feeder coal scales </v>
          </cell>
          <cell r="D39" t="str">
            <v>255</v>
          </cell>
        </row>
        <row r="40">
          <cell r="B40" t="str">
            <v>01B10</v>
          </cell>
          <cell r="C40" t="str">
            <v xml:space="preserve">      Primary air fan </v>
          </cell>
          <cell r="D40" t="str">
            <v>260</v>
          </cell>
        </row>
        <row r="41">
          <cell r="B41" t="str">
            <v>01B11</v>
          </cell>
          <cell r="C41" t="str">
            <v xml:space="preserve">      Primary air fan lube oil system</v>
          </cell>
          <cell r="D41" t="str">
            <v>262</v>
          </cell>
        </row>
        <row r="42">
          <cell r="B42" t="str">
            <v>01B12</v>
          </cell>
          <cell r="C42" t="str">
            <v xml:space="preserve">      Primary air fan drives </v>
          </cell>
          <cell r="D42" t="str">
            <v>263</v>
          </cell>
        </row>
        <row r="43">
          <cell r="B43" t="str">
            <v>01B13</v>
          </cell>
          <cell r="C43" t="str">
            <v xml:space="preserve">      Other primary air fan problems</v>
          </cell>
          <cell r="D43" t="str">
            <v>264</v>
          </cell>
        </row>
        <row r="44">
          <cell r="B44" t="str">
            <v>01B14</v>
          </cell>
          <cell r="C44" t="str">
            <v xml:space="preserve">      Primary air heater </v>
          </cell>
          <cell r="D44" t="str">
            <v>265</v>
          </cell>
        </row>
        <row r="45">
          <cell r="B45" t="str">
            <v>01B15</v>
          </cell>
          <cell r="C45" t="str">
            <v xml:space="preserve">      Primary air heater fouling</v>
          </cell>
          <cell r="D45" t="str">
            <v>266</v>
          </cell>
        </row>
        <row r="46">
          <cell r="B46" t="str">
            <v>01B16</v>
          </cell>
          <cell r="C46" t="str">
            <v xml:space="preserve">      Primary air flow instrumentation</v>
          </cell>
          <cell r="D46" t="str">
            <v>267</v>
          </cell>
        </row>
        <row r="47">
          <cell r="B47" t="str">
            <v>01B17</v>
          </cell>
          <cell r="C47" t="str">
            <v xml:space="preserve">      Primary air duct and dampers </v>
          </cell>
          <cell r="D47" t="str">
            <v>270</v>
          </cell>
        </row>
        <row r="48">
          <cell r="B48" t="str">
            <v>01B19</v>
          </cell>
          <cell r="C48" t="str">
            <v xml:space="preserve">      Pulverizer reduced capacity due to wear </v>
          </cell>
          <cell r="D48" t="str">
            <v>290</v>
          </cell>
        </row>
        <row r="49">
          <cell r="B49" t="str">
            <v>01B20</v>
          </cell>
          <cell r="C49" t="str">
            <v xml:space="preserve">      Pulverizer motors and drives </v>
          </cell>
          <cell r="D49" t="str">
            <v>300</v>
          </cell>
        </row>
        <row r="50">
          <cell r="B50" t="str">
            <v>01B21</v>
          </cell>
          <cell r="C50" t="str">
            <v xml:space="preserve">      Pulverizer mills </v>
          </cell>
          <cell r="D50" t="str">
            <v>310</v>
          </cell>
        </row>
        <row r="51">
          <cell r="B51" t="str">
            <v>01B22</v>
          </cell>
          <cell r="C51" t="str">
            <v xml:space="preserve">      Pulverizer mill classifiers</v>
          </cell>
          <cell r="D51" t="str">
            <v>312</v>
          </cell>
        </row>
        <row r="52">
          <cell r="B52" t="str">
            <v>01B23</v>
          </cell>
          <cell r="C52" t="str">
            <v xml:space="preserve">      Pulverizer mill trunnion seals</v>
          </cell>
          <cell r="D52" t="str">
            <v>313</v>
          </cell>
        </row>
        <row r="53">
          <cell r="B53" t="str">
            <v>01B24</v>
          </cell>
          <cell r="C53" t="str">
            <v xml:space="preserve">      Pulverizer mill ball charger hopper (ball mills only)</v>
          </cell>
          <cell r="D53" t="str">
            <v>314</v>
          </cell>
        </row>
        <row r="54">
          <cell r="B54" t="str">
            <v>01B25</v>
          </cell>
          <cell r="C54" t="str">
            <v xml:space="preserve">      Pulverizer mill coal level controls</v>
          </cell>
          <cell r="D54" t="str">
            <v>315</v>
          </cell>
        </row>
        <row r="55">
          <cell r="B55" t="str">
            <v>01B26</v>
          </cell>
          <cell r="C55" t="str">
            <v xml:space="preserve">      Foreign object in mill </v>
          </cell>
          <cell r="D55" t="str">
            <v>320</v>
          </cell>
        </row>
        <row r="56">
          <cell r="B56" t="str">
            <v>01B27</v>
          </cell>
          <cell r="C56" t="str">
            <v xml:space="preserve">      Pulverizer skidding </v>
          </cell>
          <cell r="D56" t="str">
            <v>325</v>
          </cell>
        </row>
        <row r="57">
          <cell r="B57" t="str">
            <v>01B28</v>
          </cell>
          <cell r="C57" t="str">
            <v xml:space="preserve">      Pulverizer coal leak (pulverizers only)</v>
          </cell>
          <cell r="D57" t="str">
            <v>330</v>
          </cell>
        </row>
        <row r="58">
          <cell r="B58" t="str">
            <v>01B29</v>
          </cell>
          <cell r="C58" t="str">
            <v xml:space="preserve">      Pulverizer system coal leaks (other than pulverizers)</v>
          </cell>
          <cell r="D58" t="str">
            <v>331</v>
          </cell>
        </row>
        <row r="59">
          <cell r="B59" t="str">
            <v>01B30</v>
          </cell>
          <cell r="C59" t="str">
            <v xml:space="preserve">      Pulverizer lube oil system </v>
          </cell>
          <cell r="D59" t="str">
            <v>335</v>
          </cell>
        </row>
        <row r="60">
          <cell r="B60" t="str">
            <v>01B32</v>
          </cell>
          <cell r="C60" t="str">
            <v xml:space="preserve">      Other pulverizer problems </v>
          </cell>
          <cell r="D60" t="str">
            <v>340</v>
          </cell>
        </row>
        <row r="61">
          <cell r="B61" t="str">
            <v>01B33</v>
          </cell>
          <cell r="C61" t="str">
            <v xml:space="preserve">      Pulverizer inspection</v>
          </cell>
          <cell r="D61" t="str">
            <v>344</v>
          </cell>
        </row>
        <row r="62">
          <cell r="B62" t="str">
            <v>01B34</v>
          </cell>
          <cell r="C62" t="str">
            <v xml:space="preserve">      Pulverizer overhaul </v>
          </cell>
          <cell r="D62" t="str">
            <v>345</v>
          </cell>
        </row>
        <row r="63">
          <cell r="B63" t="str">
            <v>01B36</v>
          </cell>
          <cell r="C63" t="str">
            <v xml:space="preserve">      Burners </v>
          </cell>
          <cell r="D63" t="str">
            <v>360</v>
          </cell>
        </row>
        <row r="64">
          <cell r="B64" t="str">
            <v>01B37</v>
          </cell>
          <cell r="C64" t="str">
            <v xml:space="preserve">      Burner orfices</v>
          </cell>
          <cell r="D64" t="str">
            <v>361</v>
          </cell>
        </row>
        <row r="65">
          <cell r="B65" t="str">
            <v>01B38</v>
          </cell>
          <cell r="C65" t="str">
            <v xml:space="preserve">      Burner instruments and controls (except light-off) </v>
          </cell>
          <cell r="D65" t="str">
            <v>370</v>
          </cell>
        </row>
        <row r="66">
          <cell r="B66" t="str">
            <v>01B39</v>
          </cell>
          <cell r="C66" t="str">
            <v xml:space="preserve">      Light-off (igniter) systems (including fuel supply) </v>
          </cell>
          <cell r="D66" t="str">
            <v>380</v>
          </cell>
        </row>
        <row r="67">
          <cell r="B67" t="str">
            <v>01B40</v>
          </cell>
          <cell r="C67" t="str">
            <v xml:space="preserve">      Igniters </v>
          </cell>
          <cell r="D67" t="str">
            <v>385</v>
          </cell>
        </row>
        <row r="68">
          <cell r="B68" t="str">
            <v>01B42</v>
          </cell>
          <cell r="C68" t="str">
            <v xml:space="preserve">      Burner wind box fires </v>
          </cell>
          <cell r="D68" t="str">
            <v>400</v>
          </cell>
        </row>
        <row r="69">
          <cell r="B69" t="str">
            <v>01B43</v>
          </cell>
          <cell r="C69" t="str">
            <v xml:space="preserve">      Other burner problems  </v>
          </cell>
          <cell r="D69" t="str">
            <v>410</v>
          </cell>
        </row>
        <row r="70">
          <cell r="B70" t="str">
            <v>01B45</v>
          </cell>
          <cell r="C70" t="str">
            <v xml:space="preserve">      Cyclone crusher </v>
          </cell>
          <cell r="D70" t="str">
            <v>420</v>
          </cell>
        </row>
        <row r="71">
          <cell r="B71" t="str">
            <v>01B46</v>
          </cell>
          <cell r="C71" t="str">
            <v xml:space="preserve">      Cyclone dampers</v>
          </cell>
          <cell r="D71" t="str">
            <v>425</v>
          </cell>
        </row>
        <row r="72">
          <cell r="B72" t="str">
            <v>01B47</v>
          </cell>
          <cell r="C72" t="str">
            <v xml:space="preserve">      Cyclone air ducts</v>
          </cell>
          <cell r="D72" t="str">
            <v>426</v>
          </cell>
        </row>
        <row r="73">
          <cell r="B73" t="str">
            <v>01B48</v>
          </cell>
          <cell r="C73" t="str">
            <v xml:space="preserve">      Cyclone furnace </v>
          </cell>
          <cell r="D73" t="str">
            <v>430</v>
          </cell>
        </row>
        <row r="74">
          <cell r="B74" t="str">
            <v>01B49</v>
          </cell>
          <cell r="C74" t="str">
            <v xml:space="preserve">      Other cyclone problems</v>
          </cell>
          <cell r="D74" t="str">
            <v>435</v>
          </cell>
        </row>
        <row r="75">
          <cell r="B75" t="str">
            <v>01B51</v>
          </cell>
          <cell r="C75" t="str">
            <v xml:space="preserve">      Fuel oil pumps (general) </v>
          </cell>
          <cell r="D75" t="str">
            <v>440</v>
          </cell>
        </row>
        <row r="76">
          <cell r="B76" t="str">
            <v>01B52</v>
          </cell>
          <cell r="C76" t="str">
            <v xml:space="preserve">      Fuel oil pumps (burner supply) </v>
          </cell>
          <cell r="D76" t="str">
            <v>441</v>
          </cell>
        </row>
        <row r="77">
          <cell r="B77" t="str">
            <v>01B53</v>
          </cell>
          <cell r="C77" t="str">
            <v xml:space="preserve">      Fuel oil pumps (forwarding/transfer) </v>
          </cell>
          <cell r="D77" t="str">
            <v>442</v>
          </cell>
        </row>
        <row r="78">
          <cell r="B78" t="str">
            <v>01B54</v>
          </cell>
          <cell r="C78" t="str">
            <v xml:space="preserve">      Fuel oil (burner supply) pump drives </v>
          </cell>
          <cell r="D78" t="str">
            <v>443</v>
          </cell>
        </row>
        <row r="79">
          <cell r="B79" t="str">
            <v>01B56</v>
          </cell>
          <cell r="C79" t="str">
            <v xml:space="preserve">      Fuel oil heaters </v>
          </cell>
          <cell r="D79" t="str">
            <v>450</v>
          </cell>
        </row>
        <row r="80">
          <cell r="B80" t="str">
            <v>01B57</v>
          </cell>
          <cell r="C80" t="str">
            <v xml:space="preserve">      Fuel oil atomizers </v>
          </cell>
          <cell r="D80" t="str">
            <v>460</v>
          </cell>
        </row>
        <row r="81">
          <cell r="B81" t="str">
            <v>01B58</v>
          </cell>
          <cell r="C81" t="str">
            <v xml:space="preserve">      Oil and gas fires </v>
          </cell>
          <cell r="D81" t="str">
            <v>470</v>
          </cell>
        </row>
        <row r="82">
          <cell r="B82" t="str">
            <v>01B59</v>
          </cell>
          <cell r="C82" t="str">
            <v xml:space="preserve">      Other oil and gas fuel supply problems (see codes 0360-0410 for burner problems)  </v>
          </cell>
          <cell r="D82" t="str">
            <v>480</v>
          </cell>
        </row>
        <row r="83">
          <cell r="B83" t="str">
            <v>01C</v>
          </cell>
          <cell r="C83" t="str">
            <v xml:space="preserve">   Boiler Piping System</v>
          </cell>
        </row>
        <row r="84">
          <cell r="B84" t="str">
            <v>01C01</v>
          </cell>
          <cell r="C84" t="str">
            <v xml:space="preserve">      Main steam piping up to turbine stop valves </v>
          </cell>
          <cell r="D84" t="str">
            <v>500</v>
          </cell>
        </row>
        <row r="85">
          <cell r="B85" t="str">
            <v>01C02</v>
          </cell>
          <cell r="C85" t="str">
            <v xml:space="preserve">      Main steam relief/safety valves </v>
          </cell>
          <cell r="D85" t="str">
            <v>510</v>
          </cell>
        </row>
        <row r="86">
          <cell r="B86" t="str">
            <v>01C03</v>
          </cell>
          <cell r="C86" t="str">
            <v xml:space="preserve">      Other main steam valves (including vent and drain valves but not including the turbine stop valves) </v>
          </cell>
          <cell r="D86" t="str">
            <v>520</v>
          </cell>
        </row>
        <row r="87">
          <cell r="B87" t="str">
            <v>01C04</v>
          </cell>
          <cell r="C87" t="str">
            <v xml:space="preserve">      Other main steam system problems</v>
          </cell>
          <cell r="D87" t="str">
            <v>530</v>
          </cell>
        </row>
        <row r="88">
          <cell r="B88" t="str">
            <v>01C05</v>
          </cell>
          <cell r="C88" t="str">
            <v xml:space="preserve">      Reheat steam piping up to turbine stop valves </v>
          </cell>
          <cell r="D88" t="str">
            <v>540</v>
          </cell>
        </row>
        <row r="89">
          <cell r="B89" t="str">
            <v>01C06</v>
          </cell>
          <cell r="C89" t="str">
            <v xml:space="preserve">      Reheat steam relief/safety valves </v>
          </cell>
          <cell r="D89" t="str">
            <v>550</v>
          </cell>
        </row>
        <row r="90">
          <cell r="B90" t="str">
            <v>01C07</v>
          </cell>
          <cell r="C90" t="str">
            <v xml:space="preserve">      Other reheat steam valves (not including turbine stop or intercept valves)</v>
          </cell>
          <cell r="D90" t="str">
            <v>560</v>
          </cell>
        </row>
        <row r="91">
          <cell r="B91" t="str">
            <v>01C08</v>
          </cell>
          <cell r="C91" t="str">
            <v xml:space="preserve">      Other reheat steam problems </v>
          </cell>
          <cell r="D91" t="str">
            <v>570</v>
          </cell>
        </row>
        <row r="92">
          <cell r="B92" t="str">
            <v>01C09</v>
          </cell>
          <cell r="C92" t="str">
            <v xml:space="preserve">      Desuperheater/attemperator piping </v>
          </cell>
          <cell r="D92" t="str">
            <v>580</v>
          </cell>
        </row>
        <row r="93">
          <cell r="B93" t="str">
            <v>01C10</v>
          </cell>
          <cell r="C93" t="str">
            <v xml:space="preserve">      Desuperheater/attemperator valves </v>
          </cell>
          <cell r="D93" t="str">
            <v>590</v>
          </cell>
        </row>
        <row r="94">
          <cell r="B94" t="str">
            <v>01C11</v>
          </cell>
          <cell r="C94" t="str">
            <v xml:space="preserve">      Desuperheater/attemperator spray nozzles </v>
          </cell>
          <cell r="D94" t="str">
            <v>600</v>
          </cell>
        </row>
        <row r="95">
          <cell r="B95" t="str">
            <v>01C12</v>
          </cell>
          <cell r="C95" t="str">
            <v xml:space="preserve">      Desuperheater/attemperator drums </v>
          </cell>
          <cell r="D95" t="str">
            <v>610</v>
          </cell>
        </row>
        <row r="96">
          <cell r="B96" t="str">
            <v>01C13</v>
          </cell>
          <cell r="C96" t="str">
            <v xml:space="preserve">      Other desuperheater/attemperator problems  </v>
          </cell>
          <cell r="D96" t="str">
            <v>620</v>
          </cell>
        </row>
        <row r="97">
          <cell r="B97" t="str">
            <v>01C14</v>
          </cell>
          <cell r="C97" t="str">
            <v xml:space="preserve">      Startup bypass system piping (including drain lines up to heaters or condenser)</v>
          </cell>
          <cell r="D97" t="str">
            <v>630</v>
          </cell>
        </row>
        <row r="98">
          <cell r="B98" t="str">
            <v>01C15</v>
          </cell>
          <cell r="C98" t="str">
            <v xml:space="preserve">      Startup bypass system valves </v>
          </cell>
          <cell r="D98" t="str">
            <v>640</v>
          </cell>
        </row>
        <row r="99">
          <cell r="B99" t="str">
            <v>01C16</v>
          </cell>
          <cell r="C99" t="str">
            <v xml:space="preserve">      Startup bypass tanks or flash tanks </v>
          </cell>
          <cell r="D99" t="str">
            <v>650</v>
          </cell>
        </row>
        <row r="100">
          <cell r="B100" t="str">
            <v>01C17</v>
          </cell>
          <cell r="C100" t="str">
            <v xml:space="preserve">      Other startup bypass system problems</v>
          </cell>
          <cell r="D100" t="str">
            <v>660</v>
          </cell>
        </row>
        <row r="101">
          <cell r="B101" t="str">
            <v>01C18</v>
          </cell>
          <cell r="C101" t="str">
            <v xml:space="preserve">      Feedwater piping downstream of feedwater regulating valve </v>
          </cell>
          <cell r="D101" t="str">
            <v>670</v>
          </cell>
        </row>
        <row r="102">
          <cell r="B102" t="str">
            <v>01C19</v>
          </cell>
          <cell r="C102" t="str">
            <v xml:space="preserve">      Feedwater valves (not feedwater regulating valve) </v>
          </cell>
          <cell r="D102" t="str">
            <v>680</v>
          </cell>
        </row>
        <row r="103">
          <cell r="B103" t="str">
            <v>01C21</v>
          </cell>
          <cell r="C103" t="str">
            <v xml:space="preserve">      Blowdown system valves </v>
          </cell>
          <cell r="D103" t="str">
            <v>700</v>
          </cell>
        </row>
        <row r="104">
          <cell r="B104" t="str">
            <v>01C22</v>
          </cell>
          <cell r="C104" t="str">
            <v xml:space="preserve">      Blowdown system piping </v>
          </cell>
          <cell r="D104" t="str">
            <v>710</v>
          </cell>
        </row>
        <row r="105">
          <cell r="B105" t="str">
            <v>01C23</v>
          </cell>
          <cell r="C105" t="str">
            <v xml:space="preserve">      Blowdown system controls </v>
          </cell>
          <cell r="D105" t="str">
            <v>720</v>
          </cell>
        </row>
        <row r="106">
          <cell r="B106" t="str">
            <v>01C24</v>
          </cell>
          <cell r="C106" t="str">
            <v xml:space="preserve">      Other blowdown system problems</v>
          </cell>
          <cell r="D106" t="str">
            <v>730</v>
          </cell>
        </row>
        <row r="107">
          <cell r="B107" t="str">
            <v>01C25</v>
          </cell>
          <cell r="C107" t="str">
            <v xml:space="preserve">      Boiler recirculation pumps </v>
          </cell>
          <cell r="D107" t="str">
            <v>740</v>
          </cell>
        </row>
        <row r="108">
          <cell r="B108" t="str">
            <v>01C26</v>
          </cell>
          <cell r="C108" t="str">
            <v xml:space="preserve">      Boiler recirculation pumps - motors </v>
          </cell>
          <cell r="D108" t="str">
            <v>741</v>
          </cell>
        </row>
        <row r="109">
          <cell r="B109" t="str">
            <v>01C27</v>
          </cell>
          <cell r="C109" t="str">
            <v xml:space="preserve">      Boiler recirculation piping </v>
          </cell>
          <cell r="D109" t="str">
            <v>750</v>
          </cell>
        </row>
        <row r="110">
          <cell r="B110" t="str">
            <v>01C28</v>
          </cell>
          <cell r="C110" t="str">
            <v xml:space="preserve">      Boiler recirculation valves </v>
          </cell>
          <cell r="D110" t="str">
            <v>760</v>
          </cell>
        </row>
        <row r="111">
          <cell r="B111" t="str">
            <v>01C29</v>
          </cell>
          <cell r="C111" t="str">
            <v xml:space="preserve">      Other boiler recirculation problems  </v>
          </cell>
          <cell r="D111" t="str">
            <v>770</v>
          </cell>
        </row>
        <row r="112">
          <cell r="B112" t="str">
            <v>01C30</v>
          </cell>
          <cell r="C112" t="str">
            <v xml:space="preserve">      Economizer piping </v>
          </cell>
          <cell r="D112" t="str">
            <v>775</v>
          </cell>
        </row>
        <row r="113">
          <cell r="B113" t="str">
            <v>01C31</v>
          </cell>
          <cell r="C113" t="str">
            <v xml:space="preserve">      Headers between tube bundles </v>
          </cell>
          <cell r="D113" t="str">
            <v>780</v>
          </cell>
        </row>
        <row r="114">
          <cell r="B114" t="str">
            <v>01C32</v>
          </cell>
          <cell r="C114" t="str">
            <v xml:space="preserve">      Headers and caps </v>
          </cell>
          <cell r="D114" t="str">
            <v>782</v>
          </cell>
        </row>
        <row r="115">
          <cell r="B115" t="str">
            <v>01C33</v>
          </cell>
          <cell r="C115" t="str">
            <v xml:space="preserve">      Pipe hangers (general) </v>
          </cell>
          <cell r="D115" t="str">
            <v>790</v>
          </cell>
        </row>
        <row r="116">
          <cell r="B116" t="str">
            <v>01C34</v>
          </cell>
          <cell r="C116" t="str">
            <v xml:space="preserve">      Other miscellaneous piping system problems  </v>
          </cell>
          <cell r="D116" t="str">
            <v>799</v>
          </cell>
        </row>
        <row r="117">
          <cell r="B117" t="str">
            <v>01D</v>
          </cell>
          <cell r="C117" t="str">
            <v xml:space="preserve">   Boiler Internals and Structures</v>
          </cell>
        </row>
        <row r="118">
          <cell r="B118" t="str">
            <v>01D01</v>
          </cell>
          <cell r="C118" t="str">
            <v xml:space="preserve">      Drums and drum internals </v>
          </cell>
          <cell r="D118" t="str">
            <v>800</v>
          </cell>
        </row>
        <row r="119">
          <cell r="B119" t="str">
            <v>01D02</v>
          </cell>
          <cell r="C119" t="str">
            <v xml:space="preserve">      Boiler supports and structures (use code 1320 for tube supports) </v>
          </cell>
          <cell r="D119" t="str">
            <v>810</v>
          </cell>
        </row>
        <row r="120">
          <cell r="B120" t="str">
            <v>01D03</v>
          </cell>
          <cell r="C120" t="str">
            <v xml:space="preserve">      Casing </v>
          </cell>
          <cell r="D120" t="str">
            <v>820</v>
          </cell>
        </row>
        <row r="121">
          <cell r="B121" t="str">
            <v>01D04</v>
          </cell>
          <cell r="C121" t="str">
            <v xml:space="preserve">      Doors </v>
          </cell>
          <cell r="D121" t="str">
            <v>830</v>
          </cell>
        </row>
        <row r="122">
          <cell r="B122" t="str">
            <v>01D05</v>
          </cell>
          <cell r="C122" t="str">
            <v xml:space="preserve">      Refractory and insulation </v>
          </cell>
          <cell r="D122" t="str">
            <v>840</v>
          </cell>
        </row>
        <row r="123">
          <cell r="B123" t="str">
            <v>01D06</v>
          </cell>
          <cell r="C123" t="str">
            <v xml:space="preserve">      Windbox expansion joints</v>
          </cell>
          <cell r="D123" t="str">
            <v>845</v>
          </cell>
        </row>
        <row r="124">
          <cell r="B124" t="str">
            <v>01D07</v>
          </cell>
          <cell r="C124" t="str">
            <v xml:space="preserve">      Other expansion joints</v>
          </cell>
          <cell r="D124" t="str">
            <v>847</v>
          </cell>
        </row>
        <row r="125">
          <cell r="B125" t="str">
            <v>01D08</v>
          </cell>
          <cell r="C125" t="str">
            <v xml:space="preserve">      Other internal or structural problems </v>
          </cell>
          <cell r="D125" t="str">
            <v>850</v>
          </cell>
        </row>
        <row r="126">
          <cell r="B126" t="str">
            <v>01D09</v>
          </cell>
          <cell r="C126" t="str">
            <v xml:space="preserve">      Drum relief/safety valves </v>
          </cell>
          <cell r="D126" t="str">
            <v>855</v>
          </cell>
        </row>
        <row r="127">
          <cell r="B127" t="str">
            <v>01D10</v>
          </cell>
          <cell r="C127" t="str">
            <v xml:space="preserve">      Tube external fins/membranes  </v>
          </cell>
          <cell r="D127" t="str">
            <v>859</v>
          </cell>
        </row>
        <row r="128">
          <cell r="B128" t="str">
            <v>01E</v>
          </cell>
          <cell r="C128" t="str">
            <v xml:space="preserve">   Slag and Ash Removal</v>
          </cell>
        </row>
        <row r="129">
          <cell r="B129" t="str">
            <v>01E01</v>
          </cell>
          <cell r="C129" t="str">
            <v xml:space="preserve">      Soot blowers - air (see code 3844 for air delivery system) </v>
          </cell>
          <cell r="D129" t="str">
            <v>860</v>
          </cell>
        </row>
        <row r="130">
          <cell r="B130" t="str">
            <v>01E02</v>
          </cell>
          <cell r="C130" t="str">
            <v xml:space="preserve">      Soot blowers - steam </v>
          </cell>
          <cell r="D130" t="str">
            <v>870</v>
          </cell>
        </row>
        <row r="131">
          <cell r="B131" t="str">
            <v>01E03</v>
          </cell>
          <cell r="C131" t="str">
            <v xml:space="preserve">      Soot blowers - sonic </v>
          </cell>
          <cell r="D131" t="str">
            <v>871</v>
          </cell>
        </row>
        <row r="132">
          <cell r="B132" t="str">
            <v>01E04</v>
          </cell>
          <cell r="C132" t="str">
            <v xml:space="preserve">      Soot blowers - water </v>
          </cell>
          <cell r="D132" t="str">
            <v>872</v>
          </cell>
        </row>
        <row r="133">
          <cell r="B133" t="str">
            <v>01E05</v>
          </cell>
          <cell r="C133" t="str">
            <v xml:space="preserve">      Soot blower drives </v>
          </cell>
          <cell r="D133" t="str">
            <v>873</v>
          </cell>
        </row>
        <row r="134">
          <cell r="B134" t="str">
            <v>01E06</v>
          </cell>
          <cell r="C134" t="str">
            <v xml:space="preserve">      Soot blower controls </v>
          </cell>
          <cell r="D134" t="str">
            <v>876</v>
          </cell>
        </row>
        <row r="135">
          <cell r="B135" t="str">
            <v>01E07</v>
          </cell>
          <cell r="C135" t="str">
            <v xml:space="preserve">      Fly ash handling (not precipitators, scrubbers, mechanical collectors, or baghouses)</v>
          </cell>
          <cell r="D135" t="str">
            <v>880</v>
          </cell>
        </row>
        <row r="136">
          <cell r="B136" t="str">
            <v>01E08</v>
          </cell>
          <cell r="C136" t="str">
            <v xml:space="preserve">      Bottom ash systems (wet or dry) </v>
          </cell>
          <cell r="D136" t="str">
            <v>890</v>
          </cell>
        </row>
        <row r="137">
          <cell r="B137" t="str">
            <v>01E09</v>
          </cell>
          <cell r="C137" t="str">
            <v xml:space="preserve">      Bottom ash hoppers (including gates)</v>
          </cell>
          <cell r="D137" t="str">
            <v>891</v>
          </cell>
        </row>
        <row r="138">
          <cell r="B138" t="str">
            <v>01E10</v>
          </cell>
          <cell r="C138" t="str">
            <v xml:space="preserve">      Bottom ash clinker grinders </v>
          </cell>
          <cell r="D138" t="str">
            <v>892</v>
          </cell>
        </row>
        <row r="139">
          <cell r="B139" t="str">
            <v>01E11</v>
          </cell>
          <cell r="C139" t="str">
            <v xml:space="preserve">      Bottom ash water pumps and motors </v>
          </cell>
          <cell r="D139" t="str">
            <v>893</v>
          </cell>
        </row>
        <row r="140">
          <cell r="B140" t="str">
            <v>01E12</v>
          </cell>
          <cell r="C140" t="str">
            <v xml:space="preserve">      Bottom ash piping and valves </v>
          </cell>
          <cell r="D140" t="str">
            <v>894</v>
          </cell>
        </row>
        <row r="141">
          <cell r="B141" t="str">
            <v>01E13</v>
          </cell>
          <cell r="C141" t="str">
            <v xml:space="preserve">      Ashpit trouble </v>
          </cell>
          <cell r="D141" t="str">
            <v>895</v>
          </cell>
        </row>
        <row r="142">
          <cell r="B142" t="str">
            <v>01E14</v>
          </cell>
          <cell r="C142" t="str">
            <v xml:space="preserve">      Bottom ash dewatering bins </v>
          </cell>
          <cell r="D142" t="str">
            <v>896</v>
          </cell>
        </row>
        <row r="143">
          <cell r="B143" t="str">
            <v>01E15</v>
          </cell>
          <cell r="C143" t="str">
            <v xml:space="preserve">      Bottom ash rotary (drag chain type) conveyor and motor </v>
          </cell>
          <cell r="D143" t="str">
            <v>897</v>
          </cell>
        </row>
        <row r="144">
          <cell r="B144" t="str">
            <v>01E16</v>
          </cell>
          <cell r="C144" t="str">
            <v xml:space="preserve">      Bottom ash pyrite hopper (pulverizer reject) system </v>
          </cell>
          <cell r="D144" t="str">
            <v>898</v>
          </cell>
        </row>
        <row r="145">
          <cell r="B145" t="str">
            <v>01E17</v>
          </cell>
          <cell r="C145" t="str">
            <v xml:space="preserve">      Bottom ash controls and instrumentation </v>
          </cell>
          <cell r="D145" t="str">
            <v>899</v>
          </cell>
        </row>
        <row r="146">
          <cell r="B146" t="str">
            <v>01E18</v>
          </cell>
          <cell r="C146" t="str">
            <v xml:space="preserve">      Slag-tap (cyclone furnace) </v>
          </cell>
          <cell r="D146" t="str">
            <v>900</v>
          </cell>
        </row>
        <row r="147">
          <cell r="B147" t="str">
            <v>01E19</v>
          </cell>
          <cell r="C147" t="str">
            <v xml:space="preserve">      Slag-tap (other than cyclone furnace) </v>
          </cell>
          <cell r="D147" t="str">
            <v>910</v>
          </cell>
        </row>
        <row r="148">
          <cell r="B148" t="str">
            <v>01E20</v>
          </cell>
          <cell r="C148" t="str">
            <v xml:space="preserve">      Other slag and ash removal problems  </v>
          </cell>
          <cell r="D148" t="str">
            <v>920</v>
          </cell>
        </row>
        <row r="149">
          <cell r="B149" t="str">
            <v>01F</v>
          </cell>
          <cell r="C149" t="str">
            <v xml:space="preserve">   Boiler Tube Leaks (use code 0859 for tube/membrane failures)  </v>
          </cell>
        </row>
        <row r="150">
          <cell r="B150" t="str">
            <v>01F01</v>
          </cell>
          <cell r="C150" t="str">
            <v xml:space="preserve">      Furnace wall </v>
          </cell>
          <cell r="D150" t="str">
            <v>1000</v>
          </cell>
        </row>
        <row r="151">
          <cell r="B151" t="str">
            <v>01F02</v>
          </cell>
          <cell r="C151" t="str">
            <v xml:space="preserve">      Generating tubes </v>
          </cell>
          <cell r="D151" t="str">
            <v>1005</v>
          </cell>
        </row>
        <row r="152">
          <cell r="B152" t="str">
            <v>01F03</v>
          </cell>
          <cell r="C152" t="str">
            <v xml:space="preserve">      Cyclone furnace (in cyclone area only) </v>
          </cell>
          <cell r="D152" t="str">
            <v>1010</v>
          </cell>
        </row>
        <row r="153">
          <cell r="B153" t="str">
            <v>01F04</v>
          </cell>
          <cell r="C153" t="str">
            <v xml:space="preserve">      Convection pass wall (water tubes only) </v>
          </cell>
          <cell r="D153" t="str">
            <v>1020</v>
          </cell>
        </row>
        <row r="154">
          <cell r="B154" t="str">
            <v>01F05</v>
          </cell>
          <cell r="C154" t="str">
            <v xml:space="preserve">      Boiler screen, wing wall, or slag screen (water tubes only) </v>
          </cell>
          <cell r="D154" t="str">
            <v>1030</v>
          </cell>
        </row>
        <row r="155">
          <cell r="B155" t="str">
            <v>01F06</v>
          </cell>
          <cell r="C155" t="str">
            <v xml:space="preserve">      Platen superheater </v>
          </cell>
          <cell r="D155" t="str">
            <v>1035</v>
          </cell>
        </row>
        <row r="156">
          <cell r="B156" t="str">
            <v>01F07</v>
          </cell>
          <cell r="C156" t="str">
            <v xml:space="preserve">      First superheater </v>
          </cell>
          <cell r="D156" t="str">
            <v>1040</v>
          </cell>
        </row>
        <row r="157">
          <cell r="B157" t="str">
            <v>01F08</v>
          </cell>
          <cell r="C157" t="str">
            <v xml:space="preserve">      Second superheater </v>
          </cell>
          <cell r="D157" t="str">
            <v>1050</v>
          </cell>
        </row>
        <row r="158">
          <cell r="B158" t="str">
            <v>01F09</v>
          </cell>
          <cell r="C158" t="str">
            <v xml:space="preserve">      External superheater link tubing </v>
          </cell>
          <cell r="D158" t="str">
            <v>1055</v>
          </cell>
        </row>
        <row r="159">
          <cell r="B159" t="str">
            <v>01F10</v>
          </cell>
          <cell r="C159" t="str">
            <v xml:space="preserve">      First reheater </v>
          </cell>
          <cell r="D159" t="str">
            <v>1060</v>
          </cell>
        </row>
        <row r="160">
          <cell r="B160" t="str">
            <v>01F11</v>
          </cell>
          <cell r="C160" t="str">
            <v xml:space="preserve">      Second reheater </v>
          </cell>
          <cell r="D160" t="str">
            <v>1070</v>
          </cell>
        </row>
        <row r="161">
          <cell r="B161" t="str">
            <v>01F12</v>
          </cell>
          <cell r="C161" t="str">
            <v xml:space="preserve">      External reheater link tubing </v>
          </cell>
          <cell r="D161" t="str">
            <v>1075</v>
          </cell>
        </row>
        <row r="162">
          <cell r="B162" t="str">
            <v>01F13</v>
          </cell>
          <cell r="C162" t="str">
            <v xml:space="preserve">      Economizer </v>
          </cell>
          <cell r="D162" t="str">
            <v>1080</v>
          </cell>
        </row>
        <row r="163">
          <cell r="B163" t="str">
            <v>01F14</v>
          </cell>
          <cell r="C163" t="str">
            <v xml:space="preserve">      Other boiler tube leaks</v>
          </cell>
          <cell r="D163" t="str">
            <v>1090</v>
          </cell>
        </row>
        <row r="164">
          <cell r="B164" t="str">
            <v>01G01</v>
          </cell>
          <cell r="C164" t="str">
            <v xml:space="preserve">      Furnace wall </v>
          </cell>
          <cell r="D164" t="str">
            <v>1100</v>
          </cell>
        </row>
        <row r="165">
          <cell r="B165" t="str">
            <v>01G02</v>
          </cell>
          <cell r="C165" t="str">
            <v xml:space="preserve">      Generating tubes </v>
          </cell>
          <cell r="D165" t="str">
            <v>1105</v>
          </cell>
        </row>
        <row r="166">
          <cell r="B166" t="str">
            <v>01G03</v>
          </cell>
          <cell r="C166" t="str">
            <v xml:space="preserve">      Cyclone furnace (in cyclone area only) </v>
          </cell>
          <cell r="D166" t="str">
            <v>1110</v>
          </cell>
        </row>
        <row r="167">
          <cell r="B167" t="str">
            <v>01G04</v>
          </cell>
          <cell r="C167" t="str">
            <v xml:space="preserve">      Convection pass wall </v>
          </cell>
          <cell r="D167" t="str">
            <v>1120</v>
          </cell>
        </row>
        <row r="168">
          <cell r="B168" t="str">
            <v>01G05</v>
          </cell>
          <cell r="C168" t="str">
            <v xml:space="preserve">      Boiler screen, wing wall, or slag screen (water tubes only) </v>
          </cell>
          <cell r="D168" t="str">
            <v>1130</v>
          </cell>
        </row>
        <row r="169">
          <cell r="B169" t="str">
            <v>01G06</v>
          </cell>
          <cell r="C169" t="str">
            <v xml:space="preserve">      First superheater </v>
          </cell>
          <cell r="D169" t="str">
            <v>1140</v>
          </cell>
        </row>
        <row r="170">
          <cell r="B170" t="str">
            <v>01G07</v>
          </cell>
          <cell r="C170" t="str">
            <v xml:space="preserve">      Second superheater </v>
          </cell>
          <cell r="D170" t="str">
            <v>1150</v>
          </cell>
        </row>
        <row r="171">
          <cell r="B171" t="str">
            <v>01G08</v>
          </cell>
          <cell r="C171" t="str">
            <v xml:space="preserve">      First reheater </v>
          </cell>
          <cell r="D171" t="str">
            <v>1160</v>
          </cell>
        </row>
        <row r="172">
          <cell r="B172" t="str">
            <v>01G09</v>
          </cell>
          <cell r="C172" t="str">
            <v xml:space="preserve">      Second reheater </v>
          </cell>
          <cell r="D172" t="str">
            <v>1170</v>
          </cell>
        </row>
        <row r="173">
          <cell r="B173" t="str">
            <v>01G10</v>
          </cell>
          <cell r="C173" t="str">
            <v xml:space="preserve">      Economizer </v>
          </cell>
          <cell r="D173" t="str">
            <v>1180</v>
          </cell>
        </row>
        <row r="174">
          <cell r="B174" t="str">
            <v>01G11</v>
          </cell>
          <cell r="C174" t="str">
            <v xml:space="preserve">      Other tube slagging or fouling</v>
          </cell>
          <cell r="D174" t="str">
            <v>1190</v>
          </cell>
        </row>
        <row r="175">
          <cell r="B175" t="str">
            <v>01G12</v>
          </cell>
          <cell r="C175" t="str">
            <v xml:space="preserve">      Operation at reduced power to avoid slagging or fouling</v>
          </cell>
          <cell r="D175" t="str">
            <v>1200</v>
          </cell>
        </row>
        <row r="176">
          <cell r="B176" t="str">
            <v>01H</v>
          </cell>
          <cell r="C176" t="str">
            <v xml:space="preserve">   Miscellaneous Boiler Tube Problems</v>
          </cell>
        </row>
        <row r="177">
          <cell r="B177" t="str">
            <v>01H01</v>
          </cell>
          <cell r="C177" t="str">
            <v xml:space="preserve">      Water side fouling </v>
          </cell>
          <cell r="D177" t="str">
            <v>1300</v>
          </cell>
        </row>
        <row r="178">
          <cell r="B178" t="str">
            <v>01H02</v>
          </cell>
          <cell r="C178" t="str">
            <v xml:space="preserve">      Fireside cleaning (which requires a full outage) Use code 1200 for cleanings that cause deratings. </v>
          </cell>
          <cell r="D178" t="str">
            <v>1305</v>
          </cell>
        </row>
        <row r="179">
          <cell r="B179" t="str">
            <v>01H03</v>
          </cell>
          <cell r="C179" t="str">
            <v xml:space="preserve">      Water side cleaning (acid cleaning) </v>
          </cell>
          <cell r="D179" t="str">
            <v>1310</v>
          </cell>
        </row>
        <row r="180">
          <cell r="B180" t="str">
            <v>01H04</v>
          </cell>
          <cell r="C180" t="str">
            <v xml:space="preserve">      Tube supports/attachments </v>
          </cell>
          <cell r="D180" t="str">
            <v>1320</v>
          </cell>
        </row>
        <row r="181">
          <cell r="B181" t="str">
            <v>01H05</v>
          </cell>
          <cell r="C181" t="str">
            <v xml:space="preserve">      Slag fall damage </v>
          </cell>
          <cell r="D181" t="str">
            <v>1330</v>
          </cell>
        </row>
        <row r="182">
          <cell r="B182" t="str">
            <v>01H06</v>
          </cell>
          <cell r="C182" t="str">
            <v xml:space="preserve">      Tube modifications (including addition and removal of tubes) </v>
          </cell>
          <cell r="D182" t="str">
            <v>1340</v>
          </cell>
        </row>
        <row r="183">
          <cell r="B183" t="str">
            <v>01H07</v>
          </cell>
          <cell r="C183" t="str">
            <v xml:space="preserve">      Other miscellaneous boiler tube problems</v>
          </cell>
          <cell r="D183" t="str">
            <v>1350</v>
          </cell>
        </row>
        <row r="184">
          <cell r="B184" t="str">
            <v>01I</v>
          </cell>
          <cell r="C184" t="str">
            <v xml:space="preserve">   Boiler Air and Gas Systems (excluding burner pipes,wind boxes,primary air,or pulverizer exhausters)</v>
          </cell>
        </row>
        <row r="185">
          <cell r="B185" t="str">
            <v>01I01</v>
          </cell>
          <cell r="C185" t="str">
            <v xml:space="preserve">      Forced draft fans </v>
          </cell>
          <cell r="D185" t="str">
            <v>1400</v>
          </cell>
        </row>
        <row r="186">
          <cell r="B186" t="str">
            <v>01I02</v>
          </cell>
          <cell r="C186" t="str">
            <v xml:space="preserve">      Forced draft fan lubrication system </v>
          </cell>
          <cell r="D186" t="str">
            <v>1407</v>
          </cell>
        </row>
        <row r="187">
          <cell r="B187" t="str">
            <v>01I03</v>
          </cell>
          <cell r="C187" t="str">
            <v xml:space="preserve">      Forced draft fan motors </v>
          </cell>
          <cell r="D187" t="str">
            <v>1410</v>
          </cell>
        </row>
        <row r="188">
          <cell r="B188" t="str">
            <v>01I04</v>
          </cell>
          <cell r="C188" t="str">
            <v xml:space="preserve">      Forced draft fan motors - variable speed </v>
          </cell>
          <cell r="D188" t="str">
            <v>1411</v>
          </cell>
        </row>
        <row r="189">
          <cell r="B189" t="str">
            <v>01I05</v>
          </cell>
          <cell r="C189" t="str">
            <v xml:space="preserve">      Forced draft fan drives (other than motor) </v>
          </cell>
          <cell r="D189" t="str">
            <v>1412</v>
          </cell>
        </row>
        <row r="190">
          <cell r="B190" t="str">
            <v>01I06</v>
          </cell>
          <cell r="C190" t="str">
            <v xml:space="preserve">      Forced draft fan controls </v>
          </cell>
          <cell r="D190" t="str">
            <v>1415</v>
          </cell>
        </row>
        <row r="191">
          <cell r="B191" t="str">
            <v>01I07</v>
          </cell>
          <cell r="C191" t="str">
            <v xml:space="preserve">      Other forced draft fan problems</v>
          </cell>
          <cell r="D191" t="str">
            <v>1420</v>
          </cell>
        </row>
        <row r="192">
          <cell r="B192" t="str">
            <v>01I08</v>
          </cell>
          <cell r="C192" t="str">
            <v xml:space="preserve">      Secondary air fans/blowers</v>
          </cell>
          <cell r="D192" t="str">
            <v>1421</v>
          </cell>
        </row>
        <row r="193">
          <cell r="B193" t="str">
            <v>01I09</v>
          </cell>
          <cell r="C193" t="str">
            <v xml:space="preserve">      Secondary air fan/blower motors - single speed</v>
          </cell>
          <cell r="D193" t="str">
            <v>1422</v>
          </cell>
        </row>
        <row r="194">
          <cell r="B194" t="str">
            <v>01I10</v>
          </cell>
          <cell r="C194" t="str">
            <v xml:space="preserve">      Secondary air fan/blower motors - variable speed</v>
          </cell>
          <cell r="D194" t="str">
            <v>1423</v>
          </cell>
        </row>
        <row r="195">
          <cell r="B195" t="str">
            <v>01I11</v>
          </cell>
          <cell r="C195" t="str">
            <v xml:space="preserve">      Secondary air fan/blower controls </v>
          </cell>
          <cell r="D195" t="str">
            <v>1424</v>
          </cell>
        </row>
        <row r="196">
          <cell r="B196" t="str">
            <v>01I12</v>
          </cell>
          <cell r="C196" t="str">
            <v xml:space="preserve">      Air supply ducts </v>
          </cell>
          <cell r="D196" t="str">
            <v>1430</v>
          </cell>
        </row>
        <row r="197">
          <cell r="B197" t="str">
            <v>01I13</v>
          </cell>
          <cell r="C197" t="str">
            <v xml:space="preserve">      Air supply duct expansion joints </v>
          </cell>
          <cell r="D197" t="str">
            <v>1432</v>
          </cell>
        </row>
        <row r="198">
          <cell r="B198" t="str">
            <v>01I14</v>
          </cell>
          <cell r="C198" t="str">
            <v xml:space="preserve">      Air supply dampers </v>
          </cell>
          <cell r="D198" t="str">
            <v>1440</v>
          </cell>
        </row>
        <row r="199">
          <cell r="B199" t="str">
            <v>01I15</v>
          </cell>
          <cell r="C199" t="str">
            <v xml:space="preserve">      Other air supply problems  </v>
          </cell>
          <cell r="D199" t="str">
            <v>1450</v>
          </cell>
        </row>
        <row r="200">
          <cell r="B200" t="str">
            <v>01I16</v>
          </cell>
          <cell r="C200" t="str">
            <v xml:space="preserve">      Induced draft fans </v>
          </cell>
          <cell r="D200" t="str">
            <v>1455</v>
          </cell>
        </row>
        <row r="201">
          <cell r="B201" t="str">
            <v>01I17</v>
          </cell>
          <cell r="C201" t="str">
            <v xml:space="preserve">      Induced draft fan lubrication systems </v>
          </cell>
          <cell r="D201" t="str">
            <v>1457</v>
          </cell>
        </row>
        <row r="202">
          <cell r="B202" t="str">
            <v>01I18</v>
          </cell>
          <cell r="C202" t="str">
            <v xml:space="preserve">      Induced draft fan fouling </v>
          </cell>
          <cell r="D202" t="str">
            <v>1460</v>
          </cell>
        </row>
        <row r="203">
          <cell r="B203" t="str">
            <v>01I19</v>
          </cell>
          <cell r="C203" t="str">
            <v xml:space="preserve">      Induced draft fan motors and drives </v>
          </cell>
          <cell r="D203" t="str">
            <v>1470</v>
          </cell>
        </row>
        <row r="204">
          <cell r="B204" t="str">
            <v>01I20</v>
          </cell>
          <cell r="C204" t="str">
            <v xml:space="preserve">      Induced draft fan motors - variable speed </v>
          </cell>
          <cell r="D204" t="str">
            <v>1471</v>
          </cell>
        </row>
        <row r="205">
          <cell r="B205" t="str">
            <v>01I21</v>
          </cell>
          <cell r="C205" t="str">
            <v xml:space="preserve">      Induced draft fan controls </v>
          </cell>
          <cell r="D205" t="str">
            <v>1475</v>
          </cell>
        </row>
        <row r="206">
          <cell r="B206" t="str">
            <v>01I22</v>
          </cell>
          <cell r="C206" t="str">
            <v xml:space="preserve">      Induced draft fan speed changer</v>
          </cell>
          <cell r="D206" t="str">
            <v>1476</v>
          </cell>
        </row>
        <row r="207">
          <cell r="B207" t="str">
            <v>01I23</v>
          </cell>
          <cell r="C207" t="str">
            <v xml:space="preserve">      Other induced draft fan problems</v>
          </cell>
          <cell r="D207" t="str">
            <v>1480</v>
          </cell>
        </row>
        <row r="208">
          <cell r="B208" t="str">
            <v>01I24</v>
          </cell>
          <cell r="C208" t="str">
            <v xml:space="preserve">      Air heater (tubular) </v>
          </cell>
          <cell r="D208" t="str">
            <v>1487</v>
          </cell>
        </row>
        <row r="209">
          <cell r="B209" t="str">
            <v>01I25</v>
          </cell>
          <cell r="C209" t="str">
            <v xml:space="preserve">      Air heater (regenerative)</v>
          </cell>
          <cell r="D209" t="str">
            <v>1488</v>
          </cell>
        </row>
        <row r="210">
          <cell r="B210" t="str">
            <v>01I26</v>
          </cell>
          <cell r="C210" t="str">
            <v xml:space="preserve">      Air heater (heat pipe, plate-type) </v>
          </cell>
          <cell r="D210" t="str">
            <v>1489</v>
          </cell>
        </row>
        <row r="211">
          <cell r="B211" t="str">
            <v>01I27</v>
          </cell>
          <cell r="C211" t="str">
            <v xml:space="preserve">      Air heater fouling (tubular) </v>
          </cell>
          <cell r="D211" t="str">
            <v>1492</v>
          </cell>
        </row>
        <row r="212">
          <cell r="B212" t="str">
            <v>01I28</v>
          </cell>
          <cell r="C212" t="str">
            <v xml:space="preserve">      Air heater fouling (regenerative)</v>
          </cell>
          <cell r="D212" t="str">
            <v>1493</v>
          </cell>
        </row>
        <row r="213">
          <cell r="B213" t="str">
            <v>01I29</v>
          </cell>
          <cell r="C213" t="str">
            <v xml:space="preserve">      Other air heater fouling (heat pipe, plate-type)</v>
          </cell>
          <cell r="D213" t="str">
            <v>1495</v>
          </cell>
        </row>
        <row r="214">
          <cell r="B214" t="str">
            <v>01I30</v>
          </cell>
          <cell r="C214" t="str">
            <v xml:space="preserve">      Air heater soot blowers </v>
          </cell>
          <cell r="D214" t="str">
            <v>1500</v>
          </cell>
        </row>
        <row r="215">
          <cell r="B215" t="str">
            <v>01I31</v>
          </cell>
          <cell r="C215" t="str">
            <v xml:space="preserve">      Flue gas ducts (except recirculation) </v>
          </cell>
          <cell r="D215" t="str">
            <v>1510</v>
          </cell>
        </row>
        <row r="216">
          <cell r="B216" t="str">
            <v>01I32</v>
          </cell>
          <cell r="C216" t="str">
            <v xml:space="preserve">      Flue gas expansion joints </v>
          </cell>
          <cell r="D216" t="str">
            <v>1512</v>
          </cell>
        </row>
        <row r="217">
          <cell r="B217" t="str">
            <v>01I33</v>
          </cell>
          <cell r="C217" t="str">
            <v xml:space="preserve">      Flue gas dampers (except recirculation) </v>
          </cell>
          <cell r="D217" t="str">
            <v>1520</v>
          </cell>
        </row>
        <row r="218">
          <cell r="B218" t="str">
            <v>01I34</v>
          </cell>
          <cell r="C218" t="str">
            <v xml:space="preserve">      Other flue gas problems</v>
          </cell>
          <cell r="D218" t="str">
            <v>1530</v>
          </cell>
        </row>
        <row r="219">
          <cell r="B219" t="str">
            <v>01I35</v>
          </cell>
          <cell r="C219" t="str">
            <v xml:space="preserve">      Flue gas recirculating fan </v>
          </cell>
          <cell r="D219" t="str">
            <v>1535</v>
          </cell>
        </row>
        <row r="220">
          <cell r="B220" t="str">
            <v>01I36</v>
          </cell>
          <cell r="C220" t="str">
            <v xml:space="preserve">      Flue gas recirculating fan lubrication systems </v>
          </cell>
          <cell r="D220" t="str">
            <v>1537</v>
          </cell>
        </row>
        <row r="221">
          <cell r="B221" t="str">
            <v>01I37</v>
          </cell>
          <cell r="C221" t="str">
            <v xml:space="preserve">      Flue gas recirculation fan fouling </v>
          </cell>
          <cell r="D221" t="str">
            <v>1540</v>
          </cell>
        </row>
        <row r="222">
          <cell r="B222" t="str">
            <v>01I38</v>
          </cell>
          <cell r="C222" t="str">
            <v xml:space="preserve">      Flue gas recirculation fan motors </v>
          </cell>
          <cell r="D222" t="str">
            <v>1550</v>
          </cell>
        </row>
        <row r="223">
          <cell r="B223" t="str">
            <v>01I39</v>
          </cell>
          <cell r="C223" t="str">
            <v xml:space="preserve">      Flue gas recirculation fan controls </v>
          </cell>
          <cell r="D223" t="str">
            <v>1555</v>
          </cell>
        </row>
        <row r="224">
          <cell r="B224" t="str">
            <v>01I40</v>
          </cell>
          <cell r="C224" t="str">
            <v xml:space="preserve">      Other flue gas recirculation fan problems </v>
          </cell>
          <cell r="D224" t="str">
            <v>1560</v>
          </cell>
        </row>
        <row r="225">
          <cell r="B225" t="str">
            <v>01I41</v>
          </cell>
          <cell r="C225" t="str">
            <v xml:space="preserve">      Flue gas recirculation ducts </v>
          </cell>
          <cell r="D225" t="str">
            <v>1570</v>
          </cell>
        </row>
        <row r="226">
          <cell r="B226" t="str">
            <v>01I42</v>
          </cell>
          <cell r="C226" t="str">
            <v xml:space="preserve">      Flue gas recirculation duct expansion joints </v>
          </cell>
          <cell r="D226" t="str">
            <v>1572</v>
          </cell>
        </row>
        <row r="227">
          <cell r="B227" t="str">
            <v>01I43</v>
          </cell>
          <cell r="C227" t="str">
            <v xml:space="preserve">      Flue gas recirculation dampers  </v>
          </cell>
          <cell r="D227" t="str">
            <v>1580</v>
          </cell>
        </row>
        <row r="228">
          <cell r="B228" t="str">
            <v>01I44</v>
          </cell>
          <cell r="C228" t="str">
            <v xml:space="preserve">      Stacks (use code 8430 for stack problems due to pollution control equipment)</v>
          </cell>
          <cell r="D228" t="str">
            <v>1590</v>
          </cell>
        </row>
        <row r="229">
          <cell r="B229" t="str">
            <v>01I45</v>
          </cell>
          <cell r="C229" t="str">
            <v xml:space="preserve">      Other miscellaneous boiler air and gas system problems</v>
          </cell>
          <cell r="D229" t="str">
            <v>1599</v>
          </cell>
        </row>
        <row r="230">
          <cell r="B230" t="str">
            <v>01K</v>
          </cell>
          <cell r="C230" t="str">
            <v xml:space="preserve">   Boiler Overhaul and Inspections  </v>
          </cell>
        </row>
        <row r="231">
          <cell r="B231" t="str">
            <v>01K01</v>
          </cell>
          <cell r="C231" t="str">
            <v xml:space="preserve">      Major boiler overhaul (720 hours or more)  (use for non-specific overhaul only; see      page B-1) </v>
          </cell>
          <cell r="D231" t="str">
            <v>1800</v>
          </cell>
        </row>
        <row r="232">
          <cell r="B232" t="str">
            <v>01K02</v>
          </cell>
          <cell r="C232" t="str">
            <v xml:space="preserve">      Minor boiler overhaul (less than 720 hours) (use for non-specific overhaul only; see     page B-1) </v>
          </cell>
          <cell r="D232" t="str">
            <v>1801</v>
          </cell>
        </row>
        <row r="233">
          <cell r="B233" t="str">
            <v>01K03</v>
          </cell>
          <cell r="C233" t="str">
            <v xml:space="preserve">      Boiler inspections </v>
          </cell>
          <cell r="D233" t="str">
            <v>1810</v>
          </cell>
        </row>
        <row r="234">
          <cell r="B234" t="str">
            <v>01K04</v>
          </cell>
          <cell r="C234" t="str">
            <v xml:space="preserve">      Chemical cleaning/steam blows  </v>
          </cell>
          <cell r="D234" t="str">
            <v>1820</v>
          </cell>
        </row>
        <row r="235">
          <cell r="B235" t="str">
            <v>01L</v>
          </cell>
          <cell r="C235" t="str">
            <v xml:space="preserve">   Boiler Water Condition</v>
          </cell>
        </row>
        <row r="236">
          <cell r="B236" t="str">
            <v>01L01</v>
          </cell>
          <cell r="C236" t="str">
            <v xml:space="preserve">      Boiler water condition (not feedwater water quality)  </v>
          </cell>
          <cell r="D236" t="str">
            <v>1850</v>
          </cell>
        </row>
        <row r="237">
          <cell r="B237" t="str">
            <v>01M</v>
          </cell>
          <cell r="C237" t="str">
            <v xml:space="preserve">   Boiler Design Limitations</v>
          </cell>
        </row>
        <row r="238">
          <cell r="B238" t="str">
            <v>01M01</v>
          </cell>
          <cell r="C238" t="str">
            <v xml:space="preserve">      Improper balance between tube sections not due to fouling or plugging </v>
          </cell>
          <cell r="D238" t="str">
            <v>1900</v>
          </cell>
        </row>
        <row r="239">
          <cell r="B239" t="str">
            <v>01M02</v>
          </cell>
          <cell r="C239" t="str">
            <v xml:space="preserve">      Inadequate air not due to equipment problems</v>
          </cell>
          <cell r="D239" t="str">
            <v>1910</v>
          </cell>
        </row>
        <row r="240">
          <cell r="B240" t="str">
            <v>01N</v>
          </cell>
          <cell r="C240" t="str">
            <v xml:space="preserve">   Miscellaneous (Boiler)</v>
          </cell>
        </row>
        <row r="241">
          <cell r="B241" t="str">
            <v>01N01</v>
          </cell>
          <cell r="C241" t="str">
            <v xml:space="preserve">      Boiler safety valve test</v>
          </cell>
          <cell r="D241" t="str">
            <v>1980</v>
          </cell>
        </row>
        <row r="242">
          <cell r="B242" t="str">
            <v>01N02</v>
          </cell>
          <cell r="C242" t="str">
            <v xml:space="preserve">      Boiler performance testing (use code 9999 for total unit performance testing) </v>
          </cell>
          <cell r="D242" t="str">
            <v>1990</v>
          </cell>
        </row>
        <row r="243">
          <cell r="B243" t="str">
            <v>01N03</v>
          </cell>
          <cell r="C243" t="str">
            <v xml:space="preserve">      Boiler, miscellaneous </v>
          </cell>
          <cell r="D243" t="str">
            <v>1999</v>
          </cell>
        </row>
        <row r="244">
          <cell r="B244" t="str">
            <v>02</v>
          </cell>
          <cell r="C244" t="str">
            <v>BALANCE OF PLANT</v>
          </cell>
        </row>
        <row r="245">
          <cell r="B245" t="str">
            <v>02A</v>
          </cell>
          <cell r="C245" t="str">
            <v xml:space="preserve">   Condensing System</v>
          </cell>
        </row>
        <row r="246">
          <cell r="B246" t="str">
            <v>02A01</v>
          </cell>
          <cell r="C246" t="str">
            <v xml:space="preserve">      Condenser tube leaks </v>
          </cell>
          <cell r="D246" t="str">
            <v>3110</v>
          </cell>
        </row>
        <row r="247">
          <cell r="B247" t="str">
            <v>02A02</v>
          </cell>
          <cell r="C247" t="str">
            <v xml:space="preserve">      Condenser tube fouling shell side </v>
          </cell>
          <cell r="D247" t="str">
            <v>3111</v>
          </cell>
        </row>
        <row r="248">
          <cell r="B248" t="str">
            <v>02A03</v>
          </cell>
          <cell r="C248" t="str">
            <v xml:space="preserve">      Condenser tube fouling tube side </v>
          </cell>
          <cell r="D248" t="str">
            <v>3112</v>
          </cell>
        </row>
        <row r="249">
          <cell r="B249" t="str">
            <v>02A04</v>
          </cell>
          <cell r="C249" t="str">
            <v xml:space="preserve">      Condenser tube and water box cleaning (including circulating water flow reversal) </v>
          </cell>
          <cell r="D249" t="str">
            <v>3113</v>
          </cell>
        </row>
        <row r="250">
          <cell r="B250" t="str">
            <v>02A05</v>
          </cell>
          <cell r="C250" t="str">
            <v xml:space="preserve">      Other condenser tube casing or shell and internal problems</v>
          </cell>
          <cell r="D250" t="str">
            <v>3119</v>
          </cell>
        </row>
        <row r="251">
          <cell r="B251" t="str">
            <v>02A06</v>
          </cell>
          <cell r="C251" t="str">
            <v xml:space="preserve">      Tube sheets </v>
          </cell>
          <cell r="D251" t="str">
            <v>3120</v>
          </cell>
        </row>
        <row r="252">
          <cell r="B252" t="str">
            <v>02A07</v>
          </cell>
          <cell r="C252" t="str">
            <v xml:space="preserve">      Expansion joint </v>
          </cell>
          <cell r="D252" t="str">
            <v>3121</v>
          </cell>
        </row>
        <row r="253">
          <cell r="B253" t="str">
            <v>02A08</v>
          </cell>
          <cell r="C253" t="str">
            <v xml:space="preserve">      Gaskets and seals </v>
          </cell>
          <cell r="D253" t="str">
            <v>3122</v>
          </cell>
        </row>
        <row r="254">
          <cell r="B254" t="str">
            <v>02A09</v>
          </cell>
          <cell r="C254" t="str">
            <v xml:space="preserve">      Hot well </v>
          </cell>
          <cell r="D254" t="str">
            <v>3123</v>
          </cell>
        </row>
        <row r="255">
          <cell r="B255" t="str">
            <v>02A10</v>
          </cell>
          <cell r="C255" t="str">
            <v xml:space="preserve">      Tube sheet fouling</v>
          </cell>
          <cell r="D255" t="str">
            <v>3124</v>
          </cell>
        </row>
        <row r="256">
          <cell r="B256" t="str">
            <v>02A11</v>
          </cell>
          <cell r="C256" t="str">
            <v xml:space="preserve">      Other condenser casing or shell and internal problems</v>
          </cell>
          <cell r="D256" t="str">
            <v>3129</v>
          </cell>
        </row>
        <row r="257">
          <cell r="B257" t="str">
            <v>02A12</v>
          </cell>
          <cell r="C257" t="str">
            <v xml:space="preserve">      Air ejectors </v>
          </cell>
          <cell r="D257" t="str">
            <v>3130</v>
          </cell>
        </row>
        <row r="258">
          <cell r="B258" t="str">
            <v>02A13</v>
          </cell>
          <cell r="C258" t="str">
            <v xml:space="preserve">      Air ejector piping and valves </v>
          </cell>
          <cell r="D258" t="str">
            <v>3131</v>
          </cell>
        </row>
        <row r="259">
          <cell r="B259" t="str">
            <v>02A14</v>
          </cell>
          <cell r="C259" t="str">
            <v xml:space="preserve">      Inter and after condensers </v>
          </cell>
          <cell r="D259" t="str">
            <v>3132</v>
          </cell>
        </row>
        <row r="260">
          <cell r="B260" t="str">
            <v>02A15</v>
          </cell>
          <cell r="C260" t="str">
            <v xml:space="preserve">      Vacuum pumps </v>
          </cell>
          <cell r="D260" t="str">
            <v>3133</v>
          </cell>
        </row>
        <row r="261">
          <cell r="B261" t="str">
            <v>02A16</v>
          </cell>
          <cell r="C261" t="str">
            <v xml:space="preserve">      Vacuum pump piping and valves </v>
          </cell>
          <cell r="D261" t="str">
            <v>3134</v>
          </cell>
        </row>
        <row r="262">
          <cell r="B262" t="str">
            <v>02A17</v>
          </cell>
          <cell r="C262" t="str">
            <v xml:space="preserve">      Loss of vacuum</v>
          </cell>
          <cell r="D262" t="str">
            <v>3149</v>
          </cell>
        </row>
        <row r="263">
          <cell r="B263" t="str">
            <v>02A18</v>
          </cell>
          <cell r="C263" t="str">
            <v xml:space="preserve">      Hot well level controls </v>
          </cell>
          <cell r="D263" t="str">
            <v>3150</v>
          </cell>
        </row>
        <row r="264">
          <cell r="B264" t="str">
            <v>02A19</v>
          </cell>
          <cell r="C264" t="str">
            <v xml:space="preserve">      Vacuum pump and air ejector controls </v>
          </cell>
          <cell r="D264" t="str">
            <v>3151</v>
          </cell>
        </row>
        <row r="265">
          <cell r="B265" t="str">
            <v>02A20</v>
          </cell>
          <cell r="C265" t="str">
            <v xml:space="preserve">      Other condensing system controls and instruments  </v>
          </cell>
          <cell r="D265" t="str">
            <v>3159</v>
          </cell>
        </row>
        <row r="266">
          <cell r="B266" t="str">
            <v>02A21</v>
          </cell>
          <cell r="C266" t="str">
            <v xml:space="preserve">      Condenser inspection (use code 3110 to report looking for tube leaks) </v>
          </cell>
          <cell r="D266" t="str">
            <v>3170</v>
          </cell>
        </row>
        <row r="267">
          <cell r="B267" t="str">
            <v>02A22</v>
          </cell>
          <cell r="C267" t="str">
            <v xml:space="preserve">      Major condenser overhaul </v>
          </cell>
          <cell r="D267" t="str">
            <v>3180</v>
          </cell>
        </row>
        <row r="268">
          <cell r="B268" t="str">
            <v>02A23</v>
          </cell>
          <cell r="C268" t="str">
            <v xml:space="preserve">      Water side cathodic protection </v>
          </cell>
          <cell r="D268" t="str">
            <v>3185</v>
          </cell>
        </row>
        <row r="269">
          <cell r="B269" t="str">
            <v>02A24</v>
          </cell>
          <cell r="C269" t="str">
            <v xml:space="preserve">      Air leakage (for losses not attributable to previously noted equipment related codes) </v>
          </cell>
          <cell r="D269" t="str">
            <v>3190</v>
          </cell>
        </row>
        <row r="270">
          <cell r="B270" t="str">
            <v>02A25</v>
          </cell>
          <cell r="C270" t="str">
            <v xml:space="preserve">      Other miscellaneous condensing system problems</v>
          </cell>
          <cell r="D270" t="str">
            <v>3199</v>
          </cell>
        </row>
        <row r="271">
          <cell r="B271" t="str">
            <v>02B</v>
          </cell>
          <cell r="C271" t="str">
            <v xml:space="preserve">   Circulating Water Systems</v>
          </cell>
        </row>
        <row r="272">
          <cell r="B272" t="str">
            <v>02B01</v>
          </cell>
          <cell r="C272" t="str">
            <v xml:space="preserve">      Circulating water pumps </v>
          </cell>
          <cell r="D272" t="str">
            <v>3210</v>
          </cell>
        </row>
        <row r="273">
          <cell r="B273" t="str">
            <v>02B02</v>
          </cell>
          <cell r="C273" t="str">
            <v xml:space="preserve">      Circulating water pump motors </v>
          </cell>
          <cell r="D273" t="str">
            <v>3211</v>
          </cell>
        </row>
        <row r="274">
          <cell r="B274" t="str">
            <v>02B03</v>
          </cell>
          <cell r="C274" t="str">
            <v xml:space="preserve">      Circulating water piping </v>
          </cell>
          <cell r="D274" t="str">
            <v>3220</v>
          </cell>
        </row>
        <row r="275">
          <cell r="B275" t="str">
            <v>02B04</v>
          </cell>
          <cell r="C275" t="str">
            <v xml:space="preserve">      Circulating water piping fouling</v>
          </cell>
          <cell r="D275" t="str">
            <v>3221</v>
          </cell>
        </row>
        <row r="276">
          <cell r="B276" t="str">
            <v>02B05</v>
          </cell>
          <cell r="C276" t="str">
            <v xml:space="preserve">      Circulating water valves </v>
          </cell>
          <cell r="D276" t="str">
            <v>3230</v>
          </cell>
        </row>
        <row r="277">
          <cell r="B277" t="str">
            <v>02B06</v>
          </cell>
          <cell r="C277" t="str">
            <v xml:space="preserve">      Cooling tower booster pump </v>
          </cell>
          <cell r="D277" t="str">
            <v>3235</v>
          </cell>
        </row>
        <row r="278">
          <cell r="B278" t="str">
            <v>02B07</v>
          </cell>
          <cell r="C278" t="str">
            <v xml:space="preserve">      Cooling tower booster motor </v>
          </cell>
          <cell r="D278" t="str">
            <v>3236</v>
          </cell>
        </row>
        <row r="279">
          <cell r="B279" t="str">
            <v>02B08</v>
          </cell>
          <cell r="C279" t="str">
            <v xml:space="preserve">      Cooling tower fan motors </v>
          </cell>
          <cell r="D279" t="str">
            <v>3238</v>
          </cell>
        </row>
        <row r="280">
          <cell r="B280" t="str">
            <v>02B09</v>
          </cell>
          <cell r="C280" t="str">
            <v xml:space="preserve">      Cooling tower fan motors - variable speed </v>
          </cell>
          <cell r="D280" t="str">
            <v>3239</v>
          </cell>
        </row>
        <row r="281">
          <cell r="B281" t="str">
            <v>02B10</v>
          </cell>
          <cell r="C281" t="str">
            <v xml:space="preserve">      Cooling tower fans </v>
          </cell>
          <cell r="D281" t="str">
            <v>3240</v>
          </cell>
        </row>
        <row r="282">
          <cell r="B282" t="str">
            <v>02B11</v>
          </cell>
          <cell r="C282" t="str">
            <v xml:space="preserve">      Cooling tower efficiency below design </v>
          </cell>
          <cell r="D282" t="str">
            <v>3241</v>
          </cell>
        </row>
        <row r="283">
          <cell r="B283" t="str">
            <v>02B12</v>
          </cell>
          <cell r="C283" t="str">
            <v xml:space="preserve">      Cooling tower fill damage </v>
          </cell>
          <cell r="D283" t="str">
            <v>3242</v>
          </cell>
        </row>
        <row r="284">
          <cell r="B284" t="str">
            <v>02B13</v>
          </cell>
          <cell r="C284" t="str">
            <v xml:space="preserve">      Cooling tower icing </v>
          </cell>
          <cell r="D284" t="str">
            <v>3243</v>
          </cell>
        </row>
        <row r="285">
          <cell r="B285" t="str">
            <v>02B14</v>
          </cell>
          <cell r="C285" t="str">
            <v xml:space="preserve">      Cooling tower fires </v>
          </cell>
          <cell r="D285" t="str">
            <v>3244</v>
          </cell>
        </row>
        <row r="286">
          <cell r="B286" t="str">
            <v>02B15</v>
          </cell>
          <cell r="C286" t="str">
            <v xml:space="preserve">      Other cooling tower problems </v>
          </cell>
          <cell r="D286" t="str">
            <v>3245</v>
          </cell>
        </row>
        <row r="287">
          <cell r="B287" t="str">
            <v>02B16</v>
          </cell>
          <cell r="C287" t="str">
            <v xml:space="preserve">      Cooling tower fouling</v>
          </cell>
          <cell r="D287" t="str">
            <v>3246</v>
          </cell>
        </row>
        <row r="288">
          <cell r="B288" t="str">
            <v>02B17</v>
          </cell>
          <cell r="C288" t="str">
            <v xml:space="preserve">      Circulating water system instruments and controls </v>
          </cell>
          <cell r="D288" t="str">
            <v>3250</v>
          </cell>
        </row>
        <row r="289">
          <cell r="B289" t="str">
            <v>02B18</v>
          </cell>
          <cell r="C289" t="str">
            <v xml:space="preserve">      Traveling screens </v>
          </cell>
          <cell r="D289" t="str">
            <v>3260</v>
          </cell>
        </row>
        <row r="290">
          <cell r="B290" t="str">
            <v>02B19</v>
          </cell>
          <cell r="C290" t="str">
            <v xml:space="preserve">      Traveling screen fouling</v>
          </cell>
          <cell r="D290" t="str">
            <v>3261</v>
          </cell>
        </row>
        <row r="291">
          <cell r="B291" t="str">
            <v>02B20</v>
          </cell>
          <cell r="C291" t="str">
            <v xml:space="preserve">      Intake system problems other than traveling screens </v>
          </cell>
          <cell r="D291" t="str">
            <v>3270</v>
          </cell>
        </row>
        <row r="292">
          <cell r="B292" t="str">
            <v>02B21</v>
          </cell>
          <cell r="C292" t="str">
            <v xml:space="preserve">      Intake grating fouling</v>
          </cell>
          <cell r="D292" t="str">
            <v>3271</v>
          </cell>
        </row>
        <row r="293">
          <cell r="B293" t="str">
            <v>02B22</v>
          </cell>
          <cell r="C293" t="str">
            <v xml:space="preserve">      High circulating water temperature</v>
          </cell>
          <cell r="D293" t="str">
            <v>3280</v>
          </cell>
        </row>
        <row r="294">
          <cell r="B294" t="str">
            <v>02B23</v>
          </cell>
          <cell r="C294" t="str">
            <v xml:space="preserve">      Circulating water chemistry </v>
          </cell>
          <cell r="D294" t="str">
            <v>3285</v>
          </cell>
        </row>
        <row r="295">
          <cell r="B295" t="str">
            <v>02B24</v>
          </cell>
          <cell r="C295" t="str">
            <v xml:space="preserve">      Other circulating water system problems  </v>
          </cell>
          <cell r="D295" t="str">
            <v>3299</v>
          </cell>
        </row>
        <row r="296">
          <cell r="B296" t="str">
            <v>02C</v>
          </cell>
          <cell r="C296" t="str">
            <v xml:space="preserve">   Condensate System</v>
          </cell>
        </row>
        <row r="297">
          <cell r="B297" t="str">
            <v>02C01</v>
          </cell>
          <cell r="C297" t="str">
            <v xml:space="preserve">      Condensate/hotwell pumps </v>
          </cell>
          <cell r="D297" t="str">
            <v>3310</v>
          </cell>
        </row>
        <row r="298">
          <cell r="B298" t="str">
            <v>02C02</v>
          </cell>
          <cell r="C298" t="str">
            <v xml:space="preserve">      Condensate/hotwell pump motor </v>
          </cell>
          <cell r="D298" t="str">
            <v>3311</v>
          </cell>
        </row>
        <row r="299">
          <cell r="B299" t="str">
            <v>02C03</v>
          </cell>
          <cell r="C299" t="str">
            <v xml:space="preserve">      Condensate booster pump </v>
          </cell>
          <cell r="D299" t="str">
            <v>3312</v>
          </cell>
        </row>
        <row r="300">
          <cell r="B300" t="str">
            <v>02C04</v>
          </cell>
          <cell r="C300" t="str">
            <v xml:space="preserve">      Condensate booster pump motor </v>
          </cell>
          <cell r="D300" t="str">
            <v>3313</v>
          </cell>
        </row>
        <row r="301">
          <cell r="B301" t="str">
            <v>02C05</v>
          </cell>
          <cell r="C301" t="str">
            <v xml:space="preserve">      Condensate booster pump motor - variable speed </v>
          </cell>
          <cell r="D301" t="str">
            <v>3314</v>
          </cell>
        </row>
        <row r="302">
          <cell r="B302" t="str">
            <v>02C06</v>
          </cell>
          <cell r="C302" t="str">
            <v xml:space="preserve">      Condensate booster pump drive (other than 3313 and 3314) </v>
          </cell>
          <cell r="D302" t="str">
            <v>3315</v>
          </cell>
        </row>
        <row r="303">
          <cell r="B303" t="str">
            <v>02C07</v>
          </cell>
          <cell r="C303" t="str">
            <v xml:space="preserve">      Condensate piping </v>
          </cell>
          <cell r="D303" t="str">
            <v>3320</v>
          </cell>
        </row>
        <row r="304">
          <cell r="B304" t="str">
            <v>02C08</v>
          </cell>
          <cell r="C304" t="str">
            <v xml:space="preserve">      Condensate valves</v>
          </cell>
          <cell r="D304" t="str">
            <v>3330</v>
          </cell>
        </row>
        <row r="305">
          <cell r="B305" t="str">
            <v>02C09</v>
          </cell>
          <cell r="C305" t="str">
            <v xml:space="preserve">      LP heater head leaks </v>
          </cell>
          <cell r="D305" t="str">
            <v>3339</v>
          </cell>
        </row>
        <row r="306">
          <cell r="B306" t="str">
            <v>02C10</v>
          </cell>
          <cell r="C306" t="str">
            <v xml:space="preserve">      LP heater tube leaks </v>
          </cell>
          <cell r="D306" t="str">
            <v>3340</v>
          </cell>
        </row>
        <row r="307">
          <cell r="B307" t="str">
            <v>02C11</v>
          </cell>
          <cell r="C307" t="str">
            <v xml:space="preserve">      LP heater other </v>
          </cell>
          <cell r="D307" t="str">
            <v>3341</v>
          </cell>
        </row>
        <row r="308">
          <cell r="B308" t="str">
            <v>02C12</v>
          </cell>
          <cell r="C308" t="str">
            <v xml:space="preserve">      IP heater tube leaks </v>
          </cell>
          <cell r="D308" t="str">
            <v>3342</v>
          </cell>
        </row>
        <row r="309">
          <cell r="B309" t="str">
            <v>02C13</v>
          </cell>
          <cell r="C309" t="str">
            <v xml:space="preserve">      IP heater other </v>
          </cell>
          <cell r="D309" t="str">
            <v>3343</v>
          </cell>
        </row>
        <row r="310">
          <cell r="B310" t="str">
            <v>02C14</v>
          </cell>
          <cell r="C310" t="str">
            <v xml:space="preserve">      Deaerator (including level control)</v>
          </cell>
          <cell r="D310" t="str">
            <v>3344</v>
          </cell>
        </row>
        <row r="311">
          <cell r="B311" t="str">
            <v>02C15</v>
          </cell>
          <cell r="C311" t="str">
            <v xml:space="preserve">      IP heater head leaks</v>
          </cell>
          <cell r="D311" t="str">
            <v>3345</v>
          </cell>
        </row>
        <row r="312">
          <cell r="B312" t="str">
            <v>02C16</v>
          </cell>
          <cell r="C312" t="str">
            <v xml:space="preserve">      Condensate polishing and filtering systems </v>
          </cell>
          <cell r="D312" t="str">
            <v>3350</v>
          </cell>
        </row>
        <row r="313">
          <cell r="B313" t="str">
            <v>02C17</v>
          </cell>
          <cell r="C313" t="str">
            <v xml:space="preserve">      Chemical addition systems </v>
          </cell>
          <cell r="D313" t="str">
            <v>3351</v>
          </cell>
        </row>
        <row r="314">
          <cell r="B314" t="str">
            <v>02C18</v>
          </cell>
          <cell r="C314" t="str">
            <v xml:space="preserve">      Feedwater chemistry (not specific to condenser, polishers, or chemical addition)</v>
          </cell>
          <cell r="D314" t="str">
            <v>3352</v>
          </cell>
        </row>
        <row r="315">
          <cell r="B315" t="str">
            <v>02C19</v>
          </cell>
          <cell r="C315" t="str">
            <v xml:space="preserve">      Condensate makeup and return (including storage tanks) </v>
          </cell>
          <cell r="D315" t="str">
            <v>3360</v>
          </cell>
        </row>
        <row r="316">
          <cell r="B316" t="str">
            <v>02C20</v>
          </cell>
          <cell r="C316" t="str">
            <v xml:space="preserve">      Condensate system controls and instrumentation (not hotwell level,heater level,or deaerator level controls)</v>
          </cell>
          <cell r="D316" t="str">
            <v>3370</v>
          </cell>
        </row>
        <row r="317">
          <cell r="B317" t="str">
            <v>02C21</v>
          </cell>
          <cell r="C317" t="str">
            <v xml:space="preserve">      Condensate coolers </v>
          </cell>
          <cell r="D317" t="str">
            <v>3380</v>
          </cell>
        </row>
        <row r="318">
          <cell r="B318" t="str">
            <v>02C22</v>
          </cell>
          <cell r="C318" t="str">
            <v xml:space="preserve">      Other miscellaneous condensate system problems  </v>
          </cell>
          <cell r="D318" t="str">
            <v>3399</v>
          </cell>
        </row>
        <row r="319">
          <cell r="B319" t="str">
            <v>02D</v>
          </cell>
          <cell r="C319" t="str">
            <v xml:space="preserve">   Feedwater System (excluding extraction or drain systems)  </v>
          </cell>
        </row>
        <row r="320">
          <cell r="B320" t="str">
            <v>02D01</v>
          </cell>
          <cell r="C320" t="str">
            <v xml:space="preserve">      Startup feedwater pump </v>
          </cell>
          <cell r="D320" t="str">
            <v>3401</v>
          </cell>
        </row>
        <row r="321">
          <cell r="B321" t="str">
            <v>02D02</v>
          </cell>
          <cell r="C321" t="str">
            <v xml:space="preserve">      Startup feedwater pump drives - all types </v>
          </cell>
          <cell r="D321" t="str">
            <v>3402</v>
          </cell>
        </row>
        <row r="322">
          <cell r="B322" t="str">
            <v>02D03</v>
          </cell>
          <cell r="C322" t="str">
            <v xml:space="preserve">      Feedwater pump suction screens</v>
          </cell>
          <cell r="D322" t="str">
            <v>3407</v>
          </cell>
        </row>
        <row r="323">
          <cell r="B323" t="str">
            <v>02D04</v>
          </cell>
          <cell r="C323" t="str">
            <v xml:space="preserve">      Feedwater pump drive - controls </v>
          </cell>
          <cell r="D323" t="str">
            <v>3408</v>
          </cell>
        </row>
        <row r="324">
          <cell r="B324" t="str">
            <v>02D05</v>
          </cell>
          <cell r="C324" t="str">
            <v xml:space="preserve">      Feedwater pump drive motor - variable speed </v>
          </cell>
          <cell r="D324" t="str">
            <v>3409</v>
          </cell>
        </row>
        <row r="325">
          <cell r="B325" t="str">
            <v>02D06</v>
          </cell>
          <cell r="C325" t="str">
            <v xml:space="preserve">      Feedwater pump </v>
          </cell>
          <cell r="D325" t="str">
            <v>3410</v>
          </cell>
        </row>
        <row r="326">
          <cell r="B326" t="str">
            <v>02D07</v>
          </cell>
          <cell r="C326" t="str">
            <v xml:space="preserve">      Feedwater pump drive - motor </v>
          </cell>
          <cell r="D326" t="str">
            <v>3411</v>
          </cell>
        </row>
        <row r="327">
          <cell r="B327" t="str">
            <v>02D08</v>
          </cell>
          <cell r="C327" t="str">
            <v xml:space="preserve">      Feedwater pump drive - steam turbine </v>
          </cell>
          <cell r="D327" t="str">
            <v>3412</v>
          </cell>
        </row>
        <row r="328">
          <cell r="B328" t="str">
            <v>02D09</v>
          </cell>
          <cell r="C328" t="str">
            <v xml:space="preserve">      Feedwater pump coupling and drive shaft </v>
          </cell>
          <cell r="D328" t="str">
            <v>3413</v>
          </cell>
        </row>
        <row r="329">
          <cell r="B329" t="str">
            <v>02D10</v>
          </cell>
          <cell r="C329" t="str">
            <v xml:space="preserve">      Feedwater pump local controls </v>
          </cell>
          <cell r="D329" t="str">
            <v>3414</v>
          </cell>
        </row>
        <row r="330">
          <cell r="B330" t="str">
            <v>02D11</v>
          </cell>
          <cell r="C330" t="str">
            <v xml:space="preserve">      Feedwater pump/drive lube oil system </v>
          </cell>
          <cell r="D330" t="str">
            <v>3415</v>
          </cell>
        </row>
        <row r="331">
          <cell r="B331" t="str">
            <v>02D12</v>
          </cell>
          <cell r="C331" t="str">
            <v xml:space="preserve">      Other feedwater pump problems </v>
          </cell>
          <cell r="D331" t="str">
            <v>3416</v>
          </cell>
        </row>
        <row r="332">
          <cell r="B332" t="str">
            <v>02D13</v>
          </cell>
          <cell r="C332" t="str">
            <v xml:space="preserve">      Feedwater pump drive - main shaft </v>
          </cell>
          <cell r="D332" t="str">
            <v>3417</v>
          </cell>
        </row>
        <row r="333">
          <cell r="B333" t="str">
            <v>02D14</v>
          </cell>
          <cell r="C333" t="str">
            <v xml:space="preserve">      Feedwater pump drive - other </v>
          </cell>
          <cell r="D333" t="str">
            <v>3418</v>
          </cell>
        </row>
        <row r="334">
          <cell r="B334" t="str">
            <v>02D15</v>
          </cell>
          <cell r="C334" t="str">
            <v xml:space="preserve">      Feedwater pump drive - gear </v>
          </cell>
          <cell r="D334" t="str">
            <v>3419</v>
          </cell>
        </row>
        <row r="335">
          <cell r="B335" t="str">
            <v>02D16</v>
          </cell>
          <cell r="C335" t="str">
            <v xml:space="preserve">      Feedwater piping </v>
          </cell>
          <cell r="D335" t="str">
            <v>3420</v>
          </cell>
        </row>
        <row r="336">
          <cell r="B336" t="str">
            <v>02D17</v>
          </cell>
          <cell r="C336" t="str">
            <v xml:space="preserve">      Feedwater regulating (boiler level control) valve </v>
          </cell>
          <cell r="D336" t="str">
            <v>3430</v>
          </cell>
        </row>
        <row r="337">
          <cell r="B337" t="str">
            <v>02D18</v>
          </cell>
          <cell r="C337" t="str">
            <v xml:space="preserve">      Other feedwater valves </v>
          </cell>
          <cell r="D337" t="str">
            <v>3431</v>
          </cell>
        </row>
        <row r="338">
          <cell r="B338" t="str">
            <v>02D19</v>
          </cell>
          <cell r="C338" t="str">
            <v xml:space="preserve">      HP heater head leaks </v>
          </cell>
          <cell r="D338" t="str">
            <v>3439</v>
          </cell>
        </row>
        <row r="339">
          <cell r="B339" t="str">
            <v>02D20</v>
          </cell>
          <cell r="C339" t="str">
            <v xml:space="preserve">      High pressure heater tube leaks </v>
          </cell>
          <cell r="D339" t="str">
            <v>3440</v>
          </cell>
        </row>
        <row r="340">
          <cell r="B340" t="str">
            <v>02D21</v>
          </cell>
          <cell r="C340" t="str">
            <v xml:space="preserve">      Other high pressure heater problems (see condensate system for LP and IP heater codes)</v>
          </cell>
          <cell r="D340" t="str">
            <v>3441</v>
          </cell>
        </row>
        <row r="341">
          <cell r="B341" t="str">
            <v>02D22</v>
          </cell>
          <cell r="C341" t="str">
            <v xml:space="preserve">      Other feedwater system problems</v>
          </cell>
          <cell r="D341" t="str">
            <v>3499</v>
          </cell>
        </row>
        <row r="342">
          <cell r="B342" t="str">
            <v>02E</v>
          </cell>
          <cell r="C342" t="str">
            <v xml:space="preserve">   Heater Drain Systems</v>
          </cell>
        </row>
        <row r="343">
          <cell r="B343" t="str">
            <v>02E01</v>
          </cell>
          <cell r="C343" t="str">
            <v xml:space="preserve">      Heater drain pumps </v>
          </cell>
          <cell r="D343" t="str">
            <v>3501</v>
          </cell>
        </row>
        <row r="344">
          <cell r="B344" t="str">
            <v>02E02</v>
          </cell>
          <cell r="C344" t="str">
            <v xml:space="preserve">      Heater level control </v>
          </cell>
          <cell r="D344" t="str">
            <v>3502</v>
          </cell>
        </row>
        <row r="345">
          <cell r="B345" t="str">
            <v>02E03</v>
          </cell>
          <cell r="C345" t="str">
            <v xml:space="preserve">      Heater drain piping </v>
          </cell>
          <cell r="D345" t="str">
            <v>3503</v>
          </cell>
        </row>
        <row r="346">
          <cell r="B346" t="str">
            <v>02E04</v>
          </cell>
          <cell r="C346" t="str">
            <v xml:space="preserve">      Heater drain valves </v>
          </cell>
          <cell r="D346" t="str">
            <v>3504</v>
          </cell>
        </row>
        <row r="347">
          <cell r="B347" t="str">
            <v>02E05</v>
          </cell>
          <cell r="C347" t="str">
            <v xml:space="preserve">      Heater drain pump drive </v>
          </cell>
          <cell r="D347" t="str">
            <v>3505</v>
          </cell>
        </row>
        <row r="348">
          <cell r="B348" t="str">
            <v>02E06</v>
          </cell>
          <cell r="C348" t="str">
            <v xml:space="preserve">      Other heater drain system problems</v>
          </cell>
          <cell r="D348" t="str">
            <v>3509</v>
          </cell>
        </row>
        <row r="349">
          <cell r="B349" t="str">
            <v>02F</v>
          </cell>
          <cell r="C349" t="str">
            <v xml:space="preserve">   Extraction Steam</v>
          </cell>
        </row>
        <row r="350">
          <cell r="B350" t="str">
            <v>02F01</v>
          </cell>
          <cell r="C350" t="str">
            <v xml:space="preserve">      Extraction steam piping </v>
          </cell>
          <cell r="D350" t="str">
            <v>3520</v>
          </cell>
        </row>
        <row r="351">
          <cell r="B351" t="str">
            <v>02F02</v>
          </cell>
          <cell r="C351" t="str">
            <v xml:space="preserve">      Extraction steam valves </v>
          </cell>
          <cell r="D351" t="str">
            <v>3521</v>
          </cell>
        </row>
        <row r="352">
          <cell r="B352" t="str">
            <v>02F03</v>
          </cell>
          <cell r="C352" t="str">
            <v xml:space="preserve">      Extraction steam instruments and controls </v>
          </cell>
          <cell r="D352" t="str">
            <v>3522</v>
          </cell>
        </row>
        <row r="353">
          <cell r="B353" t="str">
            <v>02F04</v>
          </cell>
          <cell r="C353" t="str">
            <v xml:space="preserve">      Other extraction steam system problems</v>
          </cell>
          <cell r="D353" t="str">
            <v>3529</v>
          </cell>
        </row>
        <row r="354">
          <cell r="B354" t="str">
            <v>02G</v>
          </cell>
          <cell r="C354" t="str">
            <v xml:space="preserve">   ELECTRICAL</v>
          </cell>
        </row>
        <row r="355">
          <cell r="B355" t="str">
            <v>02G01</v>
          </cell>
          <cell r="C355" t="str">
            <v xml:space="preserve">      Switchyard transformers and associated cooling systems </v>
          </cell>
          <cell r="D355" t="str">
            <v>3600</v>
          </cell>
        </row>
        <row r="356">
          <cell r="B356" t="str">
            <v>02G02</v>
          </cell>
          <cell r="C356" t="str">
            <v xml:space="preserve">      Switchyard circuit breakers </v>
          </cell>
          <cell r="D356" t="str">
            <v>3611</v>
          </cell>
        </row>
        <row r="357">
          <cell r="B357" t="str">
            <v>02G03</v>
          </cell>
          <cell r="C357" t="str">
            <v xml:space="preserve">      Switchyard system protection devices </v>
          </cell>
          <cell r="D357" t="str">
            <v>3612</v>
          </cell>
        </row>
        <row r="358">
          <cell r="B358" t="str">
            <v>02G04</v>
          </cell>
          <cell r="C358" t="str">
            <v xml:space="preserve">      Other switchyard equipment</v>
          </cell>
          <cell r="D358" t="str">
            <v>3619</v>
          </cell>
        </row>
        <row r="359">
          <cell r="B359" t="str">
            <v>02G05</v>
          </cell>
          <cell r="C359" t="str">
            <v xml:space="preserve">      Main transformer </v>
          </cell>
          <cell r="D359" t="str">
            <v>3620</v>
          </cell>
        </row>
        <row r="360">
          <cell r="B360" t="str">
            <v>02G06</v>
          </cell>
          <cell r="C360" t="str">
            <v xml:space="preserve">      Unit auxiliaries transformer </v>
          </cell>
          <cell r="D360" t="str">
            <v>3621</v>
          </cell>
        </row>
        <row r="361">
          <cell r="B361" t="str">
            <v>02G07</v>
          </cell>
          <cell r="C361" t="str">
            <v xml:space="preserve">      Station service startup transformer </v>
          </cell>
          <cell r="D361" t="str">
            <v>3622</v>
          </cell>
        </row>
        <row r="362">
          <cell r="B362" t="str">
            <v>02G08</v>
          </cell>
          <cell r="C362" t="str">
            <v xml:space="preserve">      Auxiliary generators  </v>
          </cell>
          <cell r="D362" t="str">
            <v>3623</v>
          </cell>
        </row>
        <row r="363">
          <cell r="B363" t="str">
            <v>02G09</v>
          </cell>
          <cell r="C363" t="str">
            <v xml:space="preserve">      Other switchyard or high voltage system problems  </v>
          </cell>
          <cell r="D363" t="str">
            <v>3629</v>
          </cell>
        </row>
        <row r="364">
          <cell r="B364" t="str">
            <v>02G10</v>
          </cell>
          <cell r="C364" t="str">
            <v xml:space="preserve">      480-volt transformers</v>
          </cell>
          <cell r="D364" t="str">
            <v>3630</v>
          </cell>
        </row>
        <row r="365">
          <cell r="B365" t="str">
            <v>02G11</v>
          </cell>
          <cell r="C365" t="str">
            <v xml:space="preserve">      480-volt circuit breakers</v>
          </cell>
          <cell r="D365" t="str">
            <v>3631</v>
          </cell>
        </row>
        <row r="366">
          <cell r="B366" t="str">
            <v>02G12</v>
          </cell>
          <cell r="C366" t="str">
            <v xml:space="preserve">      480-volt conductors and buses</v>
          </cell>
          <cell r="D366" t="str">
            <v>3632</v>
          </cell>
        </row>
        <row r="367">
          <cell r="B367" t="str">
            <v>02G13</v>
          </cell>
          <cell r="C367" t="str">
            <v xml:space="preserve">      480-volt insulators</v>
          </cell>
          <cell r="D367" t="str">
            <v>3633</v>
          </cell>
        </row>
        <row r="368">
          <cell r="B368" t="str">
            <v>02G14</v>
          </cell>
          <cell r="C368" t="str">
            <v xml:space="preserve">      480-volt protection devices</v>
          </cell>
          <cell r="D368" t="str">
            <v>3634</v>
          </cell>
        </row>
        <row r="369">
          <cell r="B369" t="str">
            <v>02G15</v>
          </cell>
          <cell r="C369" t="str">
            <v xml:space="preserve">      Other 480-volt problems</v>
          </cell>
          <cell r="D369" t="str">
            <v>3639</v>
          </cell>
        </row>
        <row r="370">
          <cell r="B370" t="str">
            <v>02G16</v>
          </cell>
          <cell r="C370" t="str">
            <v xml:space="preserve">      AC instrument power transformers </v>
          </cell>
          <cell r="D370" t="str">
            <v>3640</v>
          </cell>
        </row>
        <row r="371">
          <cell r="B371" t="str">
            <v>02G17</v>
          </cell>
          <cell r="C371" t="str">
            <v xml:space="preserve">      Circuit breakers </v>
          </cell>
          <cell r="D371" t="str">
            <v>3641</v>
          </cell>
        </row>
        <row r="372">
          <cell r="B372" t="str">
            <v>02G18</v>
          </cell>
          <cell r="C372" t="str">
            <v xml:space="preserve">      Conductors and buses </v>
          </cell>
          <cell r="D372" t="str">
            <v>3642</v>
          </cell>
        </row>
        <row r="373">
          <cell r="B373" t="str">
            <v>02G19</v>
          </cell>
          <cell r="C373" t="str">
            <v xml:space="preserve">      Inverters </v>
          </cell>
          <cell r="D373" t="str">
            <v>3643</v>
          </cell>
        </row>
        <row r="374">
          <cell r="B374" t="str">
            <v>02G20</v>
          </cell>
          <cell r="C374" t="str">
            <v xml:space="preserve">      Protection devices </v>
          </cell>
          <cell r="D374" t="str">
            <v>3644</v>
          </cell>
        </row>
        <row r="375">
          <cell r="B375" t="str">
            <v>02G21</v>
          </cell>
          <cell r="C375" t="str">
            <v xml:space="preserve">      Other AC instrument power problems </v>
          </cell>
          <cell r="D375" t="str">
            <v>3649</v>
          </cell>
        </row>
        <row r="376">
          <cell r="B376" t="str">
            <v>02G22</v>
          </cell>
          <cell r="C376" t="str">
            <v xml:space="preserve">      DC instrument power battery chargers </v>
          </cell>
          <cell r="D376" t="str">
            <v>3650</v>
          </cell>
        </row>
        <row r="377">
          <cell r="B377" t="str">
            <v>02G23</v>
          </cell>
          <cell r="C377" t="str">
            <v xml:space="preserve">      DC circuit breakers </v>
          </cell>
          <cell r="D377" t="str">
            <v>3651</v>
          </cell>
        </row>
        <row r="378">
          <cell r="B378" t="str">
            <v>02G24</v>
          </cell>
          <cell r="C378" t="str">
            <v xml:space="preserve">      DC conductors and buses </v>
          </cell>
          <cell r="D378" t="str">
            <v>3652</v>
          </cell>
        </row>
        <row r="379">
          <cell r="B379" t="str">
            <v>02G25</v>
          </cell>
          <cell r="C379" t="str">
            <v xml:space="preserve">      DC protection devices </v>
          </cell>
          <cell r="D379" t="str">
            <v>3653</v>
          </cell>
        </row>
        <row r="380">
          <cell r="B380" t="str">
            <v>02G26</v>
          </cell>
          <cell r="C380" t="str">
            <v xml:space="preserve">      Other DC power problems</v>
          </cell>
          <cell r="D380" t="str">
            <v>3659</v>
          </cell>
        </row>
        <row r="381">
          <cell r="B381" t="str">
            <v>02H</v>
          </cell>
          <cell r="C381" t="str">
            <v xml:space="preserve">   AUXILIARY SYSTEMS</v>
          </cell>
        </row>
        <row r="382">
          <cell r="B382" t="str">
            <v>02H01</v>
          </cell>
          <cell r="C382" t="str">
            <v xml:space="preserve">      Service water pumps and motors </v>
          </cell>
          <cell r="D382" t="str">
            <v>3810</v>
          </cell>
        </row>
        <row r="383">
          <cell r="B383" t="str">
            <v>02H02</v>
          </cell>
          <cell r="C383" t="str">
            <v xml:space="preserve">      Service water piping </v>
          </cell>
          <cell r="D383" t="str">
            <v>3811</v>
          </cell>
        </row>
        <row r="384">
          <cell r="B384" t="str">
            <v>02H03</v>
          </cell>
          <cell r="C384" t="str">
            <v xml:space="preserve">      Service water valves </v>
          </cell>
          <cell r="D384" t="str">
            <v>3812</v>
          </cell>
        </row>
        <row r="385">
          <cell r="B385" t="str">
            <v>02H04</v>
          </cell>
          <cell r="C385" t="str">
            <v xml:space="preserve">      Service water heat exchangers</v>
          </cell>
          <cell r="D385" t="str">
            <v>3813</v>
          </cell>
        </row>
        <row r="386">
          <cell r="B386" t="str">
            <v>02H05</v>
          </cell>
          <cell r="C386" t="str">
            <v xml:space="preserve">      Service water system fouling</v>
          </cell>
          <cell r="D386" t="str">
            <v>3814</v>
          </cell>
        </row>
        <row r="387">
          <cell r="B387" t="str">
            <v>02H06</v>
          </cell>
          <cell r="C387" t="str">
            <v xml:space="preserve">      Other service water problems</v>
          </cell>
          <cell r="D387" t="str">
            <v>3819</v>
          </cell>
        </row>
        <row r="388">
          <cell r="B388" t="str">
            <v>02H07</v>
          </cell>
          <cell r="C388" t="str">
            <v xml:space="preserve">      Closed cooling water pumps  </v>
          </cell>
          <cell r="D388" t="str">
            <v>3820</v>
          </cell>
        </row>
        <row r="389">
          <cell r="B389" t="str">
            <v>02H08</v>
          </cell>
          <cell r="C389" t="str">
            <v xml:space="preserve">      Closed cooling water piping </v>
          </cell>
          <cell r="D389" t="str">
            <v>3821</v>
          </cell>
        </row>
        <row r="390">
          <cell r="B390" t="str">
            <v>02H09</v>
          </cell>
          <cell r="C390" t="str">
            <v xml:space="preserve">      Closed cooling water valves </v>
          </cell>
          <cell r="D390" t="str">
            <v>3822</v>
          </cell>
        </row>
        <row r="391">
          <cell r="B391" t="str">
            <v>02H10</v>
          </cell>
          <cell r="C391" t="str">
            <v xml:space="preserve">      Closed cooling water heat exchangers </v>
          </cell>
          <cell r="D391" t="str">
            <v>3823</v>
          </cell>
        </row>
        <row r="392">
          <cell r="B392" t="str">
            <v>02H11</v>
          </cell>
          <cell r="C392" t="str">
            <v xml:space="preserve">      Closed cooling water system fouling</v>
          </cell>
          <cell r="D392" t="str">
            <v>3824</v>
          </cell>
        </row>
        <row r="393">
          <cell r="B393" t="str">
            <v>02H12</v>
          </cell>
          <cell r="C393" t="str">
            <v xml:space="preserve">      Other closed cooling water system problems</v>
          </cell>
          <cell r="D393" t="str">
            <v>3829</v>
          </cell>
        </row>
        <row r="394">
          <cell r="B394" t="str">
            <v>02H13</v>
          </cell>
          <cell r="C394" t="str">
            <v xml:space="preserve">      Auxiliary boiler </v>
          </cell>
          <cell r="D394" t="str">
            <v>3830</v>
          </cell>
        </row>
        <row r="395">
          <cell r="B395" t="str">
            <v>02H14</v>
          </cell>
          <cell r="C395" t="str">
            <v xml:space="preserve">      Auxiliary steam piping </v>
          </cell>
          <cell r="D395" t="str">
            <v>3831</v>
          </cell>
        </row>
        <row r="396">
          <cell r="B396" t="str">
            <v>02H15</v>
          </cell>
          <cell r="C396" t="str">
            <v xml:space="preserve">      Auxiliary steam valves </v>
          </cell>
          <cell r="D396" t="str">
            <v>3832</v>
          </cell>
        </row>
        <row r="397">
          <cell r="B397" t="str">
            <v>02H16</v>
          </cell>
          <cell r="C397" t="str">
            <v xml:space="preserve">      Auxiliary steam controls and instruments </v>
          </cell>
          <cell r="D397" t="str">
            <v>3833</v>
          </cell>
        </row>
        <row r="398">
          <cell r="B398" t="str">
            <v>02H17</v>
          </cell>
          <cell r="C398" t="str">
            <v xml:space="preserve">      Auxiliary boiler tube leaks </v>
          </cell>
          <cell r="D398" t="str">
            <v>3834</v>
          </cell>
        </row>
        <row r="399">
          <cell r="B399" t="str">
            <v>02H18</v>
          </cell>
          <cell r="C399" t="str">
            <v xml:space="preserve">      Other auxiliary steam problems </v>
          </cell>
          <cell r="D399" t="str">
            <v>3839</v>
          </cell>
        </row>
        <row r="400">
          <cell r="B400" t="str">
            <v>02H19</v>
          </cell>
          <cell r="C400" t="str">
            <v xml:space="preserve">      Service air compressors </v>
          </cell>
          <cell r="D400" t="str">
            <v>3840</v>
          </cell>
        </row>
        <row r="401">
          <cell r="B401" t="str">
            <v>02H20</v>
          </cell>
          <cell r="C401" t="str">
            <v xml:space="preserve">      Service air piping </v>
          </cell>
          <cell r="D401" t="str">
            <v>3841</v>
          </cell>
        </row>
        <row r="402">
          <cell r="B402" t="str">
            <v>02H21</v>
          </cell>
          <cell r="C402" t="str">
            <v xml:space="preserve">      Service air valves </v>
          </cell>
          <cell r="D402" t="str">
            <v>3842</v>
          </cell>
        </row>
        <row r="403">
          <cell r="B403" t="str">
            <v>02H22</v>
          </cell>
          <cell r="C403" t="str">
            <v xml:space="preserve">      Service air dryers </v>
          </cell>
          <cell r="D403" t="str">
            <v>3843</v>
          </cell>
        </row>
        <row r="404">
          <cell r="B404" t="str">
            <v>02H23</v>
          </cell>
          <cell r="C404" t="str">
            <v xml:space="preserve">      Soot blowing air compressor and system </v>
          </cell>
          <cell r="D404" t="str">
            <v>3844</v>
          </cell>
        </row>
        <row r="405">
          <cell r="B405" t="str">
            <v>02H24</v>
          </cell>
          <cell r="C405" t="str">
            <v xml:space="preserve">      Other service air problems</v>
          </cell>
          <cell r="D405" t="str">
            <v>3849</v>
          </cell>
        </row>
        <row r="406">
          <cell r="B406" t="str">
            <v>02H25</v>
          </cell>
          <cell r="C406" t="str">
            <v xml:space="preserve">      Instrument air compressors </v>
          </cell>
          <cell r="D406" t="str">
            <v>3850</v>
          </cell>
        </row>
        <row r="407">
          <cell r="B407" t="str">
            <v>02H26</v>
          </cell>
          <cell r="C407" t="str">
            <v xml:space="preserve">      Instrument air piping </v>
          </cell>
          <cell r="D407" t="str">
            <v>3851</v>
          </cell>
        </row>
        <row r="408">
          <cell r="B408" t="str">
            <v>02H27</v>
          </cell>
          <cell r="C408" t="str">
            <v xml:space="preserve">      Instrument air valves </v>
          </cell>
          <cell r="D408" t="str">
            <v>3852</v>
          </cell>
        </row>
        <row r="409">
          <cell r="B409" t="str">
            <v>02H28</v>
          </cell>
          <cell r="C409" t="str">
            <v xml:space="preserve">      Instrument air dryers </v>
          </cell>
          <cell r="D409" t="str">
            <v>3853</v>
          </cell>
        </row>
        <row r="410">
          <cell r="B410" t="str">
            <v>02H29</v>
          </cell>
          <cell r="C410" t="str">
            <v xml:space="preserve">      N2 backup to instrument air </v>
          </cell>
          <cell r="D410" t="str">
            <v>3854</v>
          </cell>
        </row>
        <row r="411">
          <cell r="B411" t="str">
            <v>02H30</v>
          </cell>
          <cell r="C411" t="str">
            <v xml:space="preserve">      Other instrument air problems  </v>
          </cell>
          <cell r="D411" t="str">
            <v>3859</v>
          </cell>
        </row>
        <row r="412">
          <cell r="B412" t="str">
            <v>02H31</v>
          </cell>
          <cell r="C412" t="str">
            <v xml:space="preserve">      Fire protection system pumps </v>
          </cell>
          <cell r="D412" t="str">
            <v>3860</v>
          </cell>
        </row>
        <row r="413">
          <cell r="B413" t="str">
            <v>02H32</v>
          </cell>
          <cell r="C413" t="str">
            <v xml:space="preserve">      Fire protection system piping </v>
          </cell>
          <cell r="D413" t="str">
            <v>3861</v>
          </cell>
        </row>
        <row r="414">
          <cell r="B414" t="str">
            <v>02H33</v>
          </cell>
          <cell r="C414" t="str">
            <v xml:space="preserve">      Fire protection system valves </v>
          </cell>
          <cell r="D414" t="str">
            <v>3862</v>
          </cell>
        </row>
        <row r="415">
          <cell r="B415" t="str">
            <v>02H34</v>
          </cell>
          <cell r="C415" t="str">
            <v xml:space="preserve">      Fire protection system fouling</v>
          </cell>
          <cell r="D415" t="str">
            <v>3863</v>
          </cell>
        </row>
        <row r="416">
          <cell r="B416" t="str">
            <v>02H35</v>
          </cell>
          <cell r="C416" t="str">
            <v xml:space="preserve">      Other fire protection system problems  </v>
          </cell>
          <cell r="D416" t="str">
            <v>3869</v>
          </cell>
        </row>
        <row r="417">
          <cell r="B417" t="str">
            <v>02H36</v>
          </cell>
          <cell r="C417" t="str">
            <v xml:space="preserve">      Seal air fan</v>
          </cell>
          <cell r="D417" t="str">
            <v>3880</v>
          </cell>
        </row>
        <row r="418">
          <cell r="B418" t="str">
            <v>02H37</v>
          </cell>
          <cell r="C418" t="str">
            <v xml:space="preserve">      Seal air fan drive - motor</v>
          </cell>
          <cell r="D418" t="str">
            <v>3881</v>
          </cell>
        </row>
        <row r="419">
          <cell r="B419" t="str">
            <v>02H38</v>
          </cell>
          <cell r="C419" t="str">
            <v xml:space="preserve">      Seal air control dampers and drives</v>
          </cell>
          <cell r="D419" t="str">
            <v>3882</v>
          </cell>
        </row>
        <row r="420">
          <cell r="B420" t="str">
            <v>02H39</v>
          </cell>
          <cell r="C420" t="str">
            <v xml:space="preserve">      Seal air filters</v>
          </cell>
          <cell r="D420" t="str">
            <v>3883</v>
          </cell>
        </row>
        <row r="421">
          <cell r="B421" t="str">
            <v>02H40</v>
          </cell>
          <cell r="C421" t="str">
            <v xml:space="preserve">      Other seal air problems</v>
          </cell>
          <cell r="D421" t="str">
            <v>3889</v>
          </cell>
        </row>
        <row r="422">
          <cell r="B422" t="str">
            <v>02H41</v>
          </cell>
          <cell r="C422" t="str">
            <v xml:space="preserve">      Other miscellaneous auxiliary system problems</v>
          </cell>
          <cell r="D422" t="str">
            <v>3899</v>
          </cell>
        </row>
        <row r="423">
          <cell r="B423" t="str">
            <v>02I</v>
          </cell>
          <cell r="C423" t="str">
            <v xml:space="preserve">   MISCELLANEOUS (BALANCE OF PLANT)</v>
          </cell>
        </row>
        <row r="424">
          <cell r="B424" t="str">
            <v>02I01</v>
          </cell>
          <cell r="C424" t="str">
            <v xml:space="preserve">      Process computer </v>
          </cell>
          <cell r="D424" t="str">
            <v>3950</v>
          </cell>
        </row>
        <row r="425">
          <cell r="B425" t="str">
            <v>02I02</v>
          </cell>
          <cell r="C425" t="str">
            <v xml:space="preserve">      Thermal derating (thermal efficiency losses in balance of plant when specific cause(s) unknown)</v>
          </cell>
          <cell r="D425" t="str">
            <v>3960</v>
          </cell>
        </row>
        <row r="426">
          <cell r="B426" t="str">
            <v>02I03</v>
          </cell>
          <cell r="C426" t="str">
            <v xml:space="preserve">      Other miscellaneous balance of plant problems</v>
          </cell>
          <cell r="D426" t="str">
            <v>3999</v>
          </cell>
        </row>
        <row r="427">
          <cell r="B427" t="str">
            <v>03</v>
          </cell>
          <cell r="C427" t="str">
            <v>STEAM TURBINE</v>
          </cell>
        </row>
        <row r="428">
          <cell r="B428" t="str">
            <v>03A</v>
          </cell>
          <cell r="C428" t="str">
            <v xml:space="preserve">   High Pressure Turbine</v>
          </cell>
        </row>
        <row r="429">
          <cell r="B429" t="str">
            <v>03A01</v>
          </cell>
          <cell r="C429" t="str">
            <v xml:space="preserve">      Outer casing </v>
          </cell>
          <cell r="D429" t="str">
            <v>4000</v>
          </cell>
        </row>
        <row r="430">
          <cell r="B430" t="str">
            <v>03A02</v>
          </cell>
          <cell r="C430" t="str">
            <v xml:space="preserve">      Inner casing </v>
          </cell>
          <cell r="D430" t="str">
            <v>4001</v>
          </cell>
        </row>
        <row r="431">
          <cell r="B431" t="str">
            <v>03A03</v>
          </cell>
          <cell r="C431" t="str">
            <v xml:space="preserve">      Nozzle bolting </v>
          </cell>
          <cell r="D431" t="str">
            <v>4009</v>
          </cell>
        </row>
        <row r="432">
          <cell r="B432" t="str">
            <v>03A04</v>
          </cell>
          <cell r="C432" t="str">
            <v xml:space="preserve">      Nozzles and nozzle blocks </v>
          </cell>
          <cell r="D432" t="str">
            <v>4010</v>
          </cell>
        </row>
        <row r="433">
          <cell r="B433" t="str">
            <v>03A05</v>
          </cell>
          <cell r="C433" t="str">
            <v xml:space="preserve">      Diaphragms </v>
          </cell>
          <cell r="D433" t="str">
            <v>4011</v>
          </cell>
        </row>
        <row r="434">
          <cell r="B434" t="str">
            <v>03A06</v>
          </cell>
          <cell r="C434" t="str">
            <v xml:space="preserve">      Buckets or blades </v>
          </cell>
          <cell r="D434" t="str">
            <v>4012</v>
          </cell>
        </row>
        <row r="435">
          <cell r="B435" t="str">
            <v>03A07</v>
          </cell>
          <cell r="C435" t="str">
            <v xml:space="preserve">      Diaphragms unit and shroud type </v>
          </cell>
          <cell r="D435" t="str">
            <v>4013</v>
          </cell>
        </row>
        <row r="436">
          <cell r="B436" t="str">
            <v>03A08</v>
          </cell>
          <cell r="C436" t="str">
            <v xml:space="preserve">      Bucket or blade fouling </v>
          </cell>
          <cell r="D436" t="str">
            <v>4014</v>
          </cell>
        </row>
        <row r="437">
          <cell r="B437" t="str">
            <v>03A09</v>
          </cell>
          <cell r="C437" t="str">
            <v xml:space="preserve">      Wheels or spindles </v>
          </cell>
          <cell r="D437" t="str">
            <v>4015</v>
          </cell>
        </row>
        <row r="438">
          <cell r="B438" t="str">
            <v>03A10</v>
          </cell>
          <cell r="C438" t="str">
            <v xml:space="preserve">      Shaft seals </v>
          </cell>
          <cell r="D438" t="str">
            <v>4020</v>
          </cell>
        </row>
        <row r="439">
          <cell r="B439" t="str">
            <v>03A11</v>
          </cell>
          <cell r="C439" t="str">
            <v xml:space="preserve">      Dummy rings </v>
          </cell>
          <cell r="D439" t="str">
            <v>4021</v>
          </cell>
        </row>
        <row r="440">
          <cell r="B440" t="str">
            <v>03A12</v>
          </cell>
          <cell r="C440" t="str">
            <v xml:space="preserve">      Gland rings </v>
          </cell>
          <cell r="D440" t="str">
            <v>4022</v>
          </cell>
        </row>
        <row r="441">
          <cell r="B441" t="str">
            <v>03A13</v>
          </cell>
          <cell r="C441" t="str">
            <v xml:space="preserve">      Rotor shaft </v>
          </cell>
          <cell r="D441" t="str">
            <v>4030</v>
          </cell>
        </row>
        <row r="442">
          <cell r="B442" t="str">
            <v>03A14</v>
          </cell>
          <cell r="C442" t="str">
            <v xml:space="preserve">      Bearings </v>
          </cell>
          <cell r="D442" t="str">
            <v>4040</v>
          </cell>
        </row>
        <row r="443">
          <cell r="B443" t="str">
            <v>03A15</v>
          </cell>
          <cell r="C443" t="str">
            <v xml:space="preserve">      Other high pressure turbine problems</v>
          </cell>
          <cell r="D443" t="str">
            <v>4099</v>
          </cell>
        </row>
        <row r="444">
          <cell r="B444" t="str">
            <v>03B</v>
          </cell>
          <cell r="C444" t="str">
            <v xml:space="preserve">   Intermediate Pressure Turbine</v>
          </cell>
        </row>
        <row r="445">
          <cell r="B445" t="str">
            <v>03B01</v>
          </cell>
          <cell r="C445" t="str">
            <v xml:space="preserve">      Outer casing </v>
          </cell>
          <cell r="D445" t="str">
            <v>4100</v>
          </cell>
        </row>
        <row r="446">
          <cell r="B446" t="str">
            <v>03B02</v>
          </cell>
          <cell r="C446" t="str">
            <v xml:space="preserve">      Inner casing </v>
          </cell>
          <cell r="D446" t="str">
            <v>4101</v>
          </cell>
        </row>
        <row r="447">
          <cell r="B447" t="str">
            <v>03B03</v>
          </cell>
          <cell r="C447" t="str">
            <v xml:space="preserve">      Nozzle bolting </v>
          </cell>
          <cell r="D447" t="str">
            <v>4109</v>
          </cell>
        </row>
        <row r="448">
          <cell r="B448" t="str">
            <v>03B04</v>
          </cell>
          <cell r="C448" t="str">
            <v xml:space="preserve">      Nozzles and nozzle blocks </v>
          </cell>
          <cell r="D448" t="str">
            <v>4110</v>
          </cell>
        </row>
        <row r="449">
          <cell r="B449" t="str">
            <v>03B05</v>
          </cell>
          <cell r="C449" t="str">
            <v xml:space="preserve">      Diaphragms </v>
          </cell>
          <cell r="D449" t="str">
            <v>4111</v>
          </cell>
        </row>
        <row r="450">
          <cell r="B450" t="str">
            <v>03B06</v>
          </cell>
          <cell r="C450" t="str">
            <v xml:space="preserve">      Buckets or blades </v>
          </cell>
          <cell r="D450" t="str">
            <v>4112</v>
          </cell>
        </row>
        <row r="451">
          <cell r="B451" t="str">
            <v>03B07</v>
          </cell>
          <cell r="C451" t="str">
            <v xml:space="preserve">      Bucket or blade fouling </v>
          </cell>
          <cell r="D451" t="str">
            <v>4113</v>
          </cell>
        </row>
        <row r="452">
          <cell r="B452" t="str">
            <v>03B08</v>
          </cell>
          <cell r="C452" t="str">
            <v xml:space="preserve">      Wheels or spindles </v>
          </cell>
          <cell r="D452" t="str">
            <v>4115</v>
          </cell>
        </row>
        <row r="453">
          <cell r="B453" t="str">
            <v>03B09</v>
          </cell>
          <cell r="C453" t="str">
            <v xml:space="preserve">      Shaft seals </v>
          </cell>
          <cell r="D453" t="str">
            <v>4120</v>
          </cell>
        </row>
        <row r="454">
          <cell r="B454" t="str">
            <v>03B10</v>
          </cell>
          <cell r="C454" t="str">
            <v xml:space="preserve">      Dummy rings </v>
          </cell>
          <cell r="D454" t="str">
            <v>4121</v>
          </cell>
        </row>
        <row r="455">
          <cell r="B455" t="str">
            <v>03B11</v>
          </cell>
          <cell r="C455" t="str">
            <v xml:space="preserve">      Gland rings </v>
          </cell>
          <cell r="D455" t="str">
            <v>4122</v>
          </cell>
        </row>
        <row r="456">
          <cell r="B456" t="str">
            <v>03B12</v>
          </cell>
          <cell r="C456" t="str">
            <v xml:space="preserve">      Rotor shaft </v>
          </cell>
          <cell r="D456" t="str">
            <v>4130</v>
          </cell>
        </row>
        <row r="457">
          <cell r="B457" t="str">
            <v>03B13</v>
          </cell>
          <cell r="C457" t="str">
            <v xml:space="preserve">      Bearings </v>
          </cell>
          <cell r="D457" t="str">
            <v>4140</v>
          </cell>
        </row>
        <row r="458">
          <cell r="B458" t="str">
            <v>03B14</v>
          </cell>
          <cell r="C458" t="str">
            <v xml:space="preserve">      Other intermediate pressure turbine problems</v>
          </cell>
          <cell r="D458" t="str">
            <v>4199</v>
          </cell>
        </row>
        <row r="459">
          <cell r="B459" t="str">
            <v>03C</v>
          </cell>
          <cell r="C459" t="str">
            <v xml:space="preserve">   Low Pressure Turbine</v>
          </cell>
        </row>
        <row r="460">
          <cell r="B460" t="str">
            <v>03C01</v>
          </cell>
          <cell r="C460" t="str">
            <v xml:space="preserve">      Outer casing </v>
          </cell>
          <cell r="D460" t="str">
            <v>4200</v>
          </cell>
        </row>
        <row r="461">
          <cell r="B461" t="str">
            <v>03C02</v>
          </cell>
          <cell r="C461" t="str">
            <v xml:space="preserve">      Inner casing </v>
          </cell>
          <cell r="D461" t="str">
            <v>4201</v>
          </cell>
        </row>
        <row r="462">
          <cell r="B462" t="str">
            <v>03C03</v>
          </cell>
          <cell r="C462" t="str">
            <v xml:space="preserve">      Nozzle bolting </v>
          </cell>
          <cell r="D462" t="str">
            <v>4209</v>
          </cell>
        </row>
        <row r="463">
          <cell r="B463" t="str">
            <v>03C04</v>
          </cell>
          <cell r="C463" t="str">
            <v xml:space="preserve">      Nozzles and nozzle blocks </v>
          </cell>
          <cell r="D463" t="str">
            <v>4210</v>
          </cell>
        </row>
        <row r="464">
          <cell r="B464" t="str">
            <v>03C05</v>
          </cell>
          <cell r="C464" t="str">
            <v xml:space="preserve">      Diaphragms </v>
          </cell>
          <cell r="D464" t="str">
            <v>4211</v>
          </cell>
        </row>
        <row r="465">
          <cell r="B465" t="str">
            <v>03C06</v>
          </cell>
          <cell r="C465" t="str">
            <v xml:space="preserve">      Buckets or blades </v>
          </cell>
          <cell r="D465" t="str">
            <v>4212</v>
          </cell>
        </row>
        <row r="466">
          <cell r="B466" t="str">
            <v>03C07</v>
          </cell>
          <cell r="C466" t="str">
            <v xml:space="preserve">      Bucket or blade fouling</v>
          </cell>
          <cell r="D466" t="str">
            <v>4213</v>
          </cell>
        </row>
        <row r="467">
          <cell r="B467" t="str">
            <v>03C08</v>
          </cell>
          <cell r="C467" t="str">
            <v xml:space="preserve">      Wheels or spindles </v>
          </cell>
          <cell r="D467" t="str">
            <v>4215</v>
          </cell>
        </row>
        <row r="468">
          <cell r="B468" t="str">
            <v>03C09</v>
          </cell>
          <cell r="C468" t="str">
            <v xml:space="preserve">      Shaft seals </v>
          </cell>
          <cell r="D468" t="str">
            <v>4220</v>
          </cell>
        </row>
        <row r="469">
          <cell r="B469" t="str">
            <v>03C10</v>
          </cell>
          <cell r="C469" t="str">
            <v xml:space="preserve">      Dummy rings </v>
          </cell>
          <cell r="D469" t="str">
            <v>4221</v>
          </cell>
        </row>
        <row r="470">
          <cell r="B470" t="str">
            <v>03C11</v>
          </cell>
          <cell r="C470" t="str">
            <v xml:space="preserve">      Gland rings </v>
          </cell>
          <cell r="D470" t="str">
            <v>4222</v>
          </cell>
        </row>
        <row r="471">
          <cell r="B471" t="str">
            <v>03C12</v>
          </cell>
          <cell r="C471" t="str">
            <v xml:space="preserve">      Rotor shaft </v>
          </cell>
          <cell r="D471" t="str">
            <v>4230</v>
          </cell>
        </row>
        <row r="472">
          <cell r="B472" t="str">
            <v>03C13</v>
          </cell>
          <cell r="C472" t="str">
            <v xml:space="preserve">      Bearings </v>
          </cell>
          <cell r="D472" t="str">
            <v>4240</v>
          </cell>
        </row>
        <row r="473">
          <cell r="B473" t="str">
            <v>03C14</v>
          </cell>
          <cell r="C473" t="str">
            <v xml:space="preserve">      Other low pressure turbine problems  </v>
          </cell>
          <cell r="D473" t="str">
            <v>4250</v>
          </cell>
        </row>
        <row r="474">
          <cell r="B474" t="str">
            <v>03D</v>
          </cell>
          <cell r="C474" t="str">
            <v xml:space="preserve">   Valves</v>
          </cell>
        </row>
        <row r="475">
          <cell r="B475" t="str">
            <v>03D01</v>
          </cell>
          <cell r="C475" t="str">
            <v xml:space="preserve">      Main stop valves </v>
          </cell>
          <cell r="D475" t="str">
            <v>4260</v>
          </cell>
        </row>
        <row r="476">
          <cell r="B476" t="str">
            <v>03D02</v>
          </cell>
          <cell r="C476" t="str">
            <v xml:space="preserve">      Control valves </v>
          </cell>
          <cell r="D476" t="str">
            <v>4261</v>
          </cell>
        </row>
        <row r="477">
          <cell r="B477" t="str">
            <v>03D03</v>
          </cell>
          <cell r="C477" t="str">
            <v xml:space="preserve">      Intercept valves </v>
          </cell>
          <cell r="D477" t="str">
            <v>4262</v>
          </cell>
        </row>
        <row r="478">
          <cell r="B478" t="str">
            <v>03D04</v>
          </cell>
          <cell r="C478" t="str">
            <v xml:space="preserve">      Reheat stop valves </v>
          </cell>
          <cell r="D478" t="str">
            <v>4263</v>
          </cell>
        </row>
        <row r="479">
          <cell r="B479" t="str">
            <v>03D05</v>
          </cell>
          <cell r="C479" t="str">
            <v xml:space="preserve">      Combined intercept valves </v>
          </cell>
          <cell r="D479" t="str">
            <v>4264</v>
          </cell>
        </row>
        <row r="480">
          <cell r="B480" t="str">
            <v>03D06</v>
          </cell>
          <cell r="C480" t="str">
            <v xml:space="preserve">      Miscellaneous drain and vent valves </v>
          </cell>
          <cell r="D480" t="str">
            <v>4265</v>
          </cell>
        </row>
        <row r="481">
          <cell r="B481" t="str">
            <v>03D07</v>
          </cell>
          <cell r="C481" t="str">
            <v xml:space="preserve">      Main stop valve testing </v>
          </cell>
          <cell r="D481" t="str">
            <v>4266</v>
          </cell>
        </row>
        <row r="482">
          <cell r="B482" t="str">
            <v>03D08</v>
          </cell>
          <cell r="C482" t="str">
            <v xml:space="preserve">      Control valve testing </v>
          </cell>
          <cell r="D482" t="str">
            <v>4267</v>
          </cell>
        </row>
        <row r="483">
          <cell r="B483" t="str">
            <v>03D09</v>
          </cell>
          <cell r="C483" t="str">
            <v xml:space="preserve">      Reheat/intercept valve testing </v>
          </cell>
          <cell r="D483" t="str">
            <v>4268</v>
          </cell>
        </row>
        <row r="484">
          <cell r="B484" t="str">
            <v>03D10</v>
          </cell>
          <cell r="C484" t="str">
            <v xml:space="preserve">      Other turbine valves</v>
          </cell>
          <cell r="D484" t="str">
            <v>4269</v>
          </cell>
        </row>
        <row r="485">
          <cell r="B485" t="str">
            <v>03E</v>
          </cell>
          <cell r="C485" t="str">
            <v xml:space="preserve">   Piping</v>
          </cell>
        </row>
        <row r="486">
          <cell r="B486" t="str">
            <v>03E01</v>
          </cell>
          <cell r="C486" t="str">
            <v xml:space="preserve">      Crossover or under piping </v>
          </cell>
          <cell r="D486" t="str">
            <v>4270</v>
          </cell>
        </row>
        <row r="487">
          <cell r="B487" t="str">
            <v>03E02</v>
          </cell>
          <cell r="C487" t="str">
            <v xml:space="preserve">      Miscellaneous turbine piping </v>
          </cell>
          <cell r="D487" t="str">
            <v>4279</v>
          </cell>
        </row>
        <row r="488">
          <cell r="B488" t="str">
            <v>03F</v>
          </cell>
          <cell r="C488" t="str">
            <v xml:space="preserve">   Lube Oil (do not include bearing failures due to lube oil)  </v>
          </cell>
        </row>
        <row r="489">
          <cell r="B489" t="str">
            <v>03F01</v>
          </cell>
          <cell r="C489" t="str">
            <v xml:space="preserve">      Lube oil pumps </v>
          </cell>
          <cell r="D489" t="str">
            <v>4280</v>
          </cell>
        </row>
        <row r="490">
          <cell r="B490" t="str">
            <v>03F02</v>
          </cell>
          <cell r="C490" t="str">
            <v xml:space="preserve">      Lube oil coolers </v>
          </cell>
          <cell r="D490" t="str">
            <v>4281</v>
          </cell>
        </row>
        <row r="491">
          <cell r="B491" t="str">
            <v>03F03</v>
          </cell>
          <cell r="C491" t="str">
            <v xml:space="preserve">      Lube oil conditioners </v>
          </cell>
          <cell r="D491" t="str">
            <v>4282</v>
          </cell>
        </row>
        <row r="492">
          <cell r="B492" t="str">
            <v>03F04</v>
          </cell>
          <cell r="C492" t="str">
            <v xml:space="preserve">      Lube oil system valves and piping </v>
          </cell>
          <cell r="D492" t="str">
            <v>4283</v>
          </cell>
        </row>
        <row r="493">
          <cell r="B493" t="str">
            <v>03F05</v>
          </cell>
          <cell r="C493" t="str">
            <v xml:space="preserve">      Lube oil pump drive </v>
          </cell>
          <cell r="D493" t="str">
            <v>4284</v>
          </cell>
        </row>
        <row r="494">
          <cell r="B494" t="str">
            <v>03F06</v>
          </cell>
          <cell r="C494" t="str">
            <v xml:space="preserve">      Other lube oil system problems</v>
          </cell>
          <cell r="D494" t="str">
            <v>4289</v>
          </cell>
        </row>
        <row r="495">
          <cell r="B495" t="str">
            <v>03G</v>
          </cell>
          <cell r="C495" t="str">
            <v xml:space="preserve">   Controls</v>
          </cell>
        </row>
        <row r="496">
          <cell r="B496" t="str">
            <v>03G01</v>
          </cell>
          <cell r="C496" t="str">
            <v xml:space="preserve">      Hydraulic system pumps </v>
          </cell>
          <cell r="D496" t="str">
            <v>4290</v>
          </cell>
        </row>
        <row r="497">
          <cell r="B497" t="str">
            <v>03G02</v>
          </cell>
          <cell r="C497" t="str">
            <v xml:space="preserve">      Hydraulic system coolers </v>
          </cell>
          <cell r="D497" t="str">
            <v>4291</v>
          </cell>
        </row>
        <row r="498">
          <cell r="B498" t="str">
            <v>03G03</v>
          </cell>
          <cell r="C498" t="str">
            <v xml:space="preserve">      Hydraulic system filters </v>
          </cell>
          <cell r="D498" t="str">
            <v>4292</v>
          </cell>
        </row>
        <row r="499">
          <cell r="B499" t="str">
            <v>03G04</v>
          </cell>
          <cell r="C499" t="str">
            <v xml:space="preserve">      Hydraulic system pipes and valves </v>
          </cell>
          <cell r="D499" t="str">
            <v>4293</v>
          </cell>
        </row>
        <row r="500">
          <cell r="B500" t="str">
            <v>03G05</v>
          </cell>
          <cell r="C500" t="str">
            <v xml:space="preserve">      Other hydraulic system problems </v>
          </cell>
          <cell r="D500" t="str">
            <v>4299</v>
          </cell>
        </row>
        <row r="501">
          <cell r="B501" t="str">
            <v>03G06</v>
          </cell>
          <cell r="C501" t="str">
            <v xml:space="preserve">      Turbine supervisory system (use codes 4290 to 4299 for hydraulic oil) </v>
          </cell>
          <cell r="D501" t="str">
            <v>4300</v>
          </cell>
        </row>
        <row r="502">
          <cell r="B502" t="str">
            <v>03G07</v>
          </cell>
          <cell r="C502" t="str">
            <v xml:space="preserve">      Turbine governing system </v>
          </cell>
          <cell r="D502" t="str">
            <v>4301</v>
          </cell>
        </row>
        <row r="503">
          <cell r="B503" t="str">
            <v>03G08</v>
          </cell>
          <cell r="C503" t="str">
            <v xml:space="preserve">      Turbine trip devices (including instruments) </v>
          </cell>
          <cell r="D503" t="str">
            <v>4302</v>
          </cell>
        </row>
        <row r="504">
          <cell r="B504" t="str">
            <v>03G09</v>
          </cell>
          <cell r="C504" t="str">
            <v xml:space="preserve">      Exhaust hood and spray controls </v>
          </cell>
          <cell r="D504" t="str">
            <v>4303</v>
          </cell>
        </row>
        <row r="505">
          <cell r="B505" t="str">
            <v>03G10</v>
          </cell>
          <cell r="C505" t="str">
            <v xml:space="preserve">      Automatic turbine control systems - mechanical </v>
          </cell>
          <cell r="D505" t="str">
            <v>4304</v>
          </cell>
        </row>
        <row r="506">
          <cell r="B506" t="str">
            <v>03G11</v>
          </cell>
          <cell r="C506" t="str">
            <v xml:space="preserve">      Automatic turbine control systems - mechanical - hydraulic </v>
          </cell>
          <cell r="D506" t="str">
            <v>4305</v>
          </cell>
        </row>
        <row r="507">
          <cell r="B507" t="str">
            <v>03G12</v>
          </cell>
          <cell r="C507" t="str">
            <v xml:space="preserve">      Automatic turbine control systems - electro-hydraulic - analog </v>
          </cell>
          <cell r="D507" t="str">
            <v>4306</v>
          </cell>
        </row>
        <row r="508">
          <cell r="B508" t="str">
            <v>03G13</v>
          </cell>
          <cell r="C508" t="str">
            <v xml:space="preserve">      Automatic turbine control systems - electro-hydraulic - digital </v>
          </cell>
          <cell r="D508" t="str">
            <v>4307</v>
          </cell>
        </row>
        <row r="509">
          <cell r="B509" t="str">
            <v>03G14</v>
          </cell>
          <cell r="C509" t="str">
            <v xml:space="preserve">      Automatic turbine control systems - digital control and monitoring </v>
          </cell>
          <cell r="D509" t="str">
            <v>4308</v>
          </cell>
        </row>
        <row r="510">
          <cell r="B510" t="str">
            <v>03G15</v>
          </cell>
          <cell r="C510" t="str">
            <v xml:space="preserve">      Other turbine instrument and control problems</v>
          </cell>
          <cell r="D510" t="str">
            <v>4309</v>
          </cell>
        </row>
        <row r="511">
          <cell r="B511" t="str">
            <v>03H</v>
          </cell>
          <cell r="C511" t="str">
            <v xml:space="preserve">   Miscellaneous (Steam Turbine)</v>
          </cell>
        </row>
        <row r="512">
          <cell r="B512" t="str">
            <v>03H01</v>
          </cell>
          <cell r="C512" t="str">
            <v xml:space="preserve">      Major turbine overhaul (720 hours or longer) (use for non-specific overhaul only; see   page B-1) </v>
          </cell>
          <cell r="D512" t="str">
            <v>4400</v>
          </cell>
        </row>
        <row r="513">
          <cell r="B513" t="str">
            <v>03H02</v>
          </cell>
          <cell r="C513" t="str">
            <v xml:space="preserve">      Inspection </v>
          </cell>
          <cell r="D513" t="str">
            <v>4401</v>
          </cell>
        </row>
        <row r="514">
          <cell r="B514" t="str">
            <v>03H03</v>
          </cell>
          <cell r="C514" t="str">
            <v xml:space="preserve">      Minor turbine overhaul (less than 720 hours) (use for non-specific overhaul only; see   page B-1) </v>
          </cell>
          <cell r="D514" t="str">
            <v>4402</v>
          </cell>
        </row>
        <row r="515">
          <cell r="B515" t="str">
            <v>03H04</v>
          </cell>
          <cell r="C515" t="str">
            <v xml:space="preserve">      Turning gear and motor </v>
          </cell>
          <cell r="D515" t="str">
            <v>4410</v>
          </cell>
        </row>
        <row r="516">
          <cell r="B516" t="str">
            <v>03H05</v>
          </cell>
          <cell r="C516" t="str">
            <v xml:space="preserve">      Vibration of the turbine generator unit that cant be attributed to a specific cause such as bearings or blades</v>
          </cell>
          <cell r="D516" t="str">
            <v>4420</v>
          </cell>
        </row>
        <row r="517">
          <cell r="B517" t="str">
            <v>03H06</v>
          </cell>
          <cell r="C517" t="str">
            <v xml:space="preserve">      Gland seal system </v>
          </cell>
          <cell r="D517" t="str">
            <v>4430</v>
          </cell>
        </row>
        <row r="518">
          <cell r="B518" t="str">
            <v>03H07</v>
          </cell>
          <cell r="C518" t="str">
            <v xml:space="preserve">      Water induction </v>
          </cell>
          <cell r="D518" t="str">
            <v>4450</v>
          </cell>
        </row>
        <row r="519">
          <cell r="B519" t="str">
            <v>03H08</v>
          </cell>
          <cell r="C519" t="str">
            <v xml:space="preserve">      Turbine overspeed trip test </v>
          </cell>
          <cell r="D519" t="str">
            <v>4460</v>
          </cell>
        </row>
        <row r="520">
          <cell r="B520" t="str">
            <v>03H09</v>
          </cell>
          <cell r="C520" t="str">
            <v xml:space="preserve">      Differential expansion </v>
          </cell>
          <cell r="D520" t="str">
            <v>4470</v>
          </cell>
        </row>
        <row r="521">
          <cell r="B521" t="str">
            <v>03H10</v>
          </cell>
          <cell r="C521" t="str">
            <v xml:space="preserve">      Turbine performance testing (use code 9999 for total unit performance testing) </v>
          </cell>
          <cell r="D521" t="str">
            <v>4490</v>
          </cell>
        </row>
        <row r="522">
          <cell r="B522" t="str">
            <v>03H11</v>
          </cell>
          <cell r="C522" t="str">
            <v xml:space="preserve">      Other miscellaneous steam turbine problems</v>
          </cell>
          <cell r="D522" t="str">
            <v>4499</v>
          </cell>
        </row>
        <row r="523">
          <cell r="B523" t="str">
            <v>04</v>
          </cell>
          <cell r="C523" t="str">
            <v>GENERATOR</v>
          </cell>
        </row>
        <row r="524">
          <cell r="B524" t="str">
            <v>04A</v>
          </cell>
          <cell r="C524" t="str">
            <v xml:space="preserve">   GENERATOR</v>
          </cell>
        </row>
        <row r="525">
          <cell r="B525" t="str">
            <v>04A01</v>
          </cell>
          <cell r="C525" t="str">
            <v xml:space="preserve">      Rotor windings </v>
          </cell>
          <cell r="D525" t="str">
            <v>4500</v>
          </cell>
        </row>
        <row r="526">
          <cell r="B526" t="str">
            <v>04A02</v>
          </cell>
          <cell r="C526" t="str">
            <v xml:space="preserve">      Rotor collector rings </v>
          </cell>
          <cell r="D526" t="str">
            <v>4510</v>
          </cell>
        </row>
        <row r="527">
          <cell r="B527" t="str">
            <v>04A03</v>
          </cell>
          <cell r="C527" t="str">
            <v xml:space="preserve">      Stator windings, bushings, and terminals </v>
          </cell>
          <cell r="D527" t="str">
            <v>4520</v>
          </cell>
        </row>
        <row r="528">
          <cell r="B528" t="str">
            <v>04A04</v>
          </cell>
          <cell r="C528" t="str">
            <v xml:space="preserve">      Stator core iron </v>
          </cell>
          <cell r="D528" t="str">
            <v>4530</v>
          </cell>
        </row>
        <row r="529">
          <cell r="B529" t="str">
            <v>04A05</v>
          </cell>
          <cell r="C529" t="str">
            <v xml:space="preserve">      Brushes and brush rigging </v>
          </cell>
          <cell r="D529" t="str">
            <v>4540</v>
          </cell>
        </row>
        <row r="530">
          <cell r="B530" t="str">
            <v>04A06</v>
          </cell>
          <cell r="C530" t="str">
            <v xml:space="preserve">      Generator bearings and lube oil system  </v>
          </cell>
          <cell r="D530" t="str">
            <v>4550</v>
          </cell>
        </row>
        <row r="531">
          <cell r="B531" t="str">
            <v>04A07</v>
          </cell>
          <cell r="C531" t="str">
            <v xml:space="preserve">      Bearing cooling system </v>
          </cell>
          <cell r="D531" t="str">
            <v>4555</v>
          </cell>
        </row>
        <row r="532">
          <cell r="B532" t="str">
            <v>04A08</v>
          </cell>
          <cell r="C532" t="str">
            <v xml:space="preserve">      Generator vibration (excluding vibration due to failed bearing and other components) </v>
          </cell>
          <cell r="D532" t="str">
            <v>4560</v>
          </cell>
        </row>
        <row r="533">
          <cell r="B533" t="str">
            <v>04A09</v>
          </cell>
          <cell r="C533" t="str">
            <v xml:space="preserve">      Generator casing </v>
          </cell>
          <cell r="D533" t="str">
            <v>4570</v>
          </cell>
        </row>
        <row r="534">
          <cell r="B534" t="str">
            <v>04A10</v>
          </cell>
          <cell r="C534" t="str">
            <v xml:space="preserve">      Generator end bells and bolting </v>
          </cell>
          <cell r="D534" t="str">
            <v>4580</v>
          </cell>
        </row>
        <row r="535">
          <cell r="B535" t="str">
            <v>04A11</v>
          </cell>
          <cell r="C535" t="str">
            <v xml:space="preserve">      Generator brakes</v>
          </cell>
          <cell r="D535" t="str">
            <v>4590</v>
          </cell>
        </row>
        <row r="536">
          <cell r="B536" t="str">
            <v>04B</v>
          </cell>
          <cell r="C536" t="str">
            <v xml:space="preserve">   Exciter</v>
          </cell>
        </row>
        <row r="537">
          <cell r="B537" t="str">
            <v>04B01</v>
          </cell>
          <cell r="C537" t="str">
            <v xml:space="preserve">      Exciter drive - motor </v>
          </cell>
          <cell r="D537" t="str">
            <v>4600</v>
          </cell>
        </row>
        <row r="538">
          <cell r="B538" t="str">
            <v>04B02</v>
          </cell>
          <cell r="C538" t="str">
            <v xml:space="preserve">      Exciter field rheostat </v>
          </cell>
          <cell r="D538" t="str">
            <v>4601</v>
          </cell>
        </row>
        <row r="539">
          <cell r="B539" t="str">
            <v>04B03</v>
          </cell>
          <cell r="C539" t="str">
            <v xml:space="preserve">      Exciter commutator and brushes </v>
          </cell>
          <cell r="D539" t="str">
            <v>4602</v>
          </cell>
        </row>
        <row r="540">
          <cell r="B540" t="str">
            <v>04B04</v>
          </cell>
          <cell r="C540" t="str">
            <v xml:space="preserve">      Solid state exciter element </v>
          </cell>
          <cell r="D540" t="str">
            <v>4603</v>
          </cell>
        </row>
        <row r="541">
          <cell r="B541" t="str">
            <v>04B05</v>
          </cell>
          <cell r="C541" t="str">
            <v xml:space="preserve">      Exciter drive - shaft </v>
          </cell>
          <cell r="D541" t="str">
            <v>4604</v>
          </cell>
        </row>
        <row r="542">
          <cell r="B542" t="str">
            <v>04B06</v>
          </cell>
          <cell r="C542" t="str">
            <v xml:space="preserve">      Other exciter problems</v>
          </cell>
          <cell r="D542" t="str">
            <v>4609</v>
          </cell>
        </row>
        <row r="543">
          <cell r="B543" t="str">
            <v>04C</v>
          </cell>
          <cell r="C543" t="str">
            <v xml:space="preserve">   Cooling System (report failures caused by water leaks into generator as codes 4500, 4510, etc.)</v>
          </cell>
        </row>
        <row r="544">
          <cell r="B544" t="str">
            <v>04C01</v>
          </cell>
          <cell r="C544" t="str">
            <v xml:space="preserve">      Hydrogen cooling system piping and valves </v>
          </cell>
          <cell r="D544" t="str">
            <v>4610</v>
          </cell>
        </row>
        <row r="545">
          <cell r="B545" t="str">
            <v>04C02</v>
          </cell>
          <cell r="C545" t="str">
            <v xml:space="preserve">      Hydrogen coolers </v>
          </cell>
          <cell r="D545" t="str">
            <v>4611</v>
          </cell>
        </row>
        <row r="546">
          <cell r="B546" t="str">
            <v>04C03</v>
          </cell>
          <cell r="C546" t="str">
            <v xml:space="preserve">      Hydrogen storage system </v>
          </cell>
          <cell r="D546" t="str">
            <v>4612</v>
          </cell>
        </row>
        <row r="547">
          <cell r="B547" t="str">
            <v>04C04</v>
          </cell>
          <cell r="C547" t="str">
            <v xml:space="preserve">      Hydrogen seals </v>
          </cell>
          <cell r="D547" t="str">
            <v>4613</v>
          </cell>
        </row>
        <row r="548">
          <cell r="B548" t="str">
            <v>04C05</v>
          </cell>
          <cell r="C548" t="str">
            <v xml:space="preserve">      Other hydrogen system problems </v>
          </cell>
          <cell r="D548" t="str">
            <v>4619</v>
          </cell>
        </row>
        <row r="549">
          <cell r="B549" t="str">
            <v>04C06</v>
          </cell>
          <cell r="C549" t="str">
            <v xml:space="preserve">      Air cooling system </v>
          </cell>
          <cell r="D549" t="str">
            <v>4620</v>
          </cell>
        </row>
        <row r="550">
          <cell r="B550" t="str">
            <v>04C07</v>
          </cell>
          <cell r="C550" t="str">
            <v xml:space="preserve">      Liquid cooling system </v>
          </cell>
          <cell r="D550" t="str">
            <v>4630</v>
          </cell>
        </row>
        <row r="551">
          <cell r="B551" t="str">
            <v>04C08</v>
          </cell>
          <cell r="C551" t="str">
            <v xml:space="preserve">      Seal oil system and seals </v>
          </cell>
          <cell r="D551" t="str">
            <v>4640</v>
          </cell>
        </row>
        <row r="552">
          <cell r="B552" t="str">
            <v>04C09</v>
          </cell>
          <cell r="C552" t="str">
            <v xml:space="preserve">      Other cooling system problems</v>
          </cell>
          <cell r="D552" t="str">
            <v>4650</v>
          </cell>
        </row>
        <row r="553">
          <cell r="B553" t="str">
            <v>04D</v>
          </cell>
          <cell r="C553" t="str">
            <v xml:space="preserve">   Controls</v>
          </cell>
        </row>
        <row r="554">
          <cell r="B554" t="str">
            <v>04D01</v>
          </cell>
          <cell r="C554" t="str">
            <v xml:space="preserve">      Generator voltage control </v>
          </cell>
          <cell r="D554" t="str">
            <v>4700</v>
          </cell>
        </row>
        <row r="555">
          <cell r="B555" t="str">
            <v>04D02</v>
          </cell>
          <cell r="C555" t="str">
            <v xml:space="preserve">      Generator metering devices </v>
          </cell>
          <cell r="D555" t="str">
            <v>4710</v>
          </cell>
        </row>
        <row r="556">
          <cell r="B556" t="str">
            <v>04D03</v>
          </cell>
          <cell r="C556" t="str">
            <v xml:space="preserve">      Generator synchronization equipment </v>
          </cell>
          <cell r="D556" t="str">
            <v>4720</v>
          </cell>
        </row>
        <row r="557">
          <cell r="B557" t="str">
            <v>04D04</v>
          </cell>
          <cell r="C557" t="str">
            <v xml:space="preserve">      Generator current and potential transformers </v>
          </cell>
          <cell r="D557" t="str">
            <v>4730</v>
          </cell>
        </row>
        <row r="558">
          <cell r="B558" t="str">
            <v>04D05</v>
          </cell>
          <cell r="C558" t="str">
            <v xml:space="preserve">      Emergency generator trip devices </v>
          </cell>
          <cell r="D558" t="str">
            <v>4740</v>
          </cell>
        </row>
        <row r="559">
          <cell r="B559" t="str">
            <v>04D06</v>
          </cell>
          <cell r="C559" t="str">
            <v xml:space="preserve">      Other generator controls and metering problems</v>
          </cell>
          <cell r="D559" t="str">
            <v>4750</v>
          </cell>
        </row>
        <row r="560">
          <cell r="B560" t="str">
            <v>04E</v>
          </cell>
          <cell r="C560" t="str">
            <v xml:space="preserve">   Miscellaneous (Generator)</v>
          </cell>
        </row>
        <row r="561">
          <cell r="B561" t="str">
            <v>04E01</v>
          </cell>
          <cell r="C561" t="str">
            <v xml:space="preserve">      Generator main leads </v>
          </cell>
          <cell r="D561" t="str">
            <v>4800</v>
          </cell>
        </row>
        <row r="562">
          <cell r="B562" t="str">
            <v>04E02</v>
          </cell>
          <cell r="C562" t="str">
            <v xml:space="preserve">      Generator output breaker </v>
          </cell>
          <cell r="D562" t="str">
            <v>4810</v>
          </cell>
        </row>
        <row r="563">
          <cell r="B563" t="str">
            <v>04E03</v>
          </cell>
          <cell r="C563" t="str">
            <v xml:space="preserve">      Major generator overhaul (720 hours or longer) (use for non-specific overhaul only; see page B-1)</v>
          </cell>
          <cell r="D563" t="str">
            <v>4830</v>
          </cell>
        </row>
        <row r="564">
          <cell r="B564" t="str">
            <v>04E04</v>
          </cell>
          <cell r="C564" t="str">
            <v xml:space="preserve">      Minor generator overhaul (less than 720 hours) (use for non-specific overhaul only; see page B-1)</v>
          </cell>
          <cell r="D564" t="str">
            <v>4831</v>
          </cell>
        </row>
        <row r="565">
          <cell r="B565" t="str">
            <v>04E05</v>
          </cell>
          <cell r="C565" t="str">
            <v xml:space="preserve">      Inspection </v>
          </cell>
          <cell r="D565" t="str">
            <v>4840</v>
          </cell>
        </row>
        <row r="566">
          <cell r="B566" t="str">
            <v>04E06</v>
          </cell>
          <cell r="C566" t="str">
            <v xml:space="preserve">      Generator doble testing</v>
          </cell>
          <cell r="D566" t="str">
            <v>4841</v>
          </cell>
        </row>
        <row r="567">
          <cell r="B567" t="str">
            <v>04E07</v>
          </cell>
          <cell r="C567" t="str">
            <v xml:space="preserve">      Core monitor alarm </v>
          </cell>
          <cell r="D567" t="str">
            <v>4850</v>
          </cell>
        </row>
        <row r="568">
          <cell r="B568" t="str">
            <v>04E08</v>
          </cell>
          <cell r="C568" t="str">
            <v xml:space="preserve">      Other miscellaneous generator problems</v>
          </cell>
          <cell r="D568" t="str">
            <v>4899</v>
          </cell>
        </row>
        <row r="569">
          <cell r="B569" t="str">
            <v>05</v>
          </cell>
          <cell r="C569" t="str">
            <v>GAS TURBINE</v>
          </cell>
        </row>
        <row r="570">
          <cell r="B570" t="str">
            <v>05A</v>
          </cell>
          <cell r="C570" t="str">
            <v xml:space="preserve">   Inlet Air System and Compressors (use HP compressor if only one) </v>
          </cell>
        </row>
        <row r="571">
          <cell r="B571" t="str">
            <v>05A01</v>
          </cell>
          <cell r="C571" t="str">
            <v xml:space="preserve">      Inlet air ducts </v>
          </cell>
          <cell r="D571" t="str">
            <v>5000</v>
          </cell>
        </row>
        <row r="572">
          <cell r="B572" t="str">
            <v>05A02</v>
          </cell>
          <cell r="C572" t="str">
            <v xml:space="preserve">      Inlet air vanes </v>
          </cell>
          <cell r="D572" t="str">
            <v>5001</v>
          </cell>
        </row>
        <row r="573">
          <cell r="B573" t="str">
            <v>05A03</v>
          </cell>
          <cell r="C573" t="str">
            <v xml:space="preserve">      Inlet air filters </v>
          </cell>
          <cell r="D573" t="str">
            <v>5002</v>
          </cell>
        </row>
        <row r="574">
          <cell r="B574" t="str">
            <v>05A04</v>
          </cell>
          <cell r="C574" t="str">
            <v xml:space="preserve">      Inlet cone </v>
          </cell>
          <cell r="D574" t="str">
            <v>5003</v>
          </cell>
        </row>
        <row r="575">
          <cell r="B575" t="str">
            <v>05A05</v>
          </cell>
          <cell r="C575" t="str">
            <v xml:space="preserve">      Other inlet air problems</v>
          </cell>
          <cell r="D575" t="str">
            <v>5009</v>
          </cell>
        </row>
        <row r="576">
          <cell r="B576" t="str">
            <v>05A06</v>
          </cell>
          <cell r="C576" t="str">
            <v xml:space="preserve">      High pressure shaft </v>
          </cell>
          <cell r="D576" t="str">
            <v>5010</v>
          </cell>
        </row>
        <row r="577">
          <cell r="B577" t="str">
            <v>05A07</v>
          </cell>
          <cell r="C577" t="str">
            <v xml:space="preserve">      High pressure bearings </v>
          </cell>
          <cell r="D577" t="str">
            <v>5011</v>
          </cell>
        </row>
        <row r="578">
          <cell r="B578" t="str">
            <v>05A08</v>
          </cell>
          <cell r="C578" t="str">
            <v xml:space="preserve">      High pressure blades/buckets </v>
          </cell>
          <cell r="D578" t="str">
            <v>5012</v>
          </cell>
        </row>
        <row r="579">
          <cell r="B579" t="str">
            <v>05A09</v>
          </cell>
          <cell r="C579" t="str">
            <v xml:space="preserve">      Compressor casing and bolts </v>
          </cell>
          <cell r="D579" t="str">
            <v>5013</v>
          </cell>
        </row>
        <row r="580">
          <cell r="B580" t="str">
            <v>05A10</v>
          </cell>
          <cell r="C580" t="str">
            <v xml:space="preserve">      Compressor diaphragms </v>
          </cell>
          <cell r="D580" t="str">
            <v>5014</v>
          </cell>
        </row>
        <row r="581">
          <cell r="B581" t="str">
            <v>05A11</v>
          </cell>
          <cell r="C581" t="str">
            <v xml:space="preserve">      Compressor seals </v>
          </cell>
          <cell r="D581" t="str">
            <v>5015</v>
          </cell>
        </row>
        <row r="582">
          <cell r="B582" t="str">
            <v>05A12</v>
          </cell>
          <cell r="C582" t="str">
            <v xml:space="preserve">      Compressor bleed valves </v>
          </cell>
          <cell r="D582" t="str">
            <v>5016</v>
          </cell>
        </row>
        <row r="583">
          <cell r="B583" t="str">
            <v>05A13</v>
          </cell>
          <cell r="C583" t="str">
            <v xml:space="preserve">      Other high pressure problems </v>
          </cell>
          <cell r="D583" t="str">
            <v>5019</v>
          </cell>
        </row>
        <row r="584">
          <cell r="B584" t="str">
            <v>05A14</v>
          </cell>
          <cell r="C584" t="str">
            <v xml:space="preserve">      Low pressure shaft </v>
          </cell>
          <cell r="D584" t="str">
            <v>5020</v>
          </cell>
        </row>
        <row r="585">
          <cell r="B585" t="str">
            <v>05A15</v>
          </cell>
          <cell r="C585" t="str">
            <v xml:space="preserve">      Low pressure bearings </v>
          </cell>
          <cell r="D585" t="str">
            <v>5021</v>
          </cell>
        </row>
        <row r="586">
          <cell r="B586" t="str">
            <v>05A16</v>
          </cell>
          <cell r="C586" t="str">
            <v xml:space="preserve">      Low pressure blades/buckets </v>
          </cell>
          <cell r="D586" t="str">
            <v>5022</v>
          </cell>
        </row>
        <row r="587">
          <cell r="B587" t="str">
            <v>05A17</v>
          </cell>
          <cell r="C587" t="str">
            <v xml:space="preserve">      Other low pressure problems </v>
          </cell>
          <cell r="D587" t="str">
            <v>5029</v>
          </cell>
        </row>
        <row r="588">
          <cell r="B588" t="str">
            <v>05A18</v>
          </cell>
          <cell r="C588" t="str">
            <v xml:space="preserve">      Supercharging fans</v>
          </cell>
          <cell r="D588" t="str">
            <v>5030</v>
          </cell>
        </row>
        <row r="589">
          <cell r="B589" t="str">
            <v>05B</v>
          </cell>
          <cell r="C589" t="str">
            <v xml:space="preserve">   Fuel, Ignition, and Combustion Systems</v>
          </cell>
        </row>
        <row r="590">
          <cell r="B590" t="str">
            <v>05B01</v>
          </cell>
          <cell r="C590" t="str">
            <v xml:space="preserve">      Fuel tanks </v>
          </cell>
          <cell r="D590" t="str">
            <v>5040</v>
          </cell>
        </row>
        <row r="591">
          <cell r="B591" t="str">
            <v>05B02</v>
          </cell>
          <cell r="C591" t="str">
            <v xml:space="preserve">      Fuel piping and valves </v>
          </cell>
          <cell r="D591" t="str">
            <v>5041</v>
          </cell>
        </row>
        <row r="592">
          <cell r="B592" t="str">
            <v>05B03</v>
          </cell>
          <cell r="C592" t="str">
            <v xml:space="preserve">      Fuel nozzles </v>
          </cell>
          <cell r="D592" t="str">
            <v>5042</v>
          </cell>
        </row>
        <row r="593">
          <cell r="B593" t="str">
            <v>05B04</v>
          </cell>
          <cell r="C593" t="str">
            <v xml:space="preserve">      Fuel filters </v>
          </cell>
          <cell r="D593" t="str">
            <v>5043</v>
          </cell>
        </row>
        <row r="594">
          <cell r="B594" t="str">
            <v>05B05</v>
          </cell>
          <cell r="C594" t="str">
            <v xml:space="preserve">      Liquid fuel oil pump </v>
          </cell>
          <cell r="D594" t="str">
            <v>5044</v>
          </cell>
        </row>
        <row r="595">
          <cell r="B595" t="str">
            <v>05B06</v>
          </cell>
          <cell r="C595" t="str">
            <v xml:space="preserve">      Liquid fuel oil transfer/forwarding pump </v>
          </cell>
          <cell r="D595" t="str">
            <v>5046</v>
          </cell>
        </row>
        <row r="596">
          <cell r="B596" t="str">
            <v>05B07</v>
          </cell>
          <cell r="C596" t="str">
            <v xml:space="preserve">      Gas fuel system </v>
          </cell>
          <cell r="D596" t="str">
            <v>5048</v>
          </cell>
        </row>
        <row r="597">
          <cell r="B597" t="str">
            <v>05B08</v>
          </cell>
          <cell r="C597" t="str">
            <v xml:space="preserve">      Other fuel system problems </v>
          </cell>
          <cell r="D597" t="str">
            <v>5049</v>
          </cell>
        </row>
        <row r="598">
          <cell r="B598" t="str">
            <v>05B09</v>
          </cell>
          <cell r="C598" t="str">
            <v xml:space="preserve">      Ignition system </v>
          </cell>
          <cell r="D598" t="str">
            <v>5050</v>
          </cell>
        </row>
        <row r="599">
          <cell r="B599" t="str">
            <v>05B10</v>
          </cell>
          <cell r="C599" t="str">
            <v xml:space="preserve">      Atomizing air system </v>
          </cell>
          <cell r="D599" t="str">
            <v>5060</v>
          </cell>
        </row>
        <row r="600">
          <cell r="B600" t="str">
            <v>05B11</v>
          </cell>
          <cell r="C600" t="str">
            <v xml:space="preserve">      Combustor casing </v>
          </cell>
          <cell r="D600" t="str">
            <v>5070</v>
          </cell>
        </row>
        <row r="601">
          <cell r="B601" t="str">
            <v>05B12</v>
          </cell>
          <cell r="C601" t="str">
            <v xml:space="preserve">      Combustor liner </v>
          </cell>
          <cell r="D601" t="str">
            <v>5071</v>
          </cell>
        </row>
        <row r="602">
          <cell r="B602" t="str">
            <v>05B13</v>
          </cell>
          <cell r="C602" t="str">
            <v xml:space="preserve">      Combustor caps </v>
          </cell>
          <cell r="D602" t="str">
            <v>5072</v>
          </cell>
        </row>
        <row r="603">
          <cell r="B603" t="str">
            <v>05B14</v>
          </cell>
          <cell r="C603" t="str">
            <v xml:space="preserve">      Flame scanners </v>
          </cell>
          <cell r="D603" t="str">
            <v>5073</v>
          </cell>
        </row>
        <row r="604">
          <cell r="B604" t="str">
            <v>05B15</v>
          </cell>
          <cell r="C604" t="str">
            <v xml:space="preserve">      Other combustor problems</v>
          </cell>
          <cell r="D604" t="str">
            <v>5079</v>
          </cell>
        </row>
        <row r="605">
          <cell r="B605" t="str">
            <v>05C</v>
          </cell>
          <cell r="C605" t="str">
            <v xml:space="preserve">   Turbine (use HP if only one)</v>
          </cell>
        </row>
        <row r="606">
          <cell r="B606" t="str">
            <v>05C01</v>
          </cell>
          <cell r="C606" t="str">
            <v xml:space="preserve">      High pressure shaft </v>
          </cell>
          <cell r="D606" t="str">
            <v>5080</v>
          </cell>
        </row>
        <row r="607">
          <cell r="B607" t="str">
            <v>05C02</v>
          </cell>
          <cell r="C607" t="str">
            <v xml:space="preserve">      High pressure bearings </v>
          </cell>
          <cell r="D607" t="str">
            <v>5081</v>
          </cell>
        </row>
        <row r="608">
          <cell r="B608" t="str">
            <v>05C03</v>
          </cell>
          <cell r="C608" t="str">
            <v xml:space="preserve">      High pressure blades/buckets </v>
          </cell>
          <cell r="D608" t="str">
            <v>5082</v>
          </cell>
        </row>
        <row r="609">
          <cell r="B609" t="str">
            <v>05C04</v>
          </cell>
          <cell r="C609" t="str">
            <v xml:space="preserve">      High pressure nozzles </v>
          </cell>
          <cell r="D609" t="str">
            <v>5083</v>
          </cell>
        </row>
        <row r="610">
          <cell r="B610" t="str">
            <v>05C05</v>
          </cell>
          <cell r="C610" t="str">
            <v xml:space="preserve">      High pressure casing/expansion joints </v>
          </cell>
          <cell r="D610" t="str">
            <v>5084</v>
          </cell>
        </row>
        <row r="611">
          <cell r="B611" t="str">
            <v>05C06</v>
          </cell>
          <cell r="C611" t="str">
            <v xml:space="preserve">      Interstage gas passages ? HP</v>
          </cell>
          <cell r="D611" t="str">
            <v>5085</v>
          </cell>
        </row>
        <row r="612">
          <cell r="B612" t="str">
            <v>05C07</v>
          </cell>
          <cell r="C612" t="str">
            <v xml:space="preserve">      High pressure shaft seals </v>
          </cell>
          <cell r="D612" t="str">
            <v>5086</v>
          </cell>
        </row>
        <row r="613">
          <cell r="B613" t="str">
            <v>05C08</v>
          </cell>
          <cell r="C613" t="str">
            <v xml:space="preserve">      Other high pressure problems </v>
          </cell>
          <cell r="D613" t="str">
            <v>5089</v>
          </cell>
        </row>
        <row r="614">
          <cell r="B614" t="str">
            <v>05C09</v>
          </cell>
          <cell r="C614" t="str">
            <v xml:space="preserve">      Low pressure shaft </v>
          </cell>
          <cell r="D614" t="str">
            <v>5090</v>
          </cell>
        </row>
        <row r="615">
          <cell r="B615" t="str">
            <v>05C10</v>
          </cell>
          <cell r="C615" t="str">
            <v xml:space="preserve">      Low pressure bearings </v>
          </cell>
          <cell r="D615" t="str">
            <v>5091</v>
          </cell>
        </row>
        <row r="616">
          <cell r="B616" t="str">
            <v>05C11</v>
          </cell>
          <cell r="C616" t="str">
            <v xml:space="preserve">      Low pressure blades/buckets </v>
          </cell>
          <cell r="D616" t="str">
            <v>5092</v>
          </cell>
        </row>
        <row r="617">
          <cell r="B617" t="str">
            <v>05C12</v>
          </cell>
          <cell r="C617" t="str">
            <v xml:space="preserve">      Low pressure nozzles </v>
          </cell>
          <cell r="D617" t="str">
            <v>5093</v>
          </cell>
        </row>
        <row r="618">
          <cell r="B618" t="str">
            <v>05C13</v>
          </cell>
          <cell r="C618" t="str">
            <v xml:space="preserve">      Low pressure casing/expansion joints </v>
          </cell>
          <cell r="D618" t="str">
            <v>5094</v>
          </cell>
        </row>
        <row r="619">
          <cell r="B619" t="str">
            <v>05C14</v>
          </cell>
          <cell r="C619" t="str">
            <v xml:space="preserve">      Interstage gas passages ? LP</v>
          </cell>
          <cell r="D619" t="str">
            <v>5095</v>
          </cell>
        </row>
        <row r="620">
          <cell r="B620" t="str">
            <v>05C15</v>
          </cell>
          <cell r="C620" t="str">
            <v xml:space="preserve">      Low pressure shaft seals </v>
          </cell>
          <cell r="D620" t="str">
            <v>5096</v>
          </cell>
        </row>
        <row r="621">
          <cell r="B621" t="str">
            <v>05C16</v>
          </cell>
          <cell r="C621" t="str">
            <v xml:space="preserve">      Other low pressure problems </v>
          </cell>
          <cell r="D621" t="str">
            <v>5097</v>
          </cell>
        </row>
        <row r="622">
          <cell r="B622" t="str">
            <v>05C17</v>
          </cell>
          <cell r="C622" t="str">
            <v xml:space="preserve">      Expansion joints </v>
          </cell>
          <cell r="D622" t="str">
            <v>5098</v>
          </cell>
        </row>
        <row r="623">
          <cell r="B623" t="str">
            <v>05C18</v>
          </cell>
          <cell r="C623" t="str">
            <v xml:space="preserve">      HP to LP coupling</v>
          </cell>
          <cell r="D623" t="str">
            <v>5099</v>
          </cell>
        </row>
        <row r="624">
          <cell r="B624" t="str">
            <v>05D</v>
          </cell>
          <cell r="C624" t="str">
            <v xml:space="preserve">   Exhaust Systems</v>
          </cell>
        </row>
        <row r="625">
          <cell r="B625" t="str">
            <v>05D01</v>
          </cell>
          <cell r="C625" t="str">
            <v xml:space="preserve">      Chamber </v>
          </cell>
          <cell r="D625" t="str">
            <v>5100</v>
          </cell>
        </row>
        <row r="626">
          <cell r="B626" t="str">
            <v>05D02</v>
          </cell>
          <cell r="C626" t="str">
            <v xml:space="preserve">      Hoods </v>
          </cell>
          <cell r="D626" t="str">
            <v>5101</v>
          </cell>
        </row>
        <row r="627">
          <cell r="B627" t="str">
            <v>05D03</v>
          </cell>
          <cell r="C627" t="str">
            <v xml:space="preserve">      Vanes </v>
          </cell>
          <cell r="D627" t="str">
            <v>5102</v>
          </cell>
        </row>
        <row r="628">
          <cell r="B628" t="str">
            <v>05D04</v>
          </cell>
          <cell r="C628" t="str">
            <v xml:space="preserve">      Silencer </v>
          </cell>
          <cell r="D628" t="str">
            <v>5103</v>
          </cell>
        </row>
        <row r="629">
          <cell r="B629" t="str">
            <v>05D05</v>
          </cell>
          <cell r="C629" t="str">
            <v xml:space="preserve">      Cones </v>
          </cell>
          <cell r="D629" t="str">
            <v>5104</v>
          </cell>
        </row>
        <row r="630">
          <cell r="B630" t="str">
            <v>05D06</v>
          </cell>
          <cell r="C630" t="str">
            <v xml:space="preserve">      High engine exhaust temperature </v>
          </cell>
          <cell r="D630" t="str">
            <v>5108</v>
          </cell>
        </row>
        <row r="631">
          <cell r="B631" t="str">
            <v>05D07</v>
          </cell>
          <cell r="C631" t="str">
            <v xml:space="preserve">      Other exhaust problems (including high exhaust system temperature not attributable to a specific problem)</v>
          </cell>
          <cell r="D631" t="str">
            <v>5109</v>
          </cell>
        </row>
        <row r="632">
          <cell r="B632" t="str">
            <v>05E</v>
          </cell>
          <cell r="C632" t="str">
            <v xml:space="preserve">   Auxiliary Systems</v>
          </cell>
        </row>
        <row r="633">
          <cell r="B633" t="str">
            <v>05E01</v>
          </cell>
          <cell r="C633" t="str">
            <v xml:space="preserve">      Lube oil system - general </v>
          </cell>
          <cell r="D633" t="str">
            <v>5110</v>
          </cell>
        </row>
        <row r="634">
          <cell r="B634" t="str">
            <v>05E02</v>
          </cell>
          <cell r="C634" t="str">
            <v xml:space="preserve">      Lube oil pumps </v>
          </cell>
          <cell r="D634" t="str">
            <v>5111</v>
          </cell>
        </row>
        <row r="635">
          <cell r="B635" t="str">
            <v>05E03</v>
          </cell>
          <cell r="C635" t="str">
            <v xml:space="preserve">      Lube oil coolers </v>
          </cell>
          <cell r="D635" t="str">
            <v>5112</v>
          </cell>
        </row>
        <row r="636">
          <cell r="B636" t="str">
            <v>05E04</v>
          </cell>
          <cell r="C636" t="str">
            <v xml:space="preserve">      Lube oil valves/piping </v>
          </cell>
          <cell r="D636" t="str">
            <v>5113</v>
          </cell>
        </row>
        <row r="637">
          <cell r="B637" t="str">
            <v>05E05</v>
          </cell>
          <cell r="C637" t="str">
            <v xml:space="preserve">      Lube oil filters </v>
          </cell>
          <cell r="D637" t="str">
            <v>5114</v>
          </cell>
        </row>
        <row r="638">
          <cell r="B638" t="str">
            <v>05E06</v>
          </cell>
          <cell r="C638" t="str">
            <v xml:space="preserve">      Oil vapor extractor </v>
          </cell>
          <cell r="D638" t="str">
            <v>5115</v>
          </cell>
        </row>
        <row r="639">
          <cell r="B639" t="str">
            <v>05E07</v>
          </cell>
          <cell r="C639" t="str">
            <v xml:space="preserve">      Hydraulic oil system </v>
          </cell>
          <cell r="D639" t="str">
            <v>5120</v>
          </cell>
        </row>
        <row r="640">
          <cell r="B640" t="str">
            <v>05E08</v>
          </cell>
          <cell r="C640" t="str">
            <v xml:space="preserve">      Starting system (including motor) </v>
          </cell>
          <cell r="D640" t="str">
            <v>5130</v>
          </cell>
        </row>
        <row r="641">
          <cell r="B641" t="str">
            <v>05E09</v>
          </cell>
          <cell r="C641" t="str">
            <v xml:space="preserve">      Battery and charger system </v>
          </cell>
          <cell r="D641" t="str">
            <v>5140</v>
          </cell>
        </row>
        <row r="642">
          <cell r="B642" t="str">
            <v>05E10</v>
          </cell>
          <cell r="C642" t="str">
            <v xml:space="preserve">      Turning gear and motor </v>
          </cell>
          <cell r="D642" t="str">
            <v>5150</v>
          </cell>
        </row>
        <row r="643">
          <cell r="B643" t="str">
            <v>05E11</v>
          </cell>
          <cell r="C643" t="str">
            <v xml:space="preserve">      Cooling and seal air system </v>
          </cell>
          <cell r="D643" t="str">
            <v>5160</v>
          </cell>
        </row>
        <row r="644">
          <cell r="B644" t="str">
            <v>05E12</v>
          </cell>
          <cell r="C644" t="str">
            <v xml:space="preserve">      Cooling water system </v>
          </cell>
          <cell r="D644" t="str">
            <v>5170</v>
          </cell>
        </row>
        <row r="645">
          <cell r="B645" t="str">
            <v>05E13</v>
          </cell>
          <cell r="C645" t="str">
            <v xml:space="preserve">      Anti-icing system </v>
          </cell>
          <cell r="D645" t="str">
            <v>5180</v>
          </cell>
        </row>
        <row r="646">
          <cell r="B646" t="str">
            <v>05E14</v>
          </cell>
          <cell r="C646" t="str">
            <v xml:space="preserve">      Other auxiliary system problems</v>
          </cell>
          <cell r="D646" t="str">
            <v>5190</v>
          </cell>
        </row>
        <row r="647">
          <cell r="B647" t="str">
            <v>05F</v>
          </cell>
          <cell r="C647" t="str">
            <v xml:space="preserve">   Miscellaneous (Gas Turbine)</v>
          </cell>
        </row>
        <row r="648">
          <cell r="B648" t="str">
            <v>05F01</v>
          </cell>
          <cell r="C648" t="str">
            <v xml:space="preserve">      Reduction gear </v>
          </cell>
          <cell r="D648" t="str">
            <v>5200</v>
          </cell>
        </row>
        <row r="649">
          <cell r="B649" t="str">
            <v>05F02</v>
          </cell>
          <cell r="C649" t="str">
            <v xml:space="preserve">      Load shaft and bearings </v>
          </cell>
          <cell r="D649" t="str">
            <v>5201</v>
          </cell>
        </row>
        <row r="650">
          <cell r="B650" t="str">
            <v>05F03</v>
          </cell>
          <cell r="C650" t="str">
            <v xml:space="preserve">      Intercoolers </v>
          </cell>
          <cell r="D650" t="str">
            <v>5210</v>
          </cell>
        </row>
        <row r="651">
          <cell r="B651" t="str">
            <v>05F04</v>
          </cell>
          <cell r="C651" t="str">
            <v xml:space="preserve">      Regenerators </v>
          </cell>
          <cell r="D651" t="str">
            <v>5220</v>
          </cell>
        </row>
        <row r="652">
          <cell r="B652" t="str">
            <v>05F05</v>
          </cell>
          <cell r="C652" t="str">
            <v xml:space="preserve">      Heat shields </v>
          </cell>
          <cell r="D652" t="str">
            <v>5230</v>
          </cell>
        </row>
        <row r="653">
          <cell r="B653" t="str">
            <v>05F06</v>
          </cell>
          <cell r="C653" t="str">
            <v xml:space="preserve">      Fire detection and extinguishing system </v>
          </cell>
          <cell r="D653" t="str">
            <v>5240</v>
          </cell>
        </row>
        <row r="654">
          <cell r="B654" t="str">
            <v>05F07</v>
          </cell>
          <cell r="C654" t="str">
            <v xml:space="preserve">      Fire in unit </v>
          </cell>
          <cell r="D654" t="str">
            <v>5241</v>
          </cell>
        </row>
        <row r="655">
          <cell r="B655" t="str">
            <v>05F08</v>
          </cell>
          <cell r="C655" t="str">
            <v xml:space="preserve">      Controls and instrumentation </v>
          </cell>
          <cell r="D655" t="str">
            <v>5250</v>
          </cell>
        </row>
        <row r="656">
          <cell r="B656" t="str">
            <v>05F09</v>
          </cell>
          <cell r="C656" t="str">
            <v xml:space="preserve">      Computer </v>
          </cell>
          <cell r="D656" t="str">
            <v>5255</v>
          </cell>
        </row>
        <row r="657">
          <cell r="B657" t="str">
            <v>05F10</v>
          </cell>
          <cell r="C657" t="str">
            <v xml:space="preserve">      Major overhaul (use for non-specific overhaul only; see page B-1) </v>
          </cell>
          <cell r="D657" t="str">
            <v>5260</v>
          </cell>
        </row>
        <row r="658">
          <cell r="B658" t="str">
            <v>05F11</v>
          </cell>
          <cell r="C658" t="str">
            <v xml:space="preserve">      Gas turbine cleaning </v>
          </cell>
          <cell r="D658" t="str">
            <v>5261</v>
          </cell>
        </row>
        <row r="659">
          <cell r="B659" t="str">
            <v>05F12</v>
          </cell>
          <cell r="C659" t="str">
            <v xml:space="preserve">      Gas turbine exchange </v>
          </cell>
          <cell r="D659" t="str">
            <v>5262</v>
          </cell>
        </row>
        <row r="660">
          <cell r="B660" t="str">
            <v>05F13</v>
          </cell>
          <cell r="C660" t="str">
            <v xml:space="preserve">      Hot end inspection </v>
          </cell>
          <cell r="D660" t="str">
            <v>5270</v>
          </cell>
        </row>
        <row r="661">
          <cell r="B661" t="str">
            <v>05F14</v>
          </cell>
          <cell r="C661" t="str">
            <v xml:space="preserve">      Boroscope inspection </v>
          </cell>
          <cell r="D661" t="str">
            <v>5272</v>
          </cell>
        </row>
        <row r="662">
          <cell r="B662" t="str">
            <v>05F15</v>
          </cell>
          <cell r="C662" t="str">
            <v xml:space="preserve">      General unit inspection </v>
          </cell>
          <cell r="D662" t="str">
            <v>5274</v>
          </cell>
        </row>
        <row r="663">
          <cell r="B663" t="str">
            <v>05F16</v>
          </cell>
          <cell r="C663" t="str">
            <v xml:space="preserve">      Vibration (not engine) in unit not attributable to bearings or other components </v>
          </cell>
          <cell r="D663" t="str">
            <v>5280</v>
          </cell>
        </row>
        <row r="664">
          <cell r="B664" t="str">
            <v>05F17</v>
          </cell>
          <cell r="C664" t="str">
            <v xml:space="preserve">      Gas turbine vibration </v>
          </cell>
          <cell r="D664" t="str">
            <v>5285</v>
          </cell>
        </row>
        <row r="665">
          <cell r="B665" t="str">
            <v>05F18</v>
          </cell>
          <cell r="C665" t="str">
            <v xml:space="preserve">      Gas turbine performance testing - individual engines (use code 9999 for total unit performance testing)</v>
          </cell>
          <cell r="D665" t="str">
            <v>5290</v>
          </cell>
        </row>
        <row r="666">
          <cell r="B666" t="str">
            <v>05F19</v>
          </cell>
          <cell r="C666" t="str">
            <v xml:space="preserve">      Other miscellaneous gas turbine problems</v>
          </cell>
          <cell r="D666" t="str">
            <v>5299</v>
          </cell>
        </row>
        <row r="667">
          <cell r="B667" t="str">
            <v>06</v>
          </cell>
          <cell r="C667" t="str">
            <v>HYDRO TURBINE/PUMP</v>
          </cell>
        </row>
        <row r="668">
          <cell r="B668" t="str">
            <v>06A</v>
          </cell>
          <cell r="C668" t="str">
            <v xml:space="preserve">   Turbine</v>
          </cell>
        </row>
        <row r="669">
          <cell r="B669" t="str">
            <v>06A01</v>
          </cell>
          <cell r="C669" t="str">
            <v xml:space="preserve">      Shaft </v>
          </cell>
          <cell r="D669" t="str">
            <v>7000</v>
          </cell>
        </row>
        <row r="670">
          <cell r="B670" t="str">
            <v>06A02</v>
          </cell>
          <cell r="C670" t="str">
            <v xml:space="preserve">      Shaft packing </v>
          </cell>
          <cell r="D670" t="str">
            <v>7001</v>
          </cell>
        </row>
        <row r="671">
          <cell r="B671" t="str">
            <v>06A03</v>
          </cell>
          <cell r="C671" t="str">
            <v xml:space="preserve">      Lube oil system (use code 7007 to report bearing failures due to lube oil problems)</v>
          </cell>
          <cell r="D671" t="str">
            <v>7003</v>
          </cell>
        </row>
        <row r="672">
          <cell r="B672" t="str">
            <v>06A04</v>
          </cell>
          <cell r="C672" t="str">
            <v xml:space="preserve">      Bearings </v>
          </cell>
          <cell r="D672" t="str">
            <v>7007</v>
          </cell>
        </row>
        <row r="673">
          <cell r="B673" t="str">
            <v>06A05</v>
          </cell>
          <cell r="C673" t="str">
            <v xml:space="preserve">      Bearing cooling system </v>
          </cell>
          <cell r="D673" t="str">
            <v>7008</v>
          </cell>
        </row>
        <row r="674">
          <cell r="B674" t="str">
            <v>06A06</v>
          </cell>
          <cell r="C674" t="str">
            <v xml:space="preserve">      Runner cavitation damage </v>
          </cell>
          <cell r="D674" t="str">
            <v>7010</v>
          </cell>
        </row>
        <row r="675">
          <cell r="B675" t="str">
            <v>06A07</v>
          </cell>
          <cell r="C675" t="str">
            <v xml:space="preserve">      Other runner problems </v>
          </cell>
          <cell r="D675" t="str">
            <v>7011</v>
          </cell>
        </row>
        <row r="676">
          <cell r="B676" t="str">
            <v>06A08</v>
          </cell>
          <cell r="C676" t="str">
            <v xml:space="preserve">      Casing, wear ring, or liner cavitation damage </v>
          </cell>
          <cell r="D676" t="str">
            <v>7012</v>
          </cell>
        </row>
        <row r="677">
          <cell r="B677" t="str">
            <v>06A09</v>
          </cell>
          <cell r="C677" t="str">
            <v xml:space="preserve">      Blade or bucket cracking </v>
          </cell>
          <cell r="D677" t="str">
            <v>7014</v>
          </cell>
        </row>
        <row r="678">
          <cell r="B678" t="str">
            <v>06A10</v>
          </cell>
          <cell r="C678" t="str">
            <v xml:space="preserve">      Nozzle assembly </v>
          </cell>
          <cell r="D678" t="str">
            <v>7020</v>
          </cell>
        </row>
        <row r="679">
          <cell r="B679" t="str">
            <v>06A11</v>
          </cell>
          <cell r="C679" t="str">
            <v xml:space="preserve">      Vibration (Only for unbalance, report bearing failure, etc., in appropriate category)</v>
          </cell>
          <cell r="D679" t="str">
            <v>7030</v>
          </cell>
        </row>
        <row r="680">
          <cell r="B680" t="str">
            <v>06A12</v>
          </cell>
          <cell r="C680" t="str">
            <v xml:space="preserve">      Turbine overhaul </v>
          </cell>
          <cell r="D680" t="str">
            <v>7040</v>
          </cell>
        </row>
        <row r="681">
          <cell r="B681" t="str">
            <v>06A13</v>
          </cell>
          <cell r="C681" t="str">
            <v xml:space="preserve">      Turbine governor </v>
          </cell>
          <cell r="D681" t="str">
            <v>7050</v>
          </cell>
        </row>
        <row r="682">
          <cell r="B682" t="str">
            <v>06A14</v>
          </cell>
          <cell r="C682" t="str">
            <v xml:space="preserve">      Other turbine control problems</v>
          </cell>
          <cell r="D682" t="str">
            <v>7052</v>
          </cell>
        </row>
        <row r="683">
          <cell r="B683" t="str">
            <v>06A15</v>
          </cell>
          <cell r="C683" t="str">
            <v xml:space="preserve">      Other turbine problems</v>
          </cell>
          <cell r="D683" t="str">
            <v>7099</v>
          </cell>
        </row>
        <row r="684">
          <cell r="B684" t="str">
            <v>06B</v>
          </cell>
          <cell r="C684" t="str">
            <v xml:space="preserve">   Water Supply/Discharge</v>
          </cell>
        </row>
        <row r="685">
          <cell r="B685" t="str">
            <v>06B01</v>
          </cell>
          <cell r="C685" t="str">
            <v xml:space="preserve">      Upper reservoir dams and dikes </v>
          </cell>
          <cell r="D685" t="str">
            <v>7100</v>
          </cell>
        </row>
        <row r="686">
          <cell r="B686" t="str">
            <v>06B02</v>
          </cell>
          <cell r="C686" t="str">
            <v xml:space="preserve">      Lower reservoir dams and dikes </v>
          </cell>
          <cell r="D686" t="str">
            <v>7101</v>
          </cell>
        </row>
        <row r="687">
          <cell r="B687" t="str">
            <v>06B03</v>
          </cell>
          <cell r="C687" t="str">
            <v xml:space="preserve">      Auxiliary reservoir dams and dikes </v>
          </cell>
          <cell r="D687" t="str">
            <v>7102</v>
          </cell>
        </row>
        <row r="688">
          <cell r="B688" t="str">
            <v>06B04</v>
          </cell>
          <cell r="C688" t="str">
            <v xml:space="preserve">      Intake channel or flume (including trash racks) </v>
          </cell>
          <cell r="D688" t="str">
            <v>7110</v>
          </cell>
        </row>
        <row r="689">
          <cell r="B689" t="str">
            <v>06B05</v>
          </cell>
          <cell r="C689" t="str">
            <v xml:space="preserve">      Intake tunnel </v>
          </cell>
          <cell r="D689" t="str">
            <v>7111</v>
          </cell>
        </row>
        <row r="690">
          <cell r="B690" t="str">
            <v>06B06</v>
          </cell>
          <cell r="C690" t="str">
            <v xml:space="preserve">      Headgates </v>
          </cell>
          <cell r="D690" t="str">
            <v>7120</v>
          </cell>
        </row>
        <row r="691">
          <cell r="B691" t="str">
            <v>06B07</v>
          </cell>
          <cell r="C691" t="str">
            <v xml:space="preserve">      Shutoff valves</v>
          </cell>
          <cell r="D691" t="str">
            <v>7121</v>
          </cell>
        </row>
        <row r="692">
          <cell r="B692" t="str">
            <v>06B08</v>
          </cell>
          <cell r="C692" t="str">
            <v xml:space="preserve">      Shutoff valve bypass line and valve  </v>
          </cell>
          <cell r="D692" t="str">
            <v>7123</v>
          </cell>
        </row>
        <row r="693">
          <cell r="B693" t="str">
            <v>06B09</v>
          </cell>
          <cell r="C693" t="str">
            <v xml:space="preserve">      Penstock</v>
          </cell>
          <cell r="D693" t="str">
            <v>7124</v>
          </cell>
        </row>
        <row r="694">
          <cell r="B694" t="str">
            <v>06B10</v>
          </cell>
          <cell r="C694" t="str">
            <v xml:space="preserve">      Spiral case </v>
          </cell>
          <cell r="D694" t="str">
            <v>7130</v>
          </cell>
        </row>
        <row r="695">
          <cell r="B695" t="str">
            <v>06B11</v>
          </cell>
          <cell r="C695" t="str">
            <v xml:space="preserve">      Wicket gate assembly </v>
          </cell>
          <cell r="D695" t="str">
            <v>7140</v>
          </cell>
        </row>
        <row r="696">
          <cell r="B696" t="str">
            <v>06B12</v>
          </cell>
          <cell r="C696" t="str">
            <v xml:space="preserve">      Wicket gate operating mechanism or positioner </v>
          </cell>
          <cell r="D696" t="str">
            <v>7141</v>
          </cell>
        </row>
        <row r="697">
          <cell r="B697" t="str">
            <v>06B13</v>
          </cell>
          <cell r="C697" t="str">
            <v xml:space="preserve">      Wicket gate shear pin </v>
          </cell>
          <cell r="D697" t="str">
            <v>7142</v>
          </cell>
        </row>
        <row r="698">
          <cell r="B698" t="str">
            <v>06B14</v>
          </cell>
          <cell r="C698" t="str">
            <v xml:space="preserve">      Stay vanes </v>
          </cell>
          <cell r="D698" t="str">
            <v>7150</v>
          </cell>
        </row>
        <row r="699">
          <cell r="B699" t="str">
            <v>06B15</v>
          </cell>
          <cell r="C699" t="str">
            <v xml:space="preserve">      Pressure regulating valve </v>
          </cell>
          <cell r="D699" t="str">
            <v>7160</v>
          </cell>
        </row>
        <row r="700">
          <cell r="B700" t="str">
            <v>06B16</v>
          </cell>
          <cell r="C700" t="str">
            <v xml:space="preserve">      Pressure regulating valve operator or positioner </v>
          </cell>
          <cell r="D700" t="str">
            <v>7161</v>
          </cell>
        </row>
        <row r="701">
          <cell r="B701" t="str">
            <v>06B17</v>
          </cell>
          <cell r="C701" t="str">
            <v xml:space="preserve">      Relief valve and vacuum breakers </v>
          </cell>
          <cell r="D701" t="str">
            <v>7162</v>
          </cell>
        </row>
        <row r="702">
          <cell r="B702" t="str">
            <v>06B18</v>
          </cell>
          <cell r="C702" t="str">
            <v xml:space="preserve">      Draft tube </v>
          </cell>
          <cell r="D702" t="str">
            <v>7170</v>
          </cell>
        </row>
        <row r="703">
          <cell r="B703" t="str">
            <v>06B19</v>
          </cell>
          <cell r="C703" t="str">
            <v xml:space="preserve">      Tailrace </v>
          </cell>
          <cell r="D703" t="str">
            <v>7180</v>
          </cell>
        </row>
        <row r="704">
          <cell r="B704" t="str">
            <v>06B20</v>
          </cell>
          <cell r="C704" t="str">
            <v xml:space="preserve">      Tail water depressing equipment </v>
          </cell>
          <cell r="D704" t="str">
            <v>7181</v>
          </cell>
        </row>
        <row r="705">
          <cell r="B705" t="str">
            <v>06B21</v>
          </cell>
          <cell r="C705" t="str">
            <v xml:space="preserve">      Dewatering and rewatering equipment </v>
          </cell>
          <cell r="D705" t="str">
            <v>7190</v>
          </cell>
        </row>
        <row r="706">
          <cell r="B706" t="str">
            <v>06B22</v>
          </cell>
          <cell r="C706" t="str">
            <v xml:space="preserve">      Equalizing line </v>
          </cell>
          <cell r="D706" t="str">
            <v>7191</v>
          </cell>
        </row>
        <row r="707">
          <cell r="B707" t="str">
            <v>06B23</v>
          </cell>
          <cell r="C707" t="str">
            <v xml:space="preserve">      Other water supply/discharge problems</v>
          </cell>
          <cell r="D707" t="str">
            <v>7199</v>
          </cell>
        </row>
        <row r="708">
          <cell r="B708" t="str">
            <v>06C</v>
          </cell>
          <cell r="C708" t="str">
            <v xml:space="preserve">   Miscellaneous (Hydro Turbine/Pump)</v>
          </cell>
        </row>
        <row r="709">
          <cell r="B709" t="str">
            <v>06C01</v>
          </cell>
          <cell r="C709" t="str">
            <v xml:space="preserve">      Major overhaul (use for non-specific overhaul only; see page B-1)</v>
          </cell>
          <cell r="D709" t="str">
            <v>7200</v>
          </cell>
        </row>
        <row r="710">
          <cell r="B710" t="str">
            <v>06C02</v>
          </cell>
          <cell r="C710" t="str">
            <v xml:space="preserve">      Inspection </v>
          </cell>
          <cell r="D710" t="str">
            <v>7201</v>
          </cell>
        </row>
        <row r="711">
          <cell r="B711" t="str">
            <v>06C03</v>
          </cell>
          <cell r="C711" t="str">
            <v xml:space="preserve">      Canals (including siphons, radial gates, and spills) </v>
          </cell>
          <cell r="D711" t="str">
            <v>7210</v>
          </cell>
        </row>
        <row r="712">
          <cell r="B712" t="str">
            <v>06C04</v>
          </cell>
          <cell r="C712" t="str">
            <v xml:space="preserve">      Unit out of service due to common penstock with unit under repair </v>
          </cell>
          <cell r="D712" t="str">
            <v>7220</v>
          </cell>
        </row>
        <row r="713">
          <cell r="B713" t="str">
            <v>06C05</v>
          </cell>
          <cell r="C713" t="str">
            <v xml:space="preserve">      Pony motor (pumped storage units only) </v>
          </cell>
          <cell r="D713" t="str">
            <v>7230</v>
          </cell>
        </row>
        <row r="714">
          <cell r="B714" t="str">
            <v>06C06</v>
          </cell>
          <cell r="C714" t="str">
            <v xml:space="preserve">      Other miscellaneous hydro turbine/pump problems</v>
          </cell>
          <cell r="D714" t="str">
            <v>7299</v>
          </cell>
        </row>
        <row r="715">
          <cell r="B715" t="str">
            <v>07</v>
          </cell>
          <cell r="C715" t="str">
            <v>EXPANDER TURBINE</v>
          </cell>
        </row>
        <row r="716">
          <cell r="B716" t="str">
            <v>07A</v>
          </cell>
          <cell r="C716" t="str">
            <v xml:space="preserve">   EXPANDER TURBINE</v>
          </cell>
        </row>
        <row r="717">
          <cell r="B717" t="str">
            <v>07A01</v>
          </cell>
          <cell r="C717" t="str">
            <v xml:space="preserve">      Couplings </v>
          </cell>
          <cell r="D717" t="str">
            <v>7800</v>
          </cell>
        </row>
        <row r="718">
          <cell r="B718" t="str">
            <v>07A02</v>
          </cell>
          <cell r="C718" t="str">
            <v xml:space="preserve">      Shaft </v>
          </cell>
          <cell r="D718" t="str">
            <v>7810</v>
          </cell>
        </row>
        <row r="719">
          <cell r="B719" t="str">
            <v>07A03</v>
          </cell>
          <cell r="C719" t="str">
            <v xml:space="preserve">      Bearings </v>
          </cell>
          <cell r="D719" t="str">
            <v>7820</v>
          </cell>
        </row>
        <row r="720">
          <cell r="B720" t="str">
            <v>07A04</v>
          </cell>
          <cell r="C720" t="str">
            <v xml:space="preserve">      Blades </v>
          </cell>
          <cell r="D720" t="str">
            <v>7830</v>
          </cell>
        </row>
        <row r="721">
          <cell r="B721" t="str">
            <v>07A05</v>
          </cell>
          <cell r="C721" t="str">
            <v xml:space="preserve">      Discs </v>
          </cell>
          <cell r="D721" t="str">
            <v>7840</v>
          </cell>
        </row>
        <row r="722">
          <cell r="B722" t="str">
            <v>07A06</v>
          </cell>
          <cell r="C722" t="str">
            <v xml:space="preserve">      Spacers </v>
          </cell>
          <cell r="D722" t="str">
            <v>7850</v>
          </cell>
        </row>
        <row r="723">
          <cell r="B723" t="str">
            <v>07A07</v>
          </cell>
          <cell r="C723" t="str">
            <v xml:space="preserve">      Nozzles </v>
          </cell>
          <cell r="D723" t="str">
            <v>7860</v>
          </cell>
        </row>
        <row r="724">
          <cell r="B724" t="str">
            <v>07A08</v>
          </cell>
          <cell r="C724" t="str">
            <v xml:space="preserve">      Heat shields </v>
          </cell>
          <cell r="D724" t="str">
            <v>7870</v>
          </cell>
        </row>
        <row r="725">
          <cell r="B725" t="str">
            <v>07A09</v>
          </cell>
          <cell r="C725" t="str">
            <v xml:space="preserve">      Exhaust diffusers </v>
          </cell>
          <cell r="D725" t="str">
            <v>7880</v>
          </cell>
        </row>
        <row r="726">
          <cell r="B726" t="str">
            <v>07A10</v>
          </cell>
          <cell r="C726" t="str">
            <v xml:space="preserve">      Seal oil system and seals </v>
          </cell>
          <cell r="D726" t="str">
            <v>7890</v>
          </cell>
        </row>
        <row r="727">
          <cell r="B727" t="str">
            <v>07A11</v>
          </cell>
          <cell r="C727" t="str">
            <v xml:space="preserve">      Inner casing </v>
          </cell>
          <cell r="D727" t="str">
            <v>7900</v>
          </cell>
        </row>
        <row r="728">
          <cell r="B728" t="str">
            <v>07A12</v>
          </cell>
          <cell r="C728" t="str">
            <v xml:space="preserve">      Outer exhaust casing </v>
          </cell>
          <cell r="D728" t="str">
            <v>7910</v>
          </cell>
        </row>
        <row r="729">
          <cell r="B729" t="str">
            <v>07A13</v>
          </cell>
          <cell r="C729" t="str">
            <v xml:space="preserve">      Lube oil system </v>
          </cell>
          <cell r="D729" t="str">
            <v>7920</v>
          </cell>
        </row>
        <row r="730">
          <cell r="B730" t="str">
            <v>07A14</v>
          </cell>
          <cell r="C730" t="str">
            <v xml:space="preserve">      Controls and instrumentation </v>
          </cell>
          <cell r="D730" t="str">
            <v>7930</v>
          </cell>
        </row>
        <row r="731">
          <cell r="B731" t="str">
            <v>07A15</v>
          </cell>
          <cell r="C731" t="str">
            <v xml:space="preserve">      Evactor </v>
          </cell>
          <cell r="D731" t="str">
            <v>7940</v>
          </cell>
        </row>
        <row r="732">
          <cell r="B732" t="str">
            <v>07A16</v>
          </cell>
          <cell r="C732" t="str">
            <v xml:space="preserve">      Major overhaul </v>
          </cell>
          <cell r="D732" t="str">
            <v>7950</v>
          </cell>
        </row>
        <row r="733">
          <cell r="B733" t="str">
            <v>07A17</v>
          </cell>
          <cell r="C733" t="str">
            <v xml:space="preserve">      Other expander turbine problems</v>
          </cell>
          <cell r="D733" t="str">
            <v>7960</v>
          </cell>
        </row>
        <row r="734">
          <cell r="B734" t="str">
            <v>08</v>
          </cell>
          <cell r="C734" t="str">
            <v>POLLUTION CONTROL EQUIPMENT</v>
          </cell>
        </row>
        <row r="735">
          <cell r="B735" t="str">
            <v>08A</v>
          </cell>
          <cell r="C735" t="str">
            <v xml:space="preserve">   Wet Scrubbers</v>
          </cell>
        </row>
        <row r="736">
          <cell r="B736" t="str">
            <v>08A01</v>
          </cell>
          <cell r="C736" t="str">
            <v xml:space="preserve">      Chemical feed storage, mill feeders, and conveyors </v>
          </cell>
          <cell r="D736" t="str">
            <v>8000</v>
          </cell>
        </row>
        <row r="737">
          <cell r="B737" t="str">
            <v>08A02</v>
          </cell>
          <cell r="C737" t="str">
            <v xml:space="preserve">      Screw conveyors </v>
          </cell>
          <cell r="D737" t="str">
            <v>8002</v>
          </cell>
        </row>
        <row r="738">
          <cell r="B738" t="str">
            <v>08A03</v>
          </cell>
          <cell r="C738" t="str">
            <v xml:space="preserve">      Bucket elevators </v>
          </cell>
          <cell r="D738" t="str">
            <v>8003</v>
          </cell>
        </row>
        <row r="739">
          <cell r="B739" t="str">
            <v>08A04</v>
          </cell>
          <cell r="C739" t="str">
            <v xml:space="preserve">      Weigh feeders </v>
          </cell>
          <cell r="D739" t="str">
            <v>8006</v>
          </cell>
        </row>
        <row r="740">
          <cell r="B740" t="str">
            <v>08A05</v>
          </cell>
          <cell r="C740" t="str">
            <v xml:space="preserve">      Crushers/mills </v>
          </cell>
          <cell r="D740" t="str">
            <v>8010</v>
          </cell>
        </row>
        <row r="741">
          <cell r="B741" t="str">
            <v>08A06</v>
          </cell>
          <cell r="C741" t="str">
            <v xml:space="preserve">      Mill slurry tanks supply problems </v>
          </cell>
          <cell r="D741" t="str">
            <v>8020</v>
          </cell>
        </row>
        <row r="742">
          <cell r="B742" t="str">
            <v>08A07</v>
          </cell>
          <cell r="C742" t="str">
            <v xml:space="preserve">      Classifiers </v>
          </cell>
          <cell r="D742" t="str">
            <v>8030</v>
          </cell>
        </row>
        <row r="743">
          <cell r="B743" t="str">
            <v>08A08</v>
          </cell>
          <cell r="C743" t="str">
            <v xml:space="preserve">      Slurry transfer pumps and motors </v>
          </cell>
          <cell r="D743" t="str">
            <v>8040</v>
          </cell>
        </row>
        <row r="744">
          <cell r="B744" t="str">
            <v>08A09</v>
          </cell>
          <cell r="C744" t="str">
            <v xml:space="preserve">      Chemical unavailability </v>
          </cell>
          <cell r="D744" t="str">
            <v>8050</v>
          </cell>
        </row>
        <row r="745">
          <cell r="B745" t="str">
            <v>08A10</v>
          </cell>
          <cell r="C745" t="str">
            <v xml:space="preserve">      Other chemical supply problems</v>
          </cell>
          <cell r="D745" t="str">
            <v>8099</v>
          </cell>
        </row>
        <row r="746">
          <cell r="B746" t="str">
            <v>08A11</v>
          </cell>
          <cell r="C746" t="str">
            <v xml:space="preserve">      Scrubber/absorber tower or module </v>
          </cell>
          <cell r="D746" t="str">
            <v>8100</v>
          </cell>
        </row>
        <row r="747">
          <cell r="B747" t="str">
            <v>08A12</v>
          </cell>
          <cell r="C747" t="str">
            <v xml:space="preserve">      Spray nozzles </v>
          </cell>
          <cell r="D747" t="str">
            <v>8110</v>
          </cell>
        </row>
        <row r="748">
          <cell r="B748" t="str">
            <v>08A13</v>
          </cell>
          <cell r="C748" t="str">
            <v xml:space="preserve">      Disc scrubber throats </v>
          </cell>
          <cell r="D748" t="str">
            <v>8115</v>
          </cell>
        </row>
        <row r="749">
          <cell r="B749" t="str">
            <v>08A14</v>
          </cell>
          <cell r="C749" t="str">
            <v xml:space="preserve">      Spray pumps and motors </v>
          </cell>
          <cell r="D749" t="str">
            <v>8120</v>
          </cell>
        </row>
        <row r="750">
          <cell r="B750" t="str">
            <v>08A15</v>
          </cell>
          <cell r="C750" t="str">
            <v xml:space="preserve">      Scrubber recycle (liquid) pumps </v>
          </cell>
          <cell r="D750" t="str">
            <v>8125</v>
          </cell>
        </row>
        <row r="751">
          <cell r="B751" t="str">
            <v>08A16</v>
          </cell>
          <cell r="C751" t="str">
            <v xml:space="preserve">      Scrubber recycle (liquid) pump motors </v>
          </cell>
          <cell r="D751" t="str">
            <v>8127</v>
          </cell>
        </row>
        <row r="752">
          <cell r="B752" t="str">
            <v>08A17</v>
          </cell>
          <cell r="C752" t="str">
            <v xml:space="preserve">      Recirculation tanks including agitators </v>
          </cell>
          <cell r="D752" t="str">
            <v>8130</v>
          </cell>
        </row>
        <row r="753">
          <cell r="B753" t="str">
            <v>08A18</v>
          </cell>
          <cell r="C753" t="str">
            <v xml:space="preserve">      Reaction tanks including agitators </v>
          </cell>
          <cell r="D753" t="str">
            <v>8140</v>
          </cell>
        </row>
        <row r="754">
          <cell r="B754" t="str">
            <v>08A19</v>
          </cell>
          <cell r="C754" t="str">
            <v xml:space="preserve">      Tubes </v>
          </cell>
          <cell r="D754" t="str">
            <v>8150</v>
          </cell>
        </row>
        <row r="755">
          <cell r="B755" t="str">
            <v>08A20</v>
          </cell>
          <cell r="C755" t="str">
            <v xml:space="preserve">      Mist eliminators/demisters and washdown </v>
          </cell>
          <cell r="D755" t="str">
            <v>8160</v>
          </cell>
        </row>
        <row r="756">
          <cell r="B756" t="str">
            <v>08A21</v>
          </cell>
          <cell r="C756" t="str">
            <v xml:space="preserve">      Other scrubber problems</v>
          </cell>
          <cell r="D756" t="str">
            <v>8199</v>
          </cell>
        </row>
        <row r="757">
          <cell r="B757" t="str">
            <v>08A22</v>
          </cell>
          <cell r="C757" t="str">
            <v xml:space="preserve">      Piping </v>
          </cell>
          <cell r="D757" t="str">
            <v>8200</v>
          </cell>
        </row>
        <row r="758">
          <cell r="B758" t="str">
            <v>08A23</v>
          </cell>
          <cell r="C758" t="str">
            <v xml:space="preserve">      Valves </v>
          </cell>
          <cell r="D758" t="str">
            <v>8210</v>
          </cell>
        </row>
        <row r="759">
          <cell r="B759" t="str">
            <v>08A24</v>
          </cell>
          <cell r="C759" t="str">
            <v xml:space="preserve">      Strainers or filters </v>
          </cell>
          <cell r="D759" t="str">
            <v>8220</v>
          </cell>
        </row>
        <row r="760">
          <cell r="B760" t="str">
            <v>08A25</v>
          </cell>
          <cell r="C760" t="str">
            <v xml:space="preserve">      Drain pots </v>
          </cell>
          <cell r="D760" t="str">
            <v>8225</v>
          </cell>
        </row>
        <row r="761">
          <cell r="B761" t="str">
            <v>08A26</v>
          </cell>
          <cell r="C761" t="str">
            <v xml:space="preserve">      Ducting </v>
          </cell>
          <cell r="D761" t="str">
            <v>8230</v>
          </cell>
        </row>
        <row r="762">
          <cell r="B762" t="str">
            <v>08A27</v>
          </cell>
          <cell r="C762" t="str">
            <v xml:space="preserve">      Demister </v>
          </cell>
          <cell r="D762" t="str">
            <v>8235</v>
          </cell>
        </row>
        <row r="763">
          <cell r="B763" t="str">
            <v>08A28</v>
          </cell>
          <cell r="C763" t="str">
            <v xml:space="preserve">      Bypass dampers</v>
          </cell>
          <cell r="D763" t="str">
            <v>8240</v>
          </cell>
        </row>
        <row r="764">
          <cell r="B764" t="str">
            <v>08A29</v>
          </cell>
          <cell r="C764" t="str">
            <v xml:space="preserve">      Dampers other than bypass </v>
          </cell>
          <cell r="D764" t="str">
            <v>8250</v>
          </cell>
        </row>
        <row r="765">
          <cell r="B765" t="str">
            <v>08A30</v>
          </cell>
          <cell r="C765" t="str">
            <v xml:space="preserve">      Scrubber booster I.D. fan (fan specific to the scrubber) </v>
          </cell>
          <cell r="D765" t="str">
            <v>8260</v>
          </cell>
        </row>
        <row r="766">
          <cell r="B766" t="str">
            <v>08A31</v>
          </cell>
          <cell r="C766" t="str">
            <v xml:space="preserve">      Scrubber booster I.D. fan drive </v>
          </cell>
          <cell r="D766" t="str">
            <v>8261</v>
          </cell>
        </row>
        <row r="767">
          <cell r="B767" t="str">
            <v>08A32</v>
          </cell>
          <cell r="C767" t="str">
            <v xml:space="preserve">      Scrubber booster I.D. fan vibration (fan specific to the scrubber) </v>
          </cell>
          <cell r="D767" t="str">
            <v>8262</v>
          </cell>
        </row>
        <row r="768">
          <cell r="B768" t="str">
            <v>08A33</v>
          </cell>
          <cell r="C768" t="str">
            <v xml:space="preserve">      Scrubber booster I.D. fan blades (fan specific to the scrubber) </v>
          </cell>
          <cell r="D768" t="str">
            <v>8264</v>
          </cell>
        </row>
        <row r="769">
          <cell r="B769" t="str">
            <v>08A34</v>
          </cell>
          <cell r="C769" t="str">
            <v xml:space="preserve">      Scrubber booster F.D. fan (fan specific to the scrubber) </v>
          </cell>
          <cell r="D769" t="str">
            <v>8270</v>
          </cell>
        </row>
        <row r="770">
          <cell r="B770" t="str">
            <v>08A35</v>
          </cell>
          <cell r="C770" t="str">
            <v xml:space="preserve">      Scrubber booster F.D. fan drive </v>
          </cell>
          <cell r="D770" t="str">
            <v>8271</v>
          </cell>
        </row>
        <row r="771">
          <cell r="B771" t="str">
            <v>08A36</v>
          </cell>
          <cell r="C771" t="str">
            <v xml:space="preserve">      Scrubber booster F.D. fan vibration (fan specific to the scrubber) </v>
          </cell>
          <cell r="D771" t="str">
            <v>8272</v>
          </cell>
        </row>
        <row r="772">
          <cell r="B772" t="str">
            <v>08A37</v>
          </cell>
          <cell r="C772" t="str">
            <v xml:space="preserve">      Scrubber booster F.D. fan blades (fan specific to the scrubber) </v>
          </cell>
          <cell r="D772" t="str">
            <v>8274</v>
          </cell>
        </row>
        <row r="773">
          <cell r="B773" t="str">
            <v>08A38</v>
          </cell>
          <cell r="C773" t="str">
            <v xml:space="preserve">      Reagent feed piping </v>
          </cell>
          <cell r="D773" t="str">
            <v>8280</v>
          </cell>
        </row>
        <row r="774">
          <cell r="B774" t="str">
            <v>08A39</v>
          </cell>
          <cell r="C774" t="str">
            <v xml:space="preserve">      Demister wash piping assembly </v>
          </cell>
          <cell r="D774" t="str">
            <v>8290</v>
          </cell>
        </row>
        <row r="775">
          <cell r="B775" t="str">
            <v>08A40</v>
          </cell>
          <cell r="C775" t="str">
            <v xml:space="preserve">      Other piping, ducting, damper, and fan problems</v>
          </cell>
          <cell r="D775" t="str">
            <v>8299</v>
          </cell>
        </row>
        <row r="776">
          <cell r="B776" t="str">
            <v>08A41</v>
          </cell>
          <cell r="C776" t="str">
            <v xml:space="preserve">      Waste disposal/recovery tanks </v>
          </cell>
          <cell r="D776" t="str">
            <v>8300</v>
          </cell>
        </row>
        <row r="777">
          <cell r="B777" t="str">
            <v>08A42</v>
          </cell>
          <cell r="C777" t="str">
            <v xml:space="preserve">      Waste disposal/recovery pumps </v>
          </cell>
          <cell r="D777" t="str">
            <v>8310</v>
          </cell>
        </row>
        <row r="778">
          <cell r="B778" t="str">
            <v>08A43</v>
          </cell>
          <cell r="C778" t="str">
            <v xml:space="preserve">      Waste disposal ponds </v>
          </cell>
          <cell r="D778" t="str">
            <v>8320</v>
          </cell>
        </row>
        <row r="779">
          <cell r="B779" t="str">
            <v>08A44</v>
          </cell>
          <cell r="C779" t="str">
            <v xml:space="preserve">      Ash disposal problems </v>
          </cell>
          <cell r="D779" t="str">
            <v>8325</v>
          </cell>
        </row>
        <row r="780">
          <cell r="B780" t="str">
            <v>08A45</v>
          </cell>
          <cell r="C780" t="str">
            <v xml:space="preserve">      Dewatering equipment (thickener, centrifuge, etc.) </v>
          </cell>
          <cell r="D780" t="str">
            <v>8330</v>
          </cell>
        </row>
        <row r="781">
          <cell r="B781" t="str">
            <v>08A46</v>
          </cell>
          <cell r="C781" t="str">
            <v xml:space="preserve">      Dryers </v>
          </cell>
          <cell r="D781" t="str">
            <v>8335</v>
          </cell>
        </row>
        <row r="782">
          <cell r="B782" t="str">
            <v>08A47</v>
          </cell>
          <cell r="C782" t="str">
            <v xml:space="preserve">      Centrifuge/vacuum filter </v>
          </cell>
          <cell r="D782" t="str">
            <v>8340</v>
          </cell>
        </row>
        <row r="783">
          <cell r="B783" t="str">
            <v>08A48</v>
          </cell>
          <cell r="C783" t="str">
            <v xml:space="preserve">      Calciners </v>
          </cell>
          <cell r="D783" t="str">
            <v>8345</v>
          </cell>
        </row>
        <row r="784">
          <cell r="B784" t="str">
            <v>08A49</v>
          </cell>
          <cell r="C784" t="str">
            <v xml:space="preserve">      Other waste disposal and recovery problems </v>
          </cell>
          <cell r="D784" t="str">
            <v>8349</v>
          </cell>
        </row>
        <row r="785">
          <cell r="B785" t="str">
            <v>08A50</v>
          </cell>
          <cell r="C785" t="str">
            <v xml:space="preserve">      Solids conveying and mixing system problems</v>
          </cell>
          <cell r="D785" t="str">
            <v>8399</v>
          </cell>
        </row>
        <row r="786">
          <cell r="B786" t="str">
            <v>08A51</v>
          </cell>
          <cell r="C786" t="str">
            <v xml:space="preserve">      Scrubber gas discharge reheaters - general </v>
          </cell>
          <cell r="D786" t="str">
            <v>8400</v>
          </cell>
        </row>
        <row r="787">
          <cell r="B787" t="str">
            <v>08A52</v>
          </cell>
          <cell r="C787" t="str">
            <v xml:space="preserve">      Scrubber gas discharge reheaters - vibration </v>
          </cell>
          <cell r="D787" t="str">
            <v>8402</v>
          </cell>
        </row>
        <row r="788">
          <cell r="B788" t="str">
            <v>08A53</v>
          </cell>
          <cell r="C788" t="str">
            <v xml:space="preserve">      Scrubber gas discharge reheaters - tube leaks </v>
          </cell>
          <cell r="D788" t="str">
            <v>8404</v>
          </cell>
        </row>
        <row r="789">
          <cell r="B789" t="str">
            <v>08A54</v>
          </cell>
          <cell r="C789" t="str">
            <v xml:space="preserve">      Scrubber gas discharge reheaters - ducts </v>
          </cell>
          <cell r="D789" t="str">
            <v>8406</v>
          </cell>
        </row>
        <row r="790">
          <cell r="B790" t="str">
            <v>08A55</v>
          </cell>
          <cell r="C790" t="str">
            <v xml:space="preserve">      Scrubber instruments and controls </v>
          </cell>
          <cell r="D790" t="str">
            <v>8410</v>
          </cell>
        </row>
        <row r="791">
          <cell r="B791" t="str">
            <v>08A56</v>
          </cell>
          <cell r="C791" t="str">
            <v xml:space="preserve">      Liquid level controls </v>
          </cell>
          <cell r="D791" t="str">
            <v>8415</v>
          </cell>
        </row>
        <row r="792">
          <cell r="B792" t="str">
            <v>08A57</v>
          </cell>
          <cell r="C792" t="str">
            <v xml:space="preserve">      Heat tracer </v>
          </cell>
          <cell r="D792" t="str">
            <v>8420</v>
          </cell>
        </row>
        <row r="793">
          <cell r="B793" t="str">
            <v>08A58</v>
          </cell>
          <cell r="C793" t="str">
            <v xml:space="preserve">      Miscellaneous mechanical failures </v>
          </cell>
          <cell r="D793" t="str">
            <v>8425</v>
          </cell>
        </row>
        <row r="794">
          <cell r="B794" t="str">
            <v>08A59</v>
          </cell>
          <cell r="C794" t="str">
            <v xml:space="preserve">      Miscellaneous electrical failures </v>
          </cell>
          <cell r="D794" t="str">
            <v>8426</v>
          </cell>
        </row>
        <row r="795">
          <cell r="B795" t="str">
            <v>08A60</v>
          </cell>
          <cell r="C795" t="str">
            <v xml:space="preserve">      Stack damage related to scrubber system </v>
          </cell>
          <cell r="D795" t="str">
            <v>8430</v>
          </cell>
        </row>
        <row r="796">
          <cell r="B796" t="str">
            <v>08A61</v>
          </cell>
          <cell r="C796" t="str">
            <v xml:space="preserve">      Major overhaul </v>
          </cell>
          <cell r="D796" t="str">
            <v>8440</v>
          </cell>
        </row>
        <row r="797">
          <cell r="B797" t="str">
            <v>08A62</v>
          </cell>
          <cell r="C797" t="str">
            <v xml:space="preserve">      Inspection </v>
          </cell>
          <cell r="D797" t="str">
            <v>8450</v>
          </cell>
        </row>
        <row r="798">
          <cell r="B798" t="str">
            <v>08A63</v>
          </cell>
          <cell r="C798" t="str">
            <v xml:space="preserve">      Testing </v>
          </cell>
          <cell r="D798" t="str">
            <v>8460</v>
          </cell>
        </row>
        <row r="799">
          <cell r="B799" t="str">
            <v>08A64</v>
          </cell>
          <cell r="C799" t="str">
            <v xml:space="preserve">      SO2 monitor </v>
          </cell>
          <cell r="D799" t="str">
            <v>8470</v>
          </cell>
        </row>
        <row r="800">
          <cell r="B800" t="str">
            <v>08A65</v>
          </cell>
          <cell r="C800" t="str">
            <v xml:space="preserve">      Other miscellaneous wet scrubber problems</v>
          </cell>
          <cell r="D800" t="str">
            <v>8499</v>
          </cell>
        </row>
        <row r="801">
          <cell r="B801" t="str">
            <v>08B</v>
          </cell>
          <cell r="C801" t="str">
            <v xml:space="preserve">   Dry Scrubbers</v>
          </cell>
        </row>
        <row r="802">
          <cell r="B802" t="str">
            <v>08B01</v>
          </cell>
          <cell r="C802" t="str">
            <v xml:space="preserve">      Slurry storage and feed tanks</v>
          </cell>
          <cell r="D802" t="str">
            <v>8500</v>
          </cell>
        </row>
        <row r="803">
          <cell r="B803" t="str">
            <v>08B02</v>
          </cell>
          <cell r="C803" t="str">
            <v xml:space="preserve">      Reagent storage, feed bins, and conveyors</v>
          </cell>
          <cell r="D803" t="str">
            <v>8501</v>
          </cell>
        </row>
        <row r="804">
          <cell r="B804" t="str">
            <v>08B03</v>
          </cell>
          <cell r="C804" t="str">
            <v xml:space="preserve">      Weigh feeders</v>
          </cell>
          <cell r="D804" t="str">
            <v>8502</v>
          </cell>
        </row>
        <row r="805">
          <cell r="B805" t="str">
            <v>08B04</v>
          </cell>
          <cell r="C805" t="str">
            <v xml:space="preserve">      Screw conveyors</v>
          </cell>
          <cell r="D805" t="str">
            <v>8503</v>
          </cell>
        </row>
        <row r="806">
          <cell r="B806" t="str">
            <v>08B05</v>
          </cell>
          <cell r="C806" t="str">
            <v xml:space="preserve">      Mills/slakers</v>
          </cell>
          <cell r="D806" t="str">
            <v>8504</v>
          </cell>
        </row>
        <row r="807">
          <cell r="B807" t="str">
            <v>08B06</v>
          </cell>
          <cell r="C807" t="str">
            <v xml:space="preserve">      Scalping screens</v>
          </cell>
          <cell r="D807" t="str">
            <v>8505</v>
          </cell>
        </row>
        <row r="808">
          <cell r="B808" t="str">
            <v>08B07</v>
          </cell>
          <cell r="C808" t="str">
            <v xml:space="preserve">      Slurry pipelines</v>
          </cell>
          <cell r="D808" t="str">
            <v>8506</v>
          </cell>
        </row>
        <row r="809">
          <cell r="B809" t="str">
            <v>08B08</v>
          </cell>
          <cell r="C809" t="str">
            <v xml:space="preserve">      Reagent uploading and transfer systems</v>
          </cell>
          <cell r="D809" t="str">
            <v>8507</v>
          </cell>
        </row>
        <row r="810">
          <cell r="B810" t="str">
            <v>08B09</v>
          </cell>
          <cell r="C810" t="str">
            <v xml:space="preserve">      Reagent unavailability</v>
          </cell>
          <cell r="D810" t="str">
            <v>8508</v>
          </cell>
        </row>
        <row r="811">
          <cell r="B811" t="str">
            <v>08B10</v>
          </cell>
          <cell r="C811" t="str">
            <v xml:space="preserve">      Slurry mixers and agitators</v>
          </cell>
          <cell r="D811" t="str">
            <v>8510</v>
          </cell>
        </row>
        <row r="812">
          <cell r="B812" t="str">
            <v>08B11</v>
          </cell>
          <cell r="C812" t="str">
            <v xml:space="preserve">      Slurry transfer pumps and motors</v>
          </cell>
          <cell r="D812" t="str">
            <v>8520</v>
          </cell>
        </row>
        <row r="813">
          <cell r="B813" t="str">
            <v>08B12</v>
          </cell>
          <cell r="C813" t="str">
            <v xml:space="preserve">      Reagent/slurry problems</v>
          </cell>
          <cell r="D813" t="str">
            <v>8521</v>
          </cell>
        </row>
        <row r="814">
          <cell r="B814" t="str">
            <v>08B13</v>
          </cell>
          <cell r="C814" t="str">
            <v xml:space="preserve">      Piping</v>
          </cell>
          <cell r="D814" t="str">
            <v>8522</v>
          </cell>
        </row>
        <row r="815">
          <cell r="B815" t="str">
            <v>08B14</v>
          </cell>
          <cell r="C815" t="str">
            <v xml:space="preserve">      Valves</v>
          </cell>
          <cell r="D815" t="str">
            <v>8523</v>
          </cell>
        </row>
        <row r="816">
          <cell r="B816" t="str">
            <v>08B15</v>
          </cell>
          <cell r="C816" t="str">
            <v xml:space="preserve">      Strainers or filters</v>
          </cell>
          <cell r="D816" t="str">
            <v>8524</v>
          </cell>
        </row>
        <row r="817">
          <cell r="B817" t="str">
            <v>08B16</v>
          </cell>
          <cell r="C817" t="str">
            <v xml:space="preserve">      Ducting</v>
          </cell>
          <cell r="D817" t="str">
            <v>8525</v>
          </cell>
        </row>
        <row r="818">
          <cell r="B818" t="str">
            <v>08B17</v>
          </cell>
          <cell r="C818" t="str">
            <v xml:space="preserve">      Dampers</v>
          </cell>
          <cell r="D818" t="str">
            <v>8526</v>
          </cell>
        </row>
        <row r="819">
          <cell r="B819" t="str">
            <v>08B18</v>
          </cell>
          <cell r="C819" t="str">
            <v xml:space="preserve">      Other piping, ducting, and damper problems</v>
          </cell>
          <cell r="D819" t="str">
            <v>8527</v>
          </cell>
        </row>
        <row r="820">
          <cell r="B820" t="str">
            <v>08B19</v>
          </cell>
          <cell r="C820" t="str">
            <v xml:space="preserve">      Gas dispersers</v>
          </cell>
          <cell r="D820" t="str">
            <v>8529</v>
          </cell>
        </row>
        <row r="821">
          <cell r="B821" t="str">
            <v>08B20</v>
          </cell>
          <cell r="C821" t="str">
            <v xml:space="preserve">      Spray towers </v>
          </cell>
          <cell r="D821" t="str">
            <v>8530</v>
          </cell>
        </row>
        <row r="822">
          <cell r="B822" t="str">
            <v>08B21</v>
          </cell>
          <cell r="C822" t="str">
            <v xml:space="preserve">      Spray machine/atomizer</v>
          </cell>
          <cell r="D822" t="str">
            <v>8531</v>
          </cell>
        </row>
        <row r="823">
          <cell r="B823" t="str">
            <v>08B22</v>
          </cell>
          <cell r="C823" t="str">
            <v xml:space="preserve">      Spray machine/atomizer motors</v>
          </cell>
          <cell r="D823" t="str">
            <v>8532</v>
          </cell>
        </row>
        <row r="824">
          <cell r="B824" t="str">
            <v>08B23</v>
          </cell>
          <cell r="C824" t="str">
            <v xml:space="preserve">      Spray machine/atomizer lubrication systems</v>
          </cell>
          <cell r="D824" t="str">
            <v>8533</v>
          </cell>
        </row>
        <row r="825">
          <cell r="B825" t="str">
            <v>08B24</v>
          </cell>
          <cell r="C825" t="str">
            <v xml:space="preserve">      Spray machine/atomizer vibration problems</v>
          </cell>
          <cell r="D825" t="str">
            <v>8534</v>
          </cell>
        </row>
        <row r="826">
          <cell r="B826" t="str">
            <v>08B25</v>
          </cell>
          <cell r="C826" t="str">
            <v xml:space="preserve">      Fly ash conveyors</v>
          </cell>
          <cell r="D826" t="str">
            <v>8535</v>
          </cell>
        </row>
        <row r="827">
          <cell r="B827" t="str">
            <v>08B26</v>
          </cell>
          <cell r="C827" t="str">
            <v xml:space="preserve">      Bucket elevators</v>
          </cell>
          <cell r="D827" t="str">
            <v>8536</v>
          </cell>
        </row>
        <row r="828">
          <cell r="B828" t="str">
            <v>08B27</v>
          </cell>
          <cell r="C828" t="str">
            <v xml:space="preserve">      Weigh hoppers</v>
          </cell>
          <cell r="D828" t="str">
            <v>8537</v>
          </cell>
        </row>
        <row r="829">
          <cell r="B829" t="str">
            <v>08B28</v>
          </cell>
          <cell r="C829" t="str">
            <v xml:space="preserve">      Recycle storage and feed tanks including agitators</v>
          </cell>
          <cell r="D829" t="str">
            <v>8538</v>
          </cell>
        </row>
        <row r="830">
          <cell r="B830" t="str">
            <v>08B29</v>
          </cell>
          <cell r="C830" t="str">
            <v xml:space="preserve">      Recycle slurry transfer pumps</v>
          </cell>
          <cell r="D830" t="str">
            <v>8539</v>
          </cell>
        </row>
        <row r="831">
          <cell r="B831" t="str">
            <v>08B30</v>
          </cell>
          <cell r="C831" t="str">
            <v xml:space="preserve">      Waste disposal</v>
          </cell>
          <cell r="D831" t="str">
            <v>8540</v>
          </cell>
        </row>
        <row r="832">
          <cell r="B832" t="str">
            <v>08B31</v>
          </cell>
          <cell r="C832" t="str">
            <v xml:space="preserve">      Recycle feed bins</v>
          </cell>
          <cell r="D832" t="str">
            <v>8541</v>
          </cell>
        </row>
        <row r="833">
          <cell r="B833" t="str">
            <v>08B32</v>
          </cell>
          <cell r="C833" t="str">
            <v xml:space="preserve">      Recycle feed bins aeration systems</v>
          </cell>
          <cell r="D833" t="str">
            <v>8542</v>
          </cell>
        </row>
        <row r="834">
          <cell r="B834" t="str">
            <v>08B33</v>
          </cell>
          <cell r="C834" t="str">
            <v xml:space="preserve">      Powder coolers</v>
          </cell>
          <cell r="D834" t="str">
            <v>8543</v>
          </cell>
        </row>
        <row r="835">
          <cell r="B835" t="str">
            <v>08B34</v>
          </cell>
          <cell r="C835" t="str">
            <v xml:space="preserve">      Mechanical failures</v>
          </cell>
          <cell r="D835" t="str">
            <v>8544</v>
          </cell>
        </row>
        <row r="836">
          <cell r="B836" t="str">
            <v>08B35</v>
          </cell>
          <cell r="C836" t="str">
            <v xml:space="preserve">      Electrical failures</v>
          </cell>
          <cell r="D836" t="str">
            <v>8545</v>
          </cell>
        </row>
        <row r="837">
          <cell r="B837" t="str">
            <v>08B36</v>
          </cell>
          <cell r="C837" t="str">
            <v xml:space="preserve">      Major overhaul</v>
          </cell>
          <cell r="D837" t="str">
            <v>8546</v>
          </cell>
        </row>
        <row r="838">
          <cell r="B838" t="str">
            <v>08B37</v>
          </cell>
          <cell r="C838" t="str">
            <v xml:space="preserve">      Inspection</v>
          </cell>
          <cell r="D838" t="str">
            <v>8547</v>
          </cell>
        </row>
        <row r="839">
          <cell r="B839" t="str">
            <v>08B38</v>
          </cell>
          <cell r="C839" t="str">
            <v xml:space="preserve">      Testing</v>
          </cell>
          <cell r="D839" t="str">
            <v>8548</v>
          </cell>
        </row>
        <row r="840">
          <cell r="B840" t="str">
            <v>08B39</v>
          </cell>
          <cell r="C840" t="str">
            <v xml:space="preserve">      Other dry scrubber problems  </v>
          </cell>
          <cell r="D840" t="str">
            <v>8549</v>
          </cell>
        </row>
        <row r="841">
          <cell r="B841" t="str">
            <v>08C</v>
          </cell>
          <cell r="C841" t="str">
            <v xml:space="preserve">   Precipitators</v>
          </cell>
        </row>
        <row r="842">
          <cell r="B842" t="str">
            <v>08C01</v>
          </cell>
          <cell r="C842" t="str">
            <v xml:space="preserve">      Electrostatic precipitator fouling</v>
          </cell>
          <cell r="D842" t="str">
            <v>8550</v>
          </cell>
        </row>
        <row r="843">
          <cell r="B843" t="str">
            <v>08C02</v>
          </cell>
          <cell r="C843" t="str">
            <v xml:space="preserve">      Electrostatic precipitator field out of service</v>
          </cell>
          <cell r="D843" t="str">
            <v>8551</v>
          </cell>
        </row>
        <row r="844">
          <cell r="B844" t="str">
            <v>08C03</v>
          </cell>
          <cell r="C844" t="str">
            <v xml:space="preserve">      Electrostatic precipitator problems</v>
          </cell>
          <cell r="D844" t="str">
            <v>8560</v>
          </cell>
        </row>
        <row r="845">
          <cell r="B845" t="str">
            <v>08C04</v>
          </cell>
          <cell r="C845" t="str">
            <v xml:space="preserve">      Mechanical precipitator fouling</v>
          </cell>
          <cell r="D845" t="str">
            <v>8570</v>
          </cell>
        </row>
        <row r="846">
          <cell r="B846" t="str">
            <v>08C05</v>
          </cell>
          <cell r="C846" t="str">
            <v xml:space="preserve">      Mechanical precipitator problems</v>
          </cell>
          <cell r="D846" t="str">
            <v>8580</v>
          </cell>
        </row>
        <row r="847">
          <cell r="B847" t="str">
            <v>08C06</v>
          </cell>
          <cell r="C847" t="str">
            <v xml:space="preserve">      Other precipitator problems</v>
          </cell>
          <cell r="D847" t="str">
            <v>8590</v>
          </cell>
        </row>
        <row r="848">
          <cell r="B848" t="str">
            <v>08D</v>
          </cell>
          <cell r="C848" t="str">
            <v xml:space="preserve">   Miscellaneous (Pollution Control Equipment)</v>
          </cell>
        </row>
        <row r="849">
          <cell r="B849" t="str">
            <v>08D01</v>
          </cell>
          <cell r="C849" t="str">
            <v xml:space="preserve">      Flue gas additives (furnace injection) </v>
          </cell>
          <cell r="D849" t="str">
            <v>8600</v>
          </cell>
        </row>
        <row r="850">
          <cell r="B850" t="str">
            <v>08D02</v>
          </cell>
          <cell r="C850" t="str">
            <v xml:space="preserve">      Baghouse systems, general </v>
          </cell>
          <cell r="D850" t="str">
            <v>8650</v>
          </cell>
        </row>
        <row r="851">
          <cell r="B851" t="str">
            <v>08D03</v>
          </cell>
          <cell r="C851" t="str">
            <v xml:space="preserve">      Bag failures and rebagging </v>
          </cell>
          <cell r="D851" t="str">
            <v>8651</v>
          </cell>
        </row>
        <row r="852">
          <cell r="B852" t="str">
            <v>08D04</v>
          </cell>
          <cell r="C852" t="str">
            <v xml:space="preserve">      Shakers and rappers </v>
          </cell>
          <cell r="D852" t="str">
            <v>8652</v>
          </cell>
        </row>
        <row r="853">
          <cell r="B853" t="str">
            <v>08D05</v>
          </cell>
          <cell r="C853" t="str">
            <v xml:space="preserve">      Inflation and deflation fans and motors </v>
          </cell>
          <cell r="D853" t="str">
            <v>8653</v>
          </cell>
        </row>
        <row r="854">
          <cell r="B854" t="str">
            <v>08D06</v>
          </cell>
          <cell r="C854" t="str">
            <v xml:space="preserve">      Baghouse booster fans and motors </v>
          </cell>
          <cell r="D854" t="str">
            <v>8654</v>
          </cell>
        </row>
        <row r="855">
          <cell r="B855" t="str">
            <v>08D07</v>
          </cell>
          <cell r="C855" t="str">
            <v xml:space="preserve">      Structural duct work and dampers </v>
          </cell>
          <cell r="D855" t="str">
            <v>8655</v>
          </cell>
        </row>
        <row r="856">
          <cell r="B856" t="str">
            <v>08D08</v>
          </cell>
          <cell r="C856" t="str">
            <v xml:space="preserve">      Controls and instrumentation </v>
          </cell>
          <cell r="D856" t="str">
            <v>8656</v>
          </cell>
        </row>
        <row r="857">
          <cell r="B857" t="str">
            <v>08D09</v>
          </cell>
          <cell r="C857" t="str">
            <v xml:space="preserve">      Ash handling system and hoppers </v>
          </cell>
          <cell r="D857" t="str">
            <v>8657</v>
          </cell>
        </row>
        <row r="858">
          <cell r="B858" t="str">
            <v>08D10</v>
          </cell>
          <cell r="C858" t="str">
            <v xml:space="preserve">      Emission monitors (other than CEMS) </v>
          </cell>
          <cell r="D858" t="str">
            <v>8670</v>
          </cell>
        </row>
        <row r="859">
          <cell r="B859" t="str">
            <v>08D11</v>
          </cell>
          <cell r="C859" t="str">
            <v xml:space="preserve">      Other miscellaneous pollution control equipment problems</v>
          </cell>
          <cell r="D859" t="str">
            <v>8699</v>
          </cell>
        </row>
        <row r="860">
          <cell r="B860" t="str">
            <v>08E</v>
          </cell>
          <cell r="C860" t="str">
            <v xml:space="preserve">   Continued Emissions Monitoring Systems (CEMS)</v>
          </cell>
        </row>
        <row r="861">
          <cell r="B861" t="str">
            <v>08E01</v>
          </cell>
          <cell r="C861" t="str">
            <v xml:space="preserve">      CEMS Certification and Recertification</v>
          </cell>
          <cell r="D861" t="str">
            <v>8700</v>
          </cell>
        </row>
        <row r="862">
          <cell r="B862" t="str">
            <v>08E02</v>
          </cell>
          <cell r="C862" t="str">
            <v xml:space="preserve">      SO2 analyzer problems</v>
          </cell>
          <cell r="D862" t="str">
            <v>8710</v>
          </cell>
        </row>
        <row r="863">
          <cell r="B863" t="str">
            <v>08E03</v>
          </cell>
          <cell r="C863" t="str">
            <v xml:space="preserve">      NOx analyzer problems</v>
          </cell>
          <cell r="D863" t="str">
            <v>8720</v>
          </cell>
        </row>
        <row r="864">
          <cell r="B864" t="str">
            <v>08E04</v>
          </cell>
          <cell r="C864" t="str">
            <v xml:space="preserve">      CO analyzer problems</v>
          </cell>
          <cell r="D864" t="str">
            <v>8730</v>
          </cell>
        </row>
        <row r="865">
          <cell r="B865" t="str">
            <v>08E05</v>
          </cell>
          <cell r="C865" t="str">
            <v xml:space="preserve">      CO2 analyzer problems</v>
          </cell>
          <cell r="D865" t="str">
            <v>8740</v>
          </cell>
        </row>
        <row r="866">
          <cell r="B866" t="str">
            <v>08E06</v>
          </cell>
          <cell r="C866" t="str">
            <v xml:space="preserve">      O2 analyzer problems</v>
          </cell>
          <cell r="D866" t="str">
            <v>8750</v>
          </cell>
        </row>
        <row r="867">
          <cell r="B867" t="str">
            <v>08E07</v>
          </cell>
          <cell r="C867" t="str">
            <v xml:space="preserve">      Opacity monitor problems</v>
          </cell>
          <cell r="D867" t="str">
            <v>8760</v>
          </cell>
        </row>
        <row r="868">
          <cell r="B868" t="str">
            <v>08E08</v>
          </cell>
          <cell r="C868" t="str">
            <v xml:space="preserve">      Flow monitor problems</v>
          </cell>
          <cell r="D868" t="str">
            <v>8770</v>
          </cell>
        </row>
        <row r="869">
          <cell r="B869" t="str">
            <v>08E09</v>
          </cell>
          <cell r="C869" t="str">
            <v xml:space="preserve">      Data acquisition system problems</v>
          </cell>
          <cell r="D869" t="str">
            <v>8780</v>
          </cell>
        </row>
        <row r="870">
          <cell r="B870" t="str">
            <v>08E10</v>
          </cell>
          <cell r="C870" t="str">
            <v xml:space="preserve">      Miscellaneous CEMS problems</v>
          </cell>
          <cell r="D870" t="str">
            <v>8790</v>
          </cell>
        </row>
        <row r="871">
          <cell r="B871" t="str">
            <v>08F</v>
          </cell>
          <cell r="C871" t="str">
            <v xml:space="preserve">   NOx Reduction Systems </v>
          </cell>
        </row>
        <row r="872">
          <cell r="B872" t="str">
            <v>08F01</v>
          </cell>
          <cell r="C872" t="str">
            <v xml:space="preserve">      Reagent</v>
          </cell>
          <cell r="D872" t="str">
            <v>8800</v>
          </cell>
        </row>
        <row r="873">
          <cell r="B873" t="str">
            <v>08F02</v>
          </cell>
          <cell r="C873" t="str">
            <v xml:space="preserve">      Carrier gas</v>
          </cell>
          <cell r="D873" t="str">
            <v>8801</v>
          </cell>
        </row>
        <row r="874">
          <cell r="B874" t="str">
            <v>08F03</v>
          </cell>
          <cell r="C874" t="str">
            <v xml:space="preserve">      Control system</v>
          </cell>
          <cell r="D874" t="str">
            <v>8802</v>
          </cell>
        </row>
        <row r="875">
          <cell r="B875" t="str">
            <v>08F04</v>
          </cell>
          <cell r="C875" t="str">
            <v xml:space="preserve">      Other SNCR problems</v>
          </cell>
          <cell r="D875" t="str">
            <v>8809</v>
          </cell>
        </row>
        <row r="876">
          <cell r="B876" t="str">
            <v>08F05</v>
          </cell>
          <cell r="C876" t="str">
            <v xml:space="preserve">      Reactor</v>
          </cell>
          <cell r="D876" t="str">
            <v>8810</v>
          </cell>
        </row>
        <row r="877">
          <cell r="B877" t="str">
            <v>08F06</v>
          </cell>
          <cell r="C877" t="str">
            <v xml:space="preserve">      Reagent</v>
          </cell>
          <cell r="D877" t="str">
            <v>8811</v>
          </cell>
        </row>
        <row r="878">
          <cell r="B878" t="str">
            <v>08F07</v>
          </cell>
          <cell r="C878" t="str">
            <v xml:space="preserve">      Catalyst</v>
          </cell>
          <cell r="D878" t="str">
            <v>8812</v>
          </cell>
        </row>
        <row r="879">
          <cell r="B879" t="str">
            <v>08F08</v>
          </cell>
          <cell r="C879" t="str">
            <v xml:space="preserve">      Injection grid piping/valves</v>
          </cell>
          <cell r="D879" t="str">
            <v>8813</v>
          </cell>
        </row>
        <row r="880">
          <cell r="B880" t="str">
            <v>08F09</v>
          </cell>
          <cell r="C880" t="str">
            <v xml:space="preserve">      Catalyst support material</v>
          </cell>
          <cell r="D880" t="str">
            <v>8814</v>
          </cell>
        </row>
        <row r="881">
          <cell r="B881" t="str">
            <v>08F10</v>
          </cell>
          <cell r="C881" t="str">
            <v xml:space="preserve">      Soot blowers</v>
          </cell>
          <cell r="D881" t="str">
            <v>8815</v>
          </cell>
        </row>
        <row r="882">
          <cell r="B882" t="str">
            <v>08F11</v>
          </cell>
          <cell r="C882" t="str">
            <v xml:space="preserve">      Plugging</v>
          </cell>
          <cell r="D882" t="str">
            <v>8816</v>
          </cell>
        </row>
        <row r="883">
          <cell r="B883" t="str">
            <v>08F12</v>
          </cell>
          <cell r="C883" t="str">
            <v xml:space="preserve">      Control system</v>
          </cell>
          <cell r="D883" t="str">
            <v>8817</v>
          </cell>
        </row>
        <row r="884">
          <cell r="B884" t="str">
            <v>08F13</v>
          </cell>
          <cell r="C884" t="str">
            <v xml:space="preserve">      Other SCR problems</v>
          </cell>
          <cell r="D884" t="str">
            <v>8825</v>
          </cell>
        </row>
        <row r="885">
          <cell r="B885" t="str">
            <v>08F14</v>
          </cell>
          <cell r="C885" t="str">
            <v xml:space="preserve">      Active catalyst</v>
          </cell>
          <cell r="D885" t="str">
            <v>8830</v>
          </cell>
        </row>
        <row r="886">
          <cell r="B886" t="str">
            <v>08F15</v>
          </cell>
          <cell r="C886" t="str">
            <v xml:space="preserve">      Support materials</v>
          </cell>
          <cell r="D886" t="str">
            <v>8831</v>
          </cell>
        </row>
        <row r="887">
          <cell r="B887" t="str">
            <v>08F16</v>
          </cell>
          <cell r="C887" t="str">
            <v xml:space="preserve">      Plugging</v>
          </cell>
          <cell r="D887" t="str">
            <v>8832</v>
          </cell>
        </row>
        <row r="888">
          <cell r="B888" t="str">
            <v>08F17</v>
          </cell>
          <cell r="C888" t="str">
            <v xml:space="preserve">      Other CAH problems</v>
          </cell>
          <cell r="D888" t="str">
            <v>8835</v>
          </cell>
        </row>
        <row r="889">
          <cell r="B889" t="str">
            <v>09</v>
          </cell>
          <cell r="C889" t="str">
            <v>EXTERNAL</v>
          </cell>
        </row>
        <row r="890">
          <cell r="B890" t="str">
            <v>09A</v>
          </cell>
          <cell r="C890" t="str">
            <v xml:space="preserve">   Catastrophe</v>
          </cell>
        </row>
        <row r="891">
          <cell r="B891" t="str">
            <v>09A01</v>
          </cell>
          <cell r="C891" t="str">
            <v xml:space="preserve">      Flood </v>
          </cell>
          <cell r="D891" t="str">
            <v>9000</v>
          </cell>
        </row>
        <row r="892">
          <cell r="B892" t="str">
            <v>09A02</v>
          </cell>
          <cell r="C892" t="str">
            <v xml:space="preserve">      Fire, not related to a specific component </v>
          </cell>
          <cell r="D892" t="str">
            <v>9010</v>
          </cell>
        </row>
        <row r="893">
          <cell r="B893" t="str">
            <v>09A03</v>
          </cell>
          <cell r="C893" t="str">
            <v xml:space="preserve">      Lightning</v>
          </cell>
          <cell r="D893" t="str">
            <v>9020</v>
          </cell>
        </row>
        <row r="894">
          <cell r="B894" t="str">
            <v>09A04</v>
          </cell>
          <cell r="C894" t="str">
            <v xml:space="preserve">      Geomagnetic disturbance </v>
          </cell>
          <cell r="D894" t="str">
            <v>9025</v>
          </cell>
        </row>
        <row r="895">
          <cell r="B895" t="str">
            <v>09A05</v>
          </cell>
          <cell r="C895" t="str">
            <v xml:space="preserve">      Earthquake </v>
          </cell>
          <cell r="D895" t="str">
            <v>9030</v>
          </cell>
        </row>
        <row r="896">
          <cell r="B896" t="str">
            <v>09A06</v>
          </cell>
          <cell r="C896" t="str">
            <v xml:space="preserve">      Other catastrophe</v>
          </cell>
          <cell r="D896" t="str">
            <v>9040</v>
          </cell>
        </row>
        <row r="897">
          <cell r="B897" t="str">
            <v>09B</v>
          </cell>
          <cell r="C897" t="str">
            <v xml:space="preserve">   Economic</v>
          </cell>
        </row>
        <row r="898">
          <cell r="B898" t="str">
            <v>09B01</v>
          </cell>
          <cell r="C898" t="str">
            <v xml:space="preserve">      Reserve shutdown </v>
          </cell>
          <cell r="D898" t="str">
            <v>0</v>
          </cell>
        </row>
        <row r="899">
          <cell r="B899" t="str">
            <v>09B02</v>
          </cell>
          <cell r="C899" t="str">
            <v xml:space="preserve">      Lack of fuel </v>
          </cell>
          <cell r="D899" t="str">
            <v>9130</v>
          </cell>
        </row>
        <row r="900">
          <cell r="B900" t="str">
            <v>09B03</v>
          </cell>
          <cell r="C900" t="str">
            <v xml:space="preserve">      Plant modifications to burn different fuel (not regulatory mandated)</v>
          </cell>
          <cell r="D900" t="str">
            <v>9140</v>
          </cell>
        </row>
        <row r="901">
          <cell r="B901" t="str">
            <v>09B04</v>
          </cell>
          <cell r="C901" t="str">
            <v xml:space="preserve">      Labor strikes </v>
          </cell>
          <cell r="D901" t="str">
            <v>9150</v>
          </cell>
        </row>
        <row r="902">
          <cell r="B902" t="str">
            <v>09B05</v>
          </cell>
          <cell r="C902" t="str">
            <v xml:space="preserve">      Other economic problems  </v>
          </cell>
          <cell r="D902" t="str">
            <v>9160</v>
          </cell>
        </row>
        <row r="903">
          <cell r="B903" t="str">
            <v>09C</v>
          </cell>
          <cell r="C903" t="str">
            <v xml:space="preserve">   Fuel Quality </v>
          </cell>
        </row>
        <row r="904">
          <cell r="B904" t="str">
            <v>09C01</v>
          </cell>
          <cell r="C904" t="str">
            <v xml:space="preserve">      High ash content </v>
          </cell>
          <cell r="D904" t="str">
            <v>9200</v>
          </cell>
        </row>
        <row r="905">
          <cell r="B905" t="str">
            <v>09C02</v>
          </cell>
          <cell r="C905" t="str">
            <v xml:space="preserve">      Low grindability </v>
          </cell>
          <cell r="D905" t="str">
            <v>9210</v>
          </cell>
        </row>
        <row r="906">
          <cell r="B906" t="str">
            <v>09C03</v>
          </cell>
          <cell r="C906" t="str">
            <v xml:space="preserve">      High sulfur content </v>
          </cell>
          <cell r="D906" t="str">
            <v>9220</v>
          </cell>
        </row>
        <row r="907">
          <cell r="B907" t="str">
            <v>09C04</v>
          </cell>
          <cell r="C907" t="str">
            <v xml:space="preserve">      High vanadium content </v>
          </cell>
          <cell r="D907" t="str">
            <v>9230</v>
          </cell>
        </row>
        <row r="908">
          <cell r="B908" t="str">
            <v>09C05</v>
          </cell>
          <cell r="C908" t="str">
            <v xml:space="preserve">      High sodium content </v>
          </cell>
          <cell r="D908" t="str">
            <v>9240</v>
          </cell>
        </row>
        <row r="909">
          <cell r="B909" t="str">
            <v>09C06</v>
          </cell>
          <cell r="C909" t="str">
            <v xml:space="preserve">      Low Btu coal </v>
          </cell>
          <cell r="D909" t="str">
            <v>9250</v>
          </cell>
        </row>
        <row r="910">
          <cell r="B910" t="str">
            <v>09C07</v>
          </cell>
          <cell r="C910" t="str">
            <v xml:space="preserve">      Low Btu oil </v>
          </cell>
          <cell r="D910" t="str">
            <v>9260</v>
          </cell>
        </row>
        <row r="911">
          <cell r="B911" t="str">
            <v>09C08</v>
          </cell>
          <cell r="C911" t="str">
            <v xml:space="preserve">      Wet coal </v>
          </cell>
          <cell r="D911" t="str">
            <v>9270</v>
          </cell>
        </row>
        <row r="912">
          <cell r="B912" t="str">
            <v>09C09</v>
          </cell>
          <cell r="C912" t="str">
            <v xml:space="preserve">      Frozen coal </v>
          </cell>
          <cell r="D912" t="str">
            <v>9280</v>
          </cell>
        </row>
        <row r="913">
          <cell r="B913" t="str">
            <v>09C10</v>
          </cell>
          <cell r="C913" t="str">
            <v xml:space="preserve">      Other fuel quality problems</v>
          </cell>
          <cell r="D913" t="str">
            <v>9290</v>
          </cell>
        </row>
        <row r="914">
          <cell r="B914" t="str">
            <v>09D</v>
          </cell>
          <cell r="C914" t="str">
            <v xml:space="preserve">   Miscellaneous (External)</v>
          </cell>
        </row>
        <row r="915">
          <cell r="B915" t="str">
            <v>09D01</v>
          </cell>
          <cell r="C915" t="str">
            <v xml:space="preserve">      Transmission system problems other than catastrophes (dont include switchyard problems in this category)</v>
          </cell>
          <cell r="D915" t="str">
            <v>9300</v>
          </cell>
        </row>
        <row r="916">
          <cell r="B916" t="str">
            <v>09D02</v>
          </cell>
          <cell r="C916" t="str">
            <v xml:space="preserve">      Ash disposal problem</v>
          </cell>
          <cell r="D916" t="str">
            <v>9305</v>
          </cell>
        </row>
        <row r="917">
          <cell r="B917" t="str">
            <v>09D03</v>
          </cell>
          <cell r="C917" t="str">
            <v xml:space="preserve">      Operator training</v>
          </cell>
          <cell r="D917" t="str">
            <v>9310</v>
          </cell>
        </row>
        <row r="918">
          <cell r="B918" t="str">
            <v>09D04</v>
          </cell>
          <cell r="C918" t="str">
            <v xml:space="preserve">      Other miscellaneous external problems</v>
          </cell>
          <cell r="D918" t="str">
            <v>9320</v>
          </cell>
        </row>
        <row r="919">
          <cell r="B919" t="str">
            <v>0IJ</v>
          </cell>
          <cell r="C919" t="str">
            <v xml:space="preserve">   Boiler Control Systems (including instruments which input to the controls)  </v>
          </cell>
        </row>
        <row r="920">
          <cell r="B920" t="str">
            <v>0IJ01</v>
          </cell>
          <cell r="C920" t="str">
            <v xml:space="preserve">      Feedwater controls</v>
          </cell>
          <cell r="D920" t="str">
            <v>1700</v>
          </cell>
        </row>
        <row r="921">
          <cell r="B921" t="str">
            <v>0IJ02</v>
          </cell>
          <cell r="C921" t="str">
            <v xml:space="preserve">      Combustion/steam condition controls</v>
          </cell>
          <cell r="D921" t="str">
            <v>1710</v>
          </cell>
        </row>
        <row r="922">
          <cell r="B922" t="str">
            <v>0IJ03</v>
          </cell>
          <cell r="C922" t="str">
            <v xml:space="preserve">      Desuperheater/attemperator controls </v>
          </cell>
          <cell r="D922" t="str">
            <v>1720</v>
          </cell>
        </row>
        <row r="923">
          <cell r="B923" t="str">
            <v>0IJ04</v>
          </cell>
          <cell r="C923" t="str">
            <v xml:space="preserve">      Boiler explosion or implosion </v>
          </cell>
          <cell r="D923" t="str">
            <v>1730</v>
          </cell>
        </row>
        <row r="924">
          <cell r="B924" t="str">
            <v>0IJ05</v>
          </cell>
          <cell r="C924" t="str">
            <v xml:space="preserve">      Gage glasses </v>
          </cell>
          <cell r="D924" t="str">
            <v>1740</v>
          </cell>
        </row>
        <row r="925">
          <cell r="B925" t="str">
            <v>0IJ06</v>
          </cell>
          <cell r="C925" t="str">
            <v xml:space="preserve">      Burner management system </v>
          </cell>
          <cell r="D925" t="str">
            <v>1750</v>
          </cell>
        </row>
        <row r="926">
          <cell r="B926" t="str">
            <v>0IJ07</v>
          </cell>
          <cell r="C926" t="str">
            <v xml:space="preserve">      Other boiler control problems  </v>
          </cell>
          <cell r="D926" t="str">
            <v>1799</v>
          </cell>
        </row>
        <row r="927">
          <cell r="B927" t="str">
            <v>10</v>
          </cell>
          <cell r="C927" t="str">
            <v>REGULATORY, SAFETY, ENVIRONMENTAL</v>
          </cell>
        </row>
        <row r="928">
          <cell r="B928" t="str">
            <v>10A</v>
          </cell>
          <cell r="C928" t="str">
            <v xml:space="preserve">   Regulatory</v>
          </cell>
        </row>
        <row r="929">
          <cell r="B929" t="str">
            <v>10A01</v>
          </cell>
          <cell r="C929" t="str">
            <v xml:space="preserve">      Regulatory (environmental) proceedings and hearings - regulatory agency initiated</v>
          </cell>
          <cell r="D929" t="str">
            <v>9504</v>
          </cell>
        </row>
        <row r="930">
          <cell r="B930" t="str">
            <v>10A02</v>
          </cell>
          <cell r="C930" t="str">
            <v xml:space="preserve">      Regulatory (environmental) proceedings and hearings - intervenor initiated </v>
          </cell>
          <cell r="D930" t="str">
            <v>9506</v>
          </cell>
        </row>
        <row r="931">
          <cell r="B931" t="str">
            <v>10A03</v>
          </cell>
          <cell r="C931" t="str">
            <v xml:space="preserve">      Plant modifications strictly for compliance with new or changed regulatory requirements(scrubbers,cooling towers,etc) </v>
          </cell>
          <cell r="D931" t="str">
            <v>9510</v>
          </cell>
        </row>
        <row r="932">
          <cell r="B932" t="str">
            <v>10A04</v>
          </cell>
          <cell r="C932" t="str">
            <v xml:space="preserve">      Miscellaneous regulatory</v>
          </cell>
          <cell r="D932" t="str">
            <v>9590</v>
          </cell>
        </row>
        <row r="933">
          <cell r="B933" t="str">
            <v>10B</v>
          </cell>
          <cell r="C933" t="str">
            <v xml:space="preserve">   Stack Emission (include exhaust emissions)</v>
          </cell>
        </row>
        <row r="934">
          <cell r="B934" t="str">
            <v>10B01</v>
          </cell>
          <cell r="C934" t="str">
            <v xml:space="preserve">      SO2 stack emissions</v>
          </cell>
          <cell r="D934" t="str">
            <v>9600</v>
          </cell>
        </row>
        <row r="935">
          <cell r="B935" t="str">
            <v>10B02</v>
          </cell>
          <cell r="C935" t="str">
            <v xml:space="preserve">      NOx stack emissions </v>
          </cell>
          <cell r="D935" t="str">
            <v>9610</v>
          </cell>
        </row>
        <row r="936">
          <cell r="B936" t="str">
            <v>10B03</v>
          </cell>
          <cell r="C936" t="str">
            <v xml:space="preserve">      Particulate stack emissions</v>
          </cell>
          <cell r="D936" t="str">
            <v>9620</v>
          </cell>
        </row>
        <row r="937">
          <cell r="B937" t="str">
            <v>10B04</v>
          </cell>
          <cell r="C937" t="str">
            <v xml:space="preserve">      Opacity</v>
          </cell>
          <cell r="D937" t="str">
            <v>9630</v>
          </cell>
        </row>
        <row r="938">
          <cell r="B938" t="str">
            <v>10B05</v>
          </cell>
          <cell r="C938" t="str">
            <v xml:space="preserve">      Other stack or exhaust emissions</v>
          </cell>
          <cell r="D938" t="str">
            <v>9650</v>
          </cell>
        </row>
        <row r="939">
          <cell r="B939" t="str">
            <v>10B06</v>
          </cell>
          <cell r="C939" t="str">
            <v xml:space="preserve">      SO2 stack emissions</v>
          </cell>
          <cell r="D939" t="str">
            <v>9603</v>
          </cell>
        </row>
        <row r="940">
          <cell r="B940" t="str">
            <v>10B07</v>
          </cell>
          <cell r="C940" t="str">
            <v xml:space="preserve">      NOx stack emissions </v>
          </cell>
          <cell r="D940" t="str">
            <v>9613</v>
          </cell>
        </row>
        <row r="941">
          <cell r="B941" t="str">
            <v>10B08</v>
          </cell>
          <cell r="C941" t="str">
            <v xml:space="preserve">      Particulate stack emissions </v>
          </cell>
          <cell r="D941" t="str">
            <v>9623</v>
          </cell>
        </row>
        <row r="942">
          <cell r="B942" t="str">
            <v>10B09</v>
          </cell>
          <cell r="C942" t="str">
            <v xml:space="preserve">      Opacity</v>
          </cell>
          <cell r="D942" t="str">
            <v>9633</v>
          </cell>
        </row>
        <row r="943">
          <cell r="B943" t="str">
            <v>10B10</v>
          </cell>
          <cell r="C943" t="str">
            <v xml:space="preserve">      Other stack or exhaust emissions</v>
          </cell>
          <cell r="D943" t="str">
            <v>9653</v>
          </cell>
        </row>
        <row r="944">
          <cell r="B944" t="str">
            <v>10C</v>
          </cell>
          <cell r="C944" t="str">
            <v xml:space="preserve">   Other Operating Environmental Limitations</v>
          </cell>
        </row>
        <row r="945">
          <cell r="B945" t="str">
            <v>10C01</v>
          </cell>
          <cell r="C945" t="str">
            <v xml:space="preserve">      Thermal discharge limits</v>
          </cell>
          <cell r="D945" t="str">
            <v>9660</v>
          </cell>
        </row>
        <row r="946">
          <cell r="B946" t="str">
            <v>10C02</v>
          </cell>
          <cell r="C946" t="str">
            <v xml:space="preserve">      Noise limits (not for personnel safety)</v>
          </cell>
          <cell r="D946" t="str">
            <v>9670</v>
          </cell>
        </row>
        <row r="947">
          <cell r="B947" t="str">
            <v>10C03</v>
          </cell>
          <cell r="C947" t="str">
            <v xml:space="preserve">      Fish kill</v>
          </cell>
          <cell r="D947" t="str">
            <v>9680</v>
          </cell>
        </row>
        <row r="948">
          <cell r="B948" t="str">
            <v>10C04</v>
          </cell>
          <cell r="C948" t="str">
            <v xml:space="preserve">      Other miscellaneous operational environmental limits</v>
          </cell>
          <cell r="D948" t="str">
            <v>9690</v>
          </cell>
        </row>
        <row r="949">
          <cell r="B949" t="str">
            <v>10C05</v>
          </cell>
          <cell r="C949" t="str">
            <v xml:space="preserve">      Thermal discharge limits</v>
          </cell>
          <cell r="D949" t="str">
            <v>9663</v>
          </cell>
        </row>
        <row r="950">
          <cell r="B950" t="str">
            <v>10C06</v>
          </cell>
          <cell r="C950" t="str">
            <v xml:space="preserve">      Noise limits (not for personnel safety)</v>
          </cell>
          <cell r="D950" t="str">
            <v>9673</v>
          </cell>
        </row>
        <row r="951">
          <cell r="B951" t="str">
            <v>10C07</v>
          </cell>
          <cell r="C951" t="str">
            <v xml:space="preserve">      Fish kill</v>
          </cell>
          <cell r="D951" t="str">
            <v>9683</v>
          </cell>
        </row>
        <row r="952">
          <cell r="B952" t="str">
            <v>10C08</v>
          </cell>
          <cell r="C952" t="str">
            <v xml:space="preserve">      Other miscellaneous operational environmental limits</v>
          </cell>
          <cell r="D952" t="str">
            <v>9693</v>
          </cell>
        </row>
        <row r="953">
          <cell r="B953" t="str">
            <v>10C09</v>
          </cell>
          <cell r="C953" t="str">
            <v xml:space="preserve">      Noise limits (not for personnel safety)</v>
          </cell>
          <cell r="D953" t="str">
            <v>9676</v>
          </cell>
        </row>
        <row r="954">
          <cell r="B954" t="str">
            <v>10C10</v>
          </cell>
          <cell r="C954" t="str">
            <v xml:space="preserve">      Fish kill</v>
          </cell>
          <cell r="D954" t="str">
            <v>9686</v>
          </cell>
        </row>
        <row r="955">
          <cell r="B955" t="str">
            <v>10C11</v>
          </cell>
          <cell r="C955" t="str">
            <v xml:space="preserve">      Other miscellaneous operational environmental limits</v>
          </cell>
          <cell r="D955" t="str">
            <v>9696</v>
          </cell>
        </row>
        <row r="956">
          <cell r="B956" t="str">
            <v>10D</v>
          </cell>
          <cell r="C956" t="str">
            <v xml:space="preserve">   Safety</v>
          </cell>
        </row>
        <row r="957">
          <cell r="B957" t="str">
            <v>10D01</v>
          </cell>
          <cell r="C957" t="str">
            <v xml:space="preserve">      OSHA-related retrofit or inspection </v>
          </cell>
          <cell r="D957" t="str">
            <v>9700</v>
          </cell>
        </row>
        <row r="958">
          <cell r="B958" t="str">
            <v>10D02</v>
          </cell>
          <cell r="C958" t="str">
            <v xml:space="preserve">      Other safety problems</v>
          </cell>
          <cell r="D958" t="str">
            <v>9720</v>
          </cell>
        </row>
        <row r="959">
          <cell r="B959" t="str">
            <v>11</v>
          </cell>
          <cell r="C959" t="str">
            <v>PERSONNEL ERRORS</v>
          </cell>
        </row>
        <row r="960">
          <cell r="B960" t="str">
            <v>11A</v>
          </cell>
          <cell r="C960" t="str">
            <v xml:space="preserve">   PERSONNEL ERRORS</v>
          </cell>
        </row>
        <row r="961">
          <cell r="B961" t="str">
            <v>11A01</v>
          </cell>
          <cell r="C961" t="str">
            <v xml:space="preserve">      Operator error </v>
          </cell>
          <cell r="D961" t="str">
            <v>9900</v>
          </cell>
        </row>
        <row r="962">
          <cell r="B962" t="str">
            <v>11A02</v>
          </cell>
          <cell r="C962" t="str">
            <v xml:space="preserve">      Maintenance error </v>
          </cell>
          <cell r="D962" t="str">
            <v>9910</v>
          </cell>
        </row>
        <row r="963">
          <cell r="B963" t="str">
            <v>11A03</v>
          </cell>
          <cell r="C963" t="str">
            <v xml:space="preserve">      Contractor error    </v>
          </cell>
          <cell r="D963" t="str">
            <v>9920</v>
          </cell>
        </row>
        <row r="964">
          <cell r="B964" t="str">
            <v>12</v>
          </cell>
          <cell r="C964" t="str">
            <v>PERFORMANCE</v>
          </cell>
        </row>
        <row r="965">
          <cell r="B965" t="str">
            <v>12A</v>
          </cell>
          <cell r="C965" t="str">
            <v xml:space="preserve">   PERFORMANCE</v>
          </cell>
        </row>
        <row r="966">
          <cell r="B966" t="str">
            <v>12A1</v>
          </cell>
          <cell r="C966" t="str">
            <v xml:space="preserve">      Total unit performance testing (use appropriate codes for individual component testing)</v>
          </cell>
          <cell r="D966" t="str">
            <v>9999</v>
          </cell>
        </row>
      </sheetData>
      <sheetData sheetId="10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"/>
      <sheetName val="100"/>
      <sheetName val="001"/>
      <sheetName val="BB2000"/>
      <sheetName val="LK2001"/>
      <sheetName val="KK2000"/>
      <sheetName val="CF2000"/>
      <sheetName val="BB2001"/>
      <sheetName val="KK2001"/>
      <sheetName val="CF2001"/>
      <sheetName val="CFAnggaran"/>
      <sheetName val="SPDana"/>
      <sheetName val="CFLK2001"/>
      <sheetName val="UshDebtw101"/>
      <sheetName val="UshDeb00"/>
      <sheetName val="UshDeb03001"/>
      <sheetName val="GABUNGAN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umsi"/>
      <sheetName val="Depresiasi"/>
      <sheetName val="Simulasi Operasi"/>
      <sheetName val="Breakdown Bhn Bkr &amp; Faktor Ops"/>
      <sheetName val="Rencana Anggaran Operasi 2008"/>
      <sheetName val="Sim Inc Stat 2008"/>
      <sheetName val="Revenue 2006"/>
      <sheetName val="Sim Cash Flow 2007"/>
      <sheetName val="Inc Stat"/>
      <sheetName val="CF"/>
      <sheetName val="Balance 2008"/>
      <sheetName val="4 slide"/>
      <sheetName val="Analisa Rasio 2008"/>
      <sheetName val="Analisa Rasio 2007"/>
      <sheetName val="Compare rasio 2006 - 2007"/>
      <sheetName val="Rekapitulasi Faktor Operasi"/>
      <sheetName val="Sim Pendapatan 2008"/>
      <sheetName val="Anggaran Batu Bara"/>
      <sheetName val="Anggaran BBM"/>
      <sheetName val="Anggaran Pelumas"/>
      <sheetName val="Anggaran Kimia"/>
      <sheetName val="Kontrak Payung"/>
      <sheetName val="Anggaran Investasi"/>
      <sheetName val="Rekap Anggaran Har"/>
      <sheetName val="Anggaran Har #1"/>
      <sheetName val="Anggaran Har #2"/>
      <sheetName val="Anggaran Har BOP"/>
      <sheetName val="Anggaran Har Non Instalasi"/>
      <sheetName val="Anggaran Adm Umm &amp; Sarana"/>
      <sheetName val="Anggaran Adm LK3"/>
      <sheetName val="Anggaran SDM (Pelatihan)"/>
      <sheetName val="Jenis Pelati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4">
          <cell r="E14" t="str">
            <v>Adm Perkantoran</v>
          </cell>
          <cell r="S14">
            <v>1</v>
          </cell>
          <cell r="V14">
            <v>4</v>
          </cell>
          <cell r="X14">
            <v>3000000</v>
          </cell>
          <cell r="Z14">
            <v>3000000</v>
          </cell>
          <cell r="AB14" t="str">
            <v xml:space="preserve">Indotrain </v>
          </cell>
          <cell r="AL14" t="str">
            <v>Yogyakarta</v>
          </cell>
        </row>
        <row r="15">
          <cell r="E15" t="str">
            <v>AK3 umum</v>
          </cell>
          <cell r="S15">
            <v>2</v>
          </cell>
          <cell r="V15">
            <v>5</v>
          </cell>
          <cell r="X15">
            <v>3000000</v>
          </cell>
          <cell r="Z15">
            <v>6000000</v>
          </cell>
          <cell r="AB15" t="str">
            <v>Firesafety Institute</v>
          </cell>
          <cell r="AL15" t="str">
            <v>Bogor</v>
          </cell>
        </row>
        <row r="16">
          <cell r="E16" t="str">
            <v>Akuntansi Keuangan</v>
          </cell>
          <cell r="V16">
            <v>5</v>
          </cell>
          <cell r="X16">
            <v>2000000</v>
          </cell>
          <cell r="Z16">
            <v>0</v>
          </cell>
          <cell r="AB16" t="str">
            <v>IAI</v>
          </cell>
          <cell r="AL16" t="str">
            <v>Jakarta</v>
          </cell>
        </row>
        <row r="17">
          <cell r="E17" t="str">
            <v>Anggaran Perusahaan</v>
          </cell>
          <cell r="V17">
            <v>4</v>
          </cell>
          <cell r="X17">
            <v>3000000</v>
          </cell>
          <cell r="Z17">
            <v>0</v>
          </cell>
          <cell r="AB17" t="str">
            <v xml:space="preserve">IAI </v>
          </cell>
          <cell r="AL17" t="str">
            <v>Jakarta</v>
          </cell>
        </row>
        <row r="18">
          <cell r="E18" t="str">
            <v>Audit Dasar 2</v>
          </cell>
          <cell r="V18">
            <v>5</v>
          </cell>
          <cell r="X18">
            <v>4000000</v>
          </cell>
          <cell r="Z18">
            <v>0</v>
          </cell>
          <cell r="AB18" t="str">
            <v>YPIA</v>
          </cell>
          <cell r="AL18" t="str">
            <v>Jakarta</v>
          </cell>
        </row>
        <row r="19">
          <cell r="E19" t="str">
            <v>Audit Teknologi Advance</v>
          </cell>
          <cell r="V19">
            <v>3</v>
          </cell>
          <cell r="X19">
            <v>3500000</v>
          </cell>
          <cell r="Z19">
            <v>0</v>
          </cell>
          <cell r="AB19" t="str">
            <v>YPIA</v>
          </cell>
          <cell r="AL19" t="str">
            <v>Jakarta</v>
          </cell>
        </row>
        <row r="20">
          <cell r="E20" t="str">
            <v>Bahasa Inggris (In House Training)</v>
          </cell>
          <cell r="V20">
            <v>6</v>
          </cell>
          <cell r="X20">
            <v>250000</v>
          </cell>
          <cell r="Z20">
            <v>0</v>
          </cell>
          <cell r="AB20" t="str">
            <v>Oxford</v>
          </cell>
          <cell r="AL20" t="str">
            <v>Bekasi</v>
          </cell>
        </row>
        <row r="21">
          <cell r="E21" t="str">
            <v>Pembukuan Dasar</v>
          </cell>
          <cell r="V21">
            <v>4</v>
          </cell>
          <cell r="X21">
            <v>3000000</v>
          </cell>
          <cell r="Z21">
            <v>0</v>
          </cell>
          <cell r="AB21" t="str">
            <v>LPPM</v>
          </cell>
          <cell r="AL21" t="str">
            <v>Jakarta</v>
          </cell>
        </row>
        <row r="22">
          <cell r="E22" t="str">
            <v>Coorporate Finance</v>
          </cell>
          <cell r="V22">
            <v>3</v>
          </cell>
          <cell r="X22">
            <v>3000000</v>
          </cell>
          <cell r="Z22">
            <v>0</v>
          </cell>
          <cell r="AB22" t="str">
            <v>MBT</v>
          </cell>
          <cell r="AL22" t="str">
            <v>Bandung</v>
          </cell>
        </row>
        <row r="23">
          <cell r="E23" t="str">
            <v>Dasar Akuntansi</v>
          </cell>
          <cell r="V23">
            <v>5</v>
          </cell>
          <cell r="X23">
            <v>3500000</v>
          </cell>
          <cell r="Z23">
            <v>0</v>
          </cell>
          <cell r="AB23" t="str">
            <v>Prasetya Mulya</v>
          </cell>
          <cell r="AL23" t="str">
            <v>Jakarta</v>
          </cell>
        </row>
        <row r="24">
          <cell r="E24" t="str">
            <v>Dasar-dasar K3</v>
          </cell>
          <cell r="V24">
            <v>3</v>
          </cell>
          <cell r="X24">
            <v>3000000</v>
          </cell>
          <cell r="Z24">
            <v>0</v>
          </cell>
          <cell r="AB24" t="str">
            <v>Firesafety Institute</v>
          </cell>
          <cell r="AL24" t="str">
            <v>Jakarta</v>
          </cell>
        </row>
        <row r="25">
          <cell r="E25" t="str">
            <v>Evaluasi Kinerja Karyawan</v>
          </cell>
          <cell r="V25">
            <v>2</v>
          </cell>
          <cell r="X25">
            <v>1500000</v>
          </cell>
          <cell r="Z25">
            <v>0</v>
          </cell>
          <cell r="AB25" t="str">
            <v xml:space="preserve">HRD Forum </v>
          </cell>
          <cell r="AL25" t="str">
            <v>Jakarta</v>
          </cell>
        </row>
        <row r="26">
          <cell r="E26" t="str">
            <v>Hukum Kontrak Bisnis</v>
          </cell>
          <cell r="V26">
            <v>3</v>
          </cell>
          <cell r="X26">
            <v>2500000</v>
          </cell>
          <cell r="Z26">
            <v>0</v>
          </cell>
          <cell r="AB26" t="str">
            <v>CLTC</v>
          </cell>
          <cell r="AL26" t="str">
            <v>Jakarta</v>
          </cell>
        </row>
        <row r="27">
          <cell r="E27" t="str">
            <v>Identifikasi &amp; Pemetaan Resiko</v>
          </cell>
          <cell r="V27">
            <v>3</v>
          </cell>
          <cell r="X27">
            <v>2500000</v>
          </cell>
          <cell r="Z27">
            <v>0</v>
          </cell>
          <cell r="AB27" t="str">
            <v xml:space="preserve">LPPM </v>
          </cell>
          <cell r="AL27" t="str">
            <v>Jakarta</v>
          </cell>
        </row>
        <row r="28">
          <cell r="E28" t="str">
            <v>Supply Chain Management</v>
          </cell>
          <cell r="S28">
            <v>3</v>
          </cell>
          <cell r="V28">
            <v>4</v>
          </cell>
          <cell r="X28">
            <v>3000000</v>
          </cell>
          <cell r="Z28">
            <v>9000000</v>
          </cell>
          <cell r="AB28" t="str">
            <v>LPPM</v>
          </cell>
          <cell r="AL28" t="str">
            <v>Jakarta</v>
          </cell>
        </row>
        <row r="29">
          <cell r="E29" t="str">
            <v>Manajemen Bagi Sekretaris</v>
          </cell>
          <cell r="S29">
            <v>1</v>
          </cell>
          <cell r="V29">
            <v>3</v>
          </cell>
          <cell r="X29">
            <v>3000000</v>
          </cell>
          <cell r="Z29">
            <v>3000000</v>
          </cell>
          <cell r="AB29" t="str">
            <v>LPPM</v>
          </cell>
          <cell r="AL29" t="str">
            <v>Jakarta</v>
          </cell>
        </row>
        <row r="30">
          <cell r="E30" t="str">
            <v>Logic &amp; Sequence</v>
          </cell>
          <cell r="V30">
            <v>6</v>
          </cell>
          <cell r="X30">
            <v>10300000</v>
          </cell>
          <cell r="Z30">
            <v>0</v>
          </cell>
          <cell r="AB30" t="str">
            <v>Udiklat Suralaya</v>
          </cell>
          <cell r="AL30" t="str">
            <v>Banten</v>
          </cell>
        </row>
        <row r="31">
          <cell r="E31" t="str">
            <v>Manajemen Konflik</v>
          </cell>
          <cell r="V31">
            <v>3</v>
          </cell>
          <cell r="X31">
            <v>3000000</v>
          </cell>
          <cell r="Z31">
            <v>0</v>
          </cell>
          <cell r="AB31" t="str">
            <v>Prasetya Mulya</v>
          </cell>
          <cell r="AL31" t="str">
            <v>Jakarta</v>
          </cell>
        </row>
        <row r="32">
          <cell r="E32" t="str">
            <v>Manajemen Pemeliharaan</v>
          </cell>
          <cell r="S32">
            <v>3</v>
          </cell>
          <cell r="V32">
            <v>4</v>
          </cell>
          <cell r="X32">
            <v>3750000</v>
          </cell>
          <cell r="Z32">
            <v>11250000</v>
          </cell>
          <cell r="AB32" t="str">
            <v>LPPM</v>
          </cell>
          <cell r="AL32" t="str">
            <v>Jakarta</v>
          </cell>
        </row>
        <row r="33">
          <cell r="E33" t="str">
            <v>Manajemen Proyek</v>
          </cell>
          <cell r="V33">
            <v>4</v>
          </cell>
          <cell r="X33">
            <v>3500000</v>
          </cell>
          <cell r="Z33">
            <v>0</v>
          </cell>
          <cell r="AB33" t="str">
            <v>LPPM</v>
          </cell>
          <cell r="AL33" t="str">
            <v>Jakarta</v>
          </cell>
        </row>
        <row r="34">
          <cell r="E34" t="str">
            <v>Model Kuantitatif Resiko</v>
          </cell>
          <cell r="V34">
            <v>3</v>
          </cell>
          <cell r="X34">
            <v>2500000</v>
          </cell>
          <cell r="Z34">
            <v>0</v>
          </cell>
          <cell r="AB34" t="str">
            <v>LPPM</v>
          </cell>
          <cell r="AL34" t="str">
            <v>Jakarta</v>
          </cell>
        </row>
        <row r="35">
          <cell r="E35" t="str">
            <v>Negotiation &amp; Contract Drafting</v>
          </cell>
          <cell r="V35">
            <v>4</v>
          </cell>
          <cell r="X35">
            <v>3500000</v>
          </cell>
          <cell r="Z35">
            <v>0</v>
          </cell>
          <cell r="AB35" t="str">
            <v xml:space="preserve">Indotrain </v>
          </cell>
          <cell r="AL35" t="str">
            <v>Yogyakarta</v>
          </cell>
        </row>
        <row r="36">
          <cell r="E36" t="str">
            <v>Network Security</v>
          </cell>
          <cell r="V36">
            <v>3</v>
          </cell>
          <cell r="X36">
            <v>2500000</v>
          </cell>
          <cell r="Z36">
            <v>0</v>
          </cell>
          <cell r="AB36" t="str">
            <v>Inixindo</v>
          </cell>
          <cell r="AL36" t="str">
            <v>Jakarta</v>
          </cell>
        </row>
        <row r="37">
          <cell r="E37" t="str">
            <v>Pelatihan Komputer (In House Training)</v>
          </cell>
          <cell r="V37">
            <v>5</v>
          </cell>
          <cell r="X37">
            <v>250000</v>
          </cell>
          <cell r="Z37">
            <v>0</v>
          </cell>
          <cell r="AB37" t="str">
            <v>PJB Muara Tawar</v>
          </cell>
          <cell r="AL37" t="str">
            <v>Bekasi</v>
          </cell>
        </row>
        <row r="38">
          <cell r="E38" t="str">
            <v>Penanggulangan Kebocoran Pipa Laut</v>
          </cell>
          <cell r="S38">
            <v>1</v>
          </cell>
          <cell r="V38">
            <v>4</v>
          </cell>
          <cell r="X38">
            <v>6000000</v>
          </cell>
          <cell r="Z38">
            <v>6000000</v>
          </cell>
          <cell r="AB38" t="str">
            <v>BTCO</v>
          </cell>
          <cell r="AL38" t="str">
            <v>Bandung</v>
          </cell>
        </row>
        <row r="39">
          <cell r="E39" t="str">
            <v>Pengendalian Limbah</v>
          </cell>
          <cell r="V39">
            <v>3</v>
          </cell>
          <cell r="X39">
            <v>2500000</v>
          </cell>
          <cell r="Z39">
            <v>0</v>
          </cell>
          <cell r="AB39" t="str">
            <v>IPB</v>
          </cell>
          <cell r="AL39" t="str">
            <v>Bogor</v>
          </cell>
        </row>
        <row r="40">
          <cell r="E40" t="str">
            <v>Pengendalian Limbah Cair</v>
          </cell>
          <cell r="V40">
            <v>3</v>
          </cell>
          <cell r="X40">
            <v>3000000</v>
          </cell>
          <cell r="Z40">
            <v>0</v>
          </cell>
          <cell r="AB40" t="str">
            <v>LIPI</v>
          </cell>
          <cell r="AL40" t="str">
            <v>Bandung</v>
          </cell>
        </row>
        <row r="41">
          <cell r="E41" t="str">
            <v>Perhitungan PPN</v>
          </cell>
          <cell r="V41">
            <v>6</v>
          </cell>
          <cell r="X41">
            <v>2500000</v>
          </cell>
          <cell r="Z41">
            <v>0</v>
          </cell>
          <cell r="AB41" t="str">
            <v>IAI</v>
          </cell>
          <cell r="AL41" t="str">
            <v>Jakarta</v>
          </cell>
        </row>
        <row r="42">
          <cell r="E42" t="str">
            <v>Operation Planning &amp; Control</v>
          </cell>
          <cell r="S42">
            <v>1</v>
          </cell>
          <cell r="V42">
            <v>5</v>
          </cell>
          <cell r="X42">
            <v>3750000</v>
          </cell>
          <cell r="Z42">
            <v>3750000</v>
          </cell>
          <cell r="AB42" t="str">
            <v>LPPM</v>
          </cell>
          <cell r="AL42" t="str">
            <v>Jakarta</v>
          </cell>
        </row>
        <row r="43">
          <cell r="E43" t="str">
            <v>PPH 21</v>
          </cell>
          <cell r="V43">
            <v>3</v>
          </cell>
          <cell r="X43">
            <v>2500000</v>
          </cell>
          <cell r="Z43">
            <v>0</v>
          </cell>
          <cell r="AB43" t="str">
            <v>MBT</v>
          </cell>
          <cell r="AL43" t="str">
            <v>Bandung</v>
          </cell>
        </row>
        <row r="44">
          <cell r="E44" t="str">
            <v>Problem Solving and Decision Making</v>
          </cell>
          <cell r="V44">
            <v>3</v>
          </cell>
          <cell r="X44">
            <v>3500000</v>
          </cell>
          <cell r="Z44">
            <v>0</v>
          </cell>
          <cell r="AB44" t="str">
            <v>LPPM</v>
          </cell>
          <cell r="AL44" t="str">
            <v>Jakarta</v>
          </cell>
        </row>
        <row r="45">
          <cell r="E45" t="str">
            <v>Relay Proteksi</v>
          </cell>
          <cell r="V45">
            <v>5</v>
          </cell>
          <cell r="X45">
            <v>6000000</v>
          </cell>
          <cell r="Z45">
            <v>0</v>
          </cell>
          <cell r="AB45" t="str">
            <v xml:space="preserve">Udiklat  </v>
          </cell>
          <cell r="AL45" t="str">
            <v>Semarang</v>
          </cell>
        </row>
        <row r="46">
          <cell r="E46" t="str">
            <v>Seminar UU K3</v>
          </cell>
          <cell r="V46">
            <v>2</v>
          </cell>
          <cell r="X46">
            <v>3000000</v>
          </cell>
          <cell r="Z46">
            <v>0</v>
          </cell>
          <cell r="AB46" t="str">
            <v>Benefita</v>
          </cell>
          <cell r="AL46" t="str">
            <v>Bogor</v>
          </cell>
        </row>
        <row r="47">
          <cell r="E47" t="str">
            <v>Sertifikasi IATKI</v>
          </cell>
          <cell r="V47">
            <v>3</v>
          </cell>
          <cell r="X47">
            <v>1100000</v>
          </cell>
          <cell r="Z47">
            <v>0</v>
          </cell>
          <cell r="AB47" t="str">
            <v>IATKI</v>
          </cell>
          <cell r="AL47" t="str">
            <v>Bekasi</v>
          </cell>
        </row>
        <row r="48">
          <cell r="E48" t="str">
            <v>Payroll Sistem</v>
          </cell>
          <cell r="V48">
            <v>3</v>
          </cell>
          <cell r="X48">
            <v>2500000</v>
          </cell>
          <cell r="Z48">
            <v>0</v>
          </cell>
          <cell r="AB48" t="str">
            <v>MBT</v>
          </cell>
          <cell r="AL48" t="str">
            <v>Bandung</v>
          </cell>
        </row>
        <row r="49">
          <cell r="E49" t="str">
            <v>Strategic Financial Management</v>
          </cell>
          <cell r="S49">
            <v>3</v>
          </cell>
          <cell r="V49">
            <v>4</v>
          </cell>
          <cell r="X49">
            <v>3000000</v>
          </cell>
          <cell r="Z49">
            <v>9000000</v>
          </cell>
          <cell r="AB49" t="str">
            <v>LPPM</v>
          </cell>
          <cell r="AL49" t="str">
            <v>Jakarta</v>
          </cell>
        </row>
        <row r="50">
          <cell r="E50" t="str">
            <v>Training Officer</v>
          </cell>
          <cell r="V50">
            <v>4</v>
          </cell>
          <cell r="X50">
            <v>3000000</v>
          </cell>
          <cell r="Z50">
            <v>0</v>
          </cell>
          <cell r="AB50" t="str">
            <v xml:space="preserve">HRD Forum </v>
          </cell>
          <cell r="AL50" t="str">
            <v>Jakarta</v>
          </cell>
        </row>
        <row r="55">
          <cell r="E55" t="str">
            <v>Achievement Motivation Training</v>
          </cell>
          <cell r="S55">
            <v>3</v>
          </cell>
          <cell r="V55">
            <v>4</v>
          </cell>
          <cell r="X55">
            <v>3500000</v>
          </cell>
          <cell r="Z55">
            <v>10500000</v>
          </cell>
          <cell r="AB55" t="str">
            <v xml:space="preserve">LPPM </v>
          </cell>
          <cell r="AL55" t="str">
            <v>Jakarta</v>
          </cell>
        </row>
        <row r="56">
          <cell r="E56" t="str">
            <v>Pengembangan Kinerja Unggul (PPKU)</v>
          </cell>
          <cell r="S56">
            <v>10</v>
          </cell>
          <cell r="V56">
            <v>3</v>
          </cell>
          <cell r="X56">
            <v>3000000</v>
          </cell>
          <cell r="Z56">
            <v>30000000</v>
          </cell>
          <cell r="AB56" t="str">
            <v>Widya Ananta</v>
          </cell>
          <cell r="AL56" t="str">
            <v>Bandung</v>
          </cell>
        </row>
        <row r="62">
          <cell r="E62" t="str">
            <v>Basic Supervisory</v>
          </cell>
          <cell r="S62">
            <v>4</v>
          </cell>
          <cell r="V62">
            <v>5</v>
          </cell>
          <cell r="X62">
            <v>4000000</v>
          </cell>
          <cell r="Z62">
            <v>16000000</v>
          </cell>
          <cell r="AB62" t="str">
            <v>Udiklat Slipi</v>
          </cell>
          <cell r="AL62" t="str">
            <v>Jakarta</v>
          </cell>
        </row>
        <row r="63">
          <cell r="E63" t="str">
            <v>Manajemen Bagi Pimpinan Puncak</v>
          </cell>
          <cell r="S63">
            <v>5</v>
          </cell>
          <cell r="V63">
            <v>5</v>
          </cell>
          <cell r="X63">
            <v>4000000</v>
          </cell>
          <cell r="Z63">
            <v>20000000</v>
          </cell>
          <cell r="AB63" t="str">
            <v xml:space="preserve">Indotrain </v>
          </cell>
          <cell r="AL63" t="str">
            <v>Yogyakarta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unjuk"/>
      <sheetName val="(1) Acuan SK"/>
      <sheetName val="(2) Data 09 Rev-dari file 2009"/>
      <sheetName val="(3) = (2) tnpa peg lahir th 53 "/>
      <sheetName val="Data Akhir,copy paste sheet (3)"/>
      <sheetName val="Hitung Tarif Grade Baru"/>
      <sheetName val="Hitung P1 dan P2 Final"/>
      <sheetName val="Acuan Peg Baru S2-S1-D3-D1"/>
      <sheetName val="Prediksi"/>
      <sheetName val="Cuti Tahunan"/>
      <sheetName val="Cuti Besar"/>
      <sheetName val="2 Windu"/>
      <sheetName val="3 Windu"/>
      <sheetName val="4 Windu"/>
      <sheetName val="Data Pensiun"/>
      <sheetName val="Pens. Normal "/>
      <sheetName val="ACUAN"/>
      <sheetName val="Tarif Grade"/>
      <sheetName val="Tarif Grade Transisi"/>
      <sheetName val="Tj. Posisi"/>
      <sheetName val="Cuti Thn"/>
      <sheetName val="Cuti Bsr"/>
      <sheetName val="Dua Windu"/>
      <sheetName val="Tiga Windu"/>
      <sheetName val="Empat Windu"/>
      <sheetName val="THR 1"/>
      <sheetName val="Iur Pem Kerja"/>
      <sheetName val="Beban Pajak"/>
      <sheetName val="Biaya Psrta &amp; Diklat"/>
      <sheetName val="Pkaian Dinas"/>
      <sheetName val="Perawatan Kesehatan"/>
      <sheetName val="Uang Lmbur"/>
      <sheetName val="Uang Mkn Lmbur"/>
      <sheetName val="BPFP (Utk Peg.yg Mutasi)"/>
      <sheetName val="Biaya Kepeg. Lainnya"/>
      <sheetName val="Data THR"/>
      <sheetName val="Rangkuman Data"/>
      <sheetName val="Angg 2010 Tahunan FINAL"/>
      <sheetName val="Angg 2010 Trw. FINAL"/>
      <sheetName val="Angg 2010 Bulanan FINAL"/>
      <sheetName val="THR Baru"/>
      <sheetName val="Data THR-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I3" t="str">
            <v>BULAN CUTI</v>
          </cell>
          <cell r="J3" t="str">
            <v>BULAN CUTI BESAR</v>
          </cell>
          <cell r="L3" t="str">
            <v>WINDUAN KE-</v>
          </cell>
          <cell r="M3" t="str">
            <v>BULAN PENSIUN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K.PLAN MASTER (2)"/>
      <sheetName val="DATA-SH"/>
      <sheetName val="TEST"/>
      <sheetName val="POINT"/>
      <sheetName val="DATA"/>
      <sheetName val="RMJ"/>
      <sheetName val="SUK.PLAN (YKPP)"/>
      <sheetName val="CPJ (YKPP)"/>
      <sheetName val="SUK.PLAN (PUKK)"/>
      <sheetName val="CPJ (PUKK)"/>
      <sheetName val="SUK.PLAN (DOK&amp;PKP) "/>
      <sheetName val="CPJ (DOK)"/>
      <sheetName val="SUK.PLAN (RSPPL)"/>
      <sheetName val="CPJ (RSPPL)"/>
      <sheetName val="SUK.PLAN (SI &amp; K)"/>
      <sheetName val="CPJ (SI&amp;K)"/>
      <sheetName val="SUK.PLAN (JASRUM)"/>
      <sheetName val="Sheet3"/>
      <sheetName val="Sheet2"/>
      <sheetName val="DATABASE (2)"/>
      <sheetName val="DATABASE"/>
      <sheetName val="PROP PEK"/>
      <sheetName val="CPJ (JASRUM)"/>
      <sheetName val="SUK.PLAN (UMUM)"/>
      <sheetName val="CPJ (UMUM)"/>
      <sheetName val="SUK.PLAN (SDM)"/>
      <sheetName val="CPJ (SDM)"/>
      <sheetName val="CPJ (LAB) (2)"/>
      <sheetName val="SUK.PLAN LAB (2)"/>
      <sheetName val="SUK.PLAN (KEU)"/>
      <sheetName val="CPJ (KEU)"/>
      <sheetName val="SUK.PLAN MASTER"/>
      <sheetName val="CPJ MASTER"/>
      <sheetName val="DATACPJ"/>
      <sheetName val="RENLAT-SYARJAB"/>
      <sheetName val="RENLAT-SMK"/>
      <sheetName val="DataKursus"/>
      <sheetName val="RENLAT"/>
      <sheetName val="DATAPEKSDM"/>
      <sheetName val="TGL.MPPK"/>
      <sheetName val="DATA-S1"/>
      <sheetName val="DPKP P"/>
      <sheetName val="AKA03 04"/>
      <sheetName val="A 02 03"/>
      <sheetName val="CALKUR04"/>
      <sheetName val="DPKP B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A5" t="str">
            <v>210561</v>
          </cell>
          <cell r="B5" t="str">
            <v xml:space="preserve">BAHRUN    </v>
          </cell>
          <cell r="C5" t="str">
            <v>08</v>
          </cell>
          <cell r="D5" t="str">
            <v>01/04/2002</v>
          </cell>
          <cell r="E5" t="str">
            <v>MPPK S/D 31102004</v>
          </cell>
          <cell r="F5" t="str">
            <v>08</v>
          </cell>
          <cell r="G5" t="str">
            <v>21/10/2003</v>
          </cell>
          <cell r="H5">
            <v>17827</v>
          </cell>
          <cell r="I5" t="str">
            <v>0000054645</v>
          </cell>
          <cell r="J5" t="str">
            <v>SMA</v>
          </cell>
          <cell r="K5" t="str">
            <v>SMA - FISIKA/PERSAMAAN</v>
          </cell>
          <cell r="L5" t="str">
            <v>PLAJU</v>
          </cell>
          <cell r="M5" t="str">
            <v>20/01/1967</v>
          </cell>
          <cell r="N5" t="str">
            <v>E13730</v>
          </cell>
          <cell r="O5" t="str">
            <v>H I K</v>
          </cell>
          <cell r="P5">
            <v>6</v>
          </cell>
          <cell r="Q5">
            <v>4</v>
          </cell>
          <cell r="R5">
            <v>5</v>
          </cell>
          <cell r="S5">
            <v>15</v>
          </cell>
          <cell r="T5">
            <v>3</v>
          </cell>
          <cell r="U5">
            <v>1</v>
          </cell>
          <cell r="V5">
            <v>0</v>
          </cell>
          <cell r="W5">
            <v>56</v>
          </cell>
          <cell r="X5">
            <v>37915</v>
          </cell>
        </row>
        <row r="6">
          <cell r="A6" t="str">
            <v>210618</v>
          </cell>
          <cell r="B6" t="str">
            <v xml:space="preserve">SELAMET    </v>
          </cell>
          <cell r="C6" t="str">
            <v>07</v>
          </cell>
          <cell r="D6" t="str">
            <v>01/04/2003</v>
          </cell>
          <cell r="E6" t="str">
            <v>PWS. JAGA POL &amp; ALKY</v>
          </cell>
          <cell r="F6" t="str">
            <v>06</v>
          </cell>
          <cell r="G6" t="str">
            <v>03/01/2000</v>
          </cell>
          <cell r="H6">
            <v>18124</v>
          </cell>
          <cell r="I6" t="str">
            <v>0000055655</v>
          </cell>
          <cell r="J6" t="str">
            <v>SMA</v>
          </cell>
          <cell r="K6" t="str">
            <v>P K MIGAS</v>
          </cell>
          <cell r="L6" t="str">
            <v>PLAJU</v>
          </cell>
          <cell r="M6" t="str">
            <v>20/01/1967</v>
          </cell>
          <cell r="N6" t="str">
            <v>E13111</v>
          </cell>
          <cell r="O6" t="str">
            <v>CD &amp; GP</v>
          </cell>
          <cell r="P6">
            <v>6</v>
          </cell>
          <cell r="Q6">
            <v>5</v>
          </cell>
          <cell r="R6">
            <v>5</v>
          </cell>
          <cell r="S6">
            <v>16.666666666666668</v>
          </cell>
          <cell r="T6">
            <v>3</v>
          </cell>
          <cell r="U6">
            <v>4</v>
          </cell>
          <cell r="V6">
            <v>-1</v>
          </cell>
          <cell r="W6">
            <v>55</v>
          </cell>
          <cell r="X6">
            <v>38213</v>
          </cell>
        </row>
        <row r="7">
          <cell r="A7" t="str">
            <v>218192</v>
          </cell>
          <cell r="B7" t="str">
            <v xml:space="preserve">MUHAMMAD NAIM    </v>
          </cell>
          <cell r="C7" t="str">
            <v>08</v>
          </cell>
          <cell r="D7" t="str">
            <v>01/10/2003</v>
          </cell>
          <cell r="E7" t="str">
            <v>MPPK S/D 31082004</v>
          </cell>
          <cell r="F7" t="str">
            <v>08</v>
          </cell>
          <cell r="G7" t="str">
            <v>20/08/2003</v>
          </cell>
          <cell r="H7">
            <v>17765</v>
          </cell>
          <cell r="I7" t="str">
            <v>0000064555</v>
          </cell>
          <cell r="J7" t="str">
            <v>SMA</v>
          </cell>
          <cell r="K7" t="str">
            <v>SMA-PASPAL/PERSAMAAN</v>
          </cell>
          <cell r="L7" t="str">
            <v>PLAJU</v>
          </cell>
          <cell r="M7" t="str">
            <v>28/07/1967</v>
          </cell>
          <cell r="N7" t="str">
            <v>E13730</v>
          </cell>
          <cell r="O7" t="str">
            <v>H I K</v>
          </cell>
          <cell r="P7">
            <v>5</v>
          </cell>
          <cell r="Q7">
            <v>5</v>
          </cell>
          <cell r="R7">
            <v>5</v>
          </cell>
          <cell r="S7">
            <v>15</v>
          </cell>
          <cell r="T7">
            <v>3</v>
          </cell>
          <cell r="U7">
            <v>1</v>
          </cell>
          <cell r="V7">
            <v>0</v>
          </cell>
          <cell r="W7">
            <v>56</v>
          </cell>
          <cell r="X7">
            <v>37853</v>
          </cell>
        </row>
        <row r="8">
          <cell r="A8" t="str">
            <v>218257</v>
          </cell>
          <cell r="B8" t="str">
            <v xml:space="preserve">SUGITO    </v>
          </cell>
          <cell r="C8" t="str">
            <v>08</v>
          </cell>
          <cell r="D8" t="str">
            <v>01/04/2002</v>
          </cell>
          <cell r="E8" t="str">
            <v>MPPK S/D 30112004</v>
          </cell>
          <cell r="F8" t="str">
            <v>08</v>
          </cell>
          <cell r="G8" t="str">
            <v>05/11/2003</v>
          </cell>
          <cell r="H8">
            <v>17842</v>
          </cell>
          <cell r="I8" t="str">
            <v>0000055655</v>
          </cell>
          <cell r="J8" t="str">
            <v>SMP</v>
          </cell>
          <cell r="K8" t="str">
            <v>S M P</v>
          </cell>
          <cell r="L8" t="str">
            <v>PLAJU</v>
          </cell>
          <cell r="M8" t="str">
            <v>31/07/1967</v>
          </cell>
          <cell r="N8" t="str">
            <v>E13730</v>
          </cell>
          <cell r="O8" t="str">
            <v>H I K</v>
          </cell>
          <cell r="P8">
            <v>6</v>
          </cell>
          <cell r="Q8">
            <v>5</v>
          </cell>
          <cell r="R8">
            <v>5</v>
          </cell>
          <cell r="S8">
            <v>16.666666666666668</v>
          </cell>
          <cell r="T8">
            <v>2</v>
          </cell>
          <cell r="U8">
            <v>1</v>
          </cell>
          <cell r="V8">
            <v>0</v>
          </cell>
          <cell r="W8">
            <v>56</v>
          </cell>
          <cell r="X8">
            <v>37930</v>
          </cell>
        </row>
        <row r="9">
          <cell r="A9" t="str">
            <v>219553</v>
          </cell>
          <cell r="B9" t="str">
            <v xml:space="preserve">SELAMET DIYONO    </v>
          </cell>
          <cell r="C9" t="str">
            <v>08</v>
          </cell>
          <cell r="D9" t="str">
            <v>01/10/2003</v>
          </cell>
          <cell r="E9" t="str">
            <v>MPPK S/D 31102004</v>
          </cell>
          <cell r="F9" t="str">
            <v>08</v>
          </cell>
          <cell r="G9" t="str">
            <v>27/10/2003</v>
          </cell>
          <cell r="H9">
            <v>17833</v>
          </cell>
          <cell r="I9" t="str">
            <v>0000055555</v>
          </cell>
          <cell r="J9" t="str">
            <v>SMA</v>
          </cell>
          <cell r="K9" t="str">
            <v>SMA-SOSIAL/PERSAMAAN</v>
          </cell>
          <cell r="L9" t="str">
            <v>PLAJU</v>
          </cell>
          <cell r="M9" t="str">
            <v>21/08/1967</v>
          </cell>
          <cell r="N9" t="str">
            <v>E13730</v>
          </cell>
          <cell r="O9" t="str">
            <v>H I K</v>
          </cell>
          <cell r="P9">
            <v>5</v>
          </cell>
          <cell r="Q9">
            <v>5</v>
          </cell>
          <cell r="R9">
            <v>5</v>
          </cell>
          <cell r="S9">
            <v>15</v>
          </cell>
          <cell r="T9">
            <v>3</v>
          </cell>
          <cell r="U9">
            <v>1</v>
          </cell>
          <cell r="V9">
            <v>0</v>
          </cell>
          <cell r="W9">
            <v>56</v>
          </cell>
          <cell r="X9">
            <v>37921</v>
          </cell>
        </row>
        <row r="10">
          <cell r="A10" t="str">
            <v>221212</v>
          </cell>
          <cell r="B10" t="str">
            <v xml:space="preserve">HUSIN    </v>
          </cell>
          <cell r="C10" t="str">
            <v>08</v>
          </cell>
          <cell r="D10" t="str">
            <v>01/10/2002</v>
          </cell>
          <cell r="E10" t="str">
            <v>MPPK S/D 31082004</v>
          </cell>
          <cell r="F10" t="str">
            <v>08</v>
          </cell>
          <cell r="G10" t="str">
            <v>25/08/2003</v>
          </cell>
          <cell r="H10">
            <v>17770</v>
          </cell>
          <cell r="I10" t="str">
            <v>0000054645</v>
          </cell>
          <cell r="J10" t="str">
            <v>D3</v>
          </cell>
          <cell r="K10" t="str">
            <v>SM SP PUBLISISTIK</v>
          </cell>
          <cell r="L10" t="str">
            <v>PLAJU</v>
          </cell>
          <cell r="M10" t="str">
            <v>29/09/1967</v>
          </cell>
          <cell r="N10" t="str">
            <v>E13730</v>
          </cell>
          <cell r="O10" t="str">
            <v>H I K</v>
          </cell>
          <cell r="P10">
            <v>6</v>
          </cell>
          <cell r="Q10">
            <v>4</v>
          </cell>
          <cell r="R10">
            <v>5</v>
          </cell>
          <cell r="S10">
            <v>15</v>
          </cell>
          <cell r="T10">
            <v>6</v>
          </cell>
          <cell r="U10">
            <v>1</v>
          </cell>
          <cell r="V10">
            <v>0</v>
          </cell>
          <cell r="W10">
            <v>56</v>
          </cell>
          <cell r="X10">
            <v>37858</v>
          </cell>
        </row>
        <row r="11">
          <cell r="A11" t="str">
            <v>222039</v>
          </cell>
          <cell r="B11" t="str">
            <v xml:space="preserve">HAMIMA  H    </v>
          </cell>
          <cell r="C11" t="str">
            <v>10</v>
          </cell>
          <cell r="D11" t="str">
            <v>01/10/2001</v>
          </cell>
          <cell r="E11" t="str">
            <v>MPPK S/D 30112004</v>
          </cell>
          <cell r="F11" t="str">
            <v>10</v>
          </cell>
          <cell r="G11" t="str">
            <v>30/11/2003</v>
          </cell>
          <cell r="H11">
            <v>17867</v>
          </cell>
          <cell r="I11" t="str">
            <v>0000055554</v>
          </cell>
          <cell r="J11" t="str">
            <v>SMA</v>
          </cell>
          <cell r="K11" t="str">
            <v>SMA-PASPAL/PERSAMAAN</v>
          </cell>
          <cell r="L11" t="str">
            <v>PLAJU</v>
          </cell>
          <cell r="M11" t="str">
            <v>02/10/1967</v>
          </cell>
          <cell r="N11" t="str">
            <v>E13730</v>
          </cell>
          <cell r="O11" t="str">
            <v>H I K</v>
          </cell>
          <cell r="P11">
            <v>5</v>
          </cell>
          <cell r="Q11">
            <v>5</v>
          </cell>
          <cell r="R11">
            <v>4</v>
          </cell>
          <cell r="S11">
            <v>13.333333333333334</v>
          </cell>
          <cell r="T11">
            <v>3</v>
          </cell>
          <cell r="U11">
            <v>1</v>
          </cell>
          <cell r="V11">
            <v>0</v>
          </cell>
          <cell r="W11">
            <v>56</v>
          </cell>
          <cell r="X11">
            <v>37955</v>
          </cell>
        </row>
        <row r="12">
          <cell r="A12" t="str">
            <v>222355</v>
          </cell>
          <cell r="B12" t="str">
            <v xml:space="preserve">SITI HURYATI    </v>
          </cell>
          <cell r="C12" t="str">
            <v>06</v>
          </cell>
          <cell r="D12" t="str">
            <v>01/04/2001</v>
          </cell>
          <cell r="E12" t="str">
            <v>MPPK S/D 30062004</v>
          </cell>
          <cell r="F12" t="str">
            <v>06</v>
          </cell>
          <cell r="G12" t="str">
            <v>19/06/2003</v>
          </cell>
          <cell r="H12">
            <v>17703</v>
          </cell>
          <cell r="I12" t="str">
            <v>0000066555</v>
          </cell>
          <cell r="J12" t="str">
            <v>SMK</v>
          </cell>
          <cell r="K12" t="str">
            <v>SMEA TATA BUKU</v>
          </cell>
          <cell r="L12" t="str">
            <v>PLAJU</v>
          </cell>
          <cell r="M12" t="str">
            <v>04/10/1967</v>
          </cell>
          <cell r="N12" t="str">
            <v>E13730</v>
          </cell>
          <cell r="O12" t="str">
            <v>H I K</v>
          </cell>
          <cell r="P12">
            <v>5</v>
          </cell>
          <cell r="Q12">
            <v>5</v>
          </cell>
          <cell r="R12">
            <v>5</v>
          </cell>
          <cell r="S12">
            <v>15</v>
          </cell>
          <cell r="T12">
            <v>3</v>
          </cell>
          <cell r="U12">
            <v>1</v>
          </cell>
          <cell r="V12">
            <v>0</v>
          </cell>
          <cell r="W12">
            <v>56</v>
          </cell>
          <cell r="X12">
            <v>37791</v>
          </cell>
        </row>
        <row r="13">
          <cell r="A13" t="str">
            <v>229524</v>
          </cell>
          <cell r="B13" t="str">
            <v xml:space="preserve">SUMARTO  S.    </v>
          </cell>
          <cell r="C13" t="str">
            <v>05</v>
          </cell>
          <cell r="D13" t="str">
            <v>01/10/1998</v>
          </cell>
          <cell r="E13" t="str">
            <v>PWS. BEN S. GERONG</v>
          </cell>
          <cell r="F13" t="str">
            <v>04</v>
          </cell>
          <cell r="G13" t="str">
            <v>19/10/2002</v>
          </cell>
          <cell r="H13">
            <v>18176</v>
          </cell>
          <cell r="I13" t="str">
            <v>0000055566</v>
          </cell>
          <cell r="J13" t="str">
            <v>D1</v>
          </cell>
          <cell r="K13" t="str">
            <v>PKL TEK PML KIL I</v>
          </cell>
          <cell r="L13" t="str">
            <v>PLAJU</v>
          </cell>
          <cell r="M13" t="str">
            <v>11/01/1968</v>
          </cell>
          <cell r="N13" t="str">
            <v>E13A50</v>
          </cell>
          <cell r="O13" t="str">
            <v>BENGKEL</v>
          </cell>
          <cell r="P13">
            <v>5</v>
          </cell>
          <cell r="Q13">
            <v>6</v>
          </cell>
          <cell r="R13">
            <v>6</v>
          </cell>
          <cell r="S13">
            <v>18.333333333333332</v>
          </cell>
          <cell r="T13">
            <v>4</v>
          </cell>
          <cell r="U13">
            <v>2</v>
          </cell>
          <cell r="V13">
            <v>-1</v>
          </cell>
          <cell r="W13">
            <v>55</v>
          </cell>
          <cell r="X13">
            <v>38265</v>
          </cell>
        </row>
        <row r="14">
          <cell r="A14" t="str">
            <v>230277</v>
          </cell>
          <cell r="B14" t="str">
            <v xml:space="preserve">JAYANI    </v>
          </cell>
          <cell r="C14" t="str">
            <v>07</v>
          </cell>
          <cell r="D14" t="str">
            <v>01/04/2003</v>
          </cell>
          <cell r="E14" t="str">
            <v>MPPK S/D 31082004</v>
          </cell>
          <cell r="F14" t="str">
            <v>07</v>
          </cell>
          <cell r="G14" t="str">
            <v>01/08/2003</v>
          </cell>
          <cell r="H14">
            <v>17746</v>
          </cell>
          <cell r="I14" t="str">
            <v>0000065665</v>
          </cell>
          <cell r="J14" t="str">
            <v>SMA</v>
          </cell>
          <cell r="K14" t="str">
            <v>SMA-PASPAL/PERSAMAAN</v>
          </cell>
          <cell r="L14" t="str">
            <v>PLAJU</v>
          </cell>
          <cell r="M14" t="str">
            <v>23/01/1968</v>
          </cell>
          <cell r="N14" t="str">
            <v>E13730</v>
          </cell>
          <cell r="O14" t="str">
            <v>H I K</v>
          </cell>
          <cell r="P14">
            <v>6</v>
          </cell>
          <cell r="Q14">
            <v>6</v>
          </cell>
          <cell r="R14">
            <v>5</v>
          </cell>
          <cell r="S14">
            <v>18.333333333333332</v>
          </cell>
          <cell r="T14">
            <v>3</v>
          </cell>
          <cell r="U14">
            <v>1</v>
          </cell>
          <cell r="V14">
            <v>0</v>
          </cell>
          <cell r="W14">
            <v>56</v>
          </cell>
          <cell r="X14">
            <v>37834</v>
          </cell>
        </row>
        <row r="15">
          <cell r="A15" t="str">
            <v>230309</v>
          </cell>
          <cell r="B15" t="str">
            <v xml:space="preserve">R. BASTONI    </v>
          </cell>
          <cell r="C15" t="str">
            <v>08</v>
          </cell>
          <cell r="D15" t="str">
            <v>01/04/2003</v>
          </cell>
          <cell r="E15" t="str">
            <v>MPPK S/D 30092004</v>
          </cell>
          <cell r="F15" t="str">
            <v>08</v>
          </cell>
          <cell r="G15" t="str">
            <v>16/09/2003</v>
          </cell>
          <cell r="H15">
            <v>17792</v>
          </cell>
          <cell r="I15" t="str">
            <v>0000066665</v>
          </cell>
          <cell r="J15" t="str">
            <v>SMA</v>
          </cell>
          <cell r="K15" t="str">
            <v>SMA-PASPAL/PERSAMAAN</v>
          </cell>
          <cell r="L15" t="str">
            <v>PLAJU</v>
          </cell>
          <cell r="M15" t="str">
            <v>23/01/1968</v>
          </cell>
          <cell r="N15" t="str">
            <v>E13730</v>
          </cell>
          <cell r="O15" t="str">
            <v>H I K</v>
          </cell>
          <cell r="P15">
            <v>6</v>
          </cell>
          <cell r="Q15">
            <v>6</v>
          </cell>
          <cell r="R15">
            <v>5</v>
          </cell>
          <cell r="S15">
            <v>18.333333333333332</v>
          </cell>
          <cell r="T15">
            <v>3</v>
          </cell>
          <cell r="U15">
            <v>1</v>
          </cell>
          <cell r="V15">
            <v>0</v>
          </cell>
          <cell r="W15">
            <v>56</v>
          </cell>
          <cell r="X15">
            <v>37880</v>
          </cell>
        </row>
        <row r="16">
          <cell r="A16" t="str">
            <v>230382</v>
          </cell>
          <cell r="B16" t="str">
            <v xml:space="preserve">DACHLAN    </v>
          </cell>
          <cell r="C16" t="str">
            <v>08</v>
          </cell>
          <cell r="D16" t="str">
            <v>01/04/2002</v>
          </cell>
          <cell r="E16" t="str">
            <v>TEKNISI ROT. EQUIP.</v>
          </cell>
          <cell r="F16" t="str">
            <v>07</v>
          </cell>
          <cell r="G16" t="str">
            <v>01/07/2003</v>
          </cell>
          <cell r="H16">
            <v>18116</v>
          </cell>
          <cell r="I16" t="str">
            <v>0000045666</v>
          </cell>
          <cell r="J16" t="str">
            <v>SMP</v>
          </cell>
          <cell r="K16" t="str">
            <v>S M P</v>
          </cell>
          <cell r="L16" t="str">
            <v>PLAJU</v>
          </cell>
          <cell r="M16" t="str">
            <v>24/01/1968</v>
          </cell>
          <cell r="N16" t="str">
            <v>E13A50</v>
          </cell>
          <cell r="O16" t="str">
            <v>BENGKEL</v>
          </cell>
          <cell r="P16">
            <v>6</v>
          </cell>
          <cell r="Q16">
            <v>6</v>
          </cell>
          <cell r="R16">
            <v>6</v>
          </cell>
          <cell r="S16">
            <v>20</v>
          </cell>
          <cell r="T16">
            <v>2</v>
          </cell>
          <cell r="U16">
            <v>1</v>
          </cell>
          <cell r="V16">
            <v>-1</v>
          </cell>
          <cell r="W16">
            <v>55</v>
          </cell>
          <cell r="X16">
            <v>38205</v>
          </cell>
        </row>
        <row r="17">
          <cell r="A17" t="str">
            <v>232318</v>
          </cell>
          <cell r="B17" t="str">
            <v xml:space="preserve">SUMARNO    </v>
          </cell>
          <cell r="C17" t="str">
            <v>07</v>
          </cell>
          <cell r="D17" t="str">
            <v>01/04/2002</v>
          </cell>
          <cell r="E17" t="str">
            <v>MPPK S/D 31012005</v>
          </cell>
          <cell r="F17" t="str">
            <v>07</v>
          </cell>
          <cell r="G17" t="str">
            <v>22/01/2004</v>
          </cell>
          <cell r="H17">
            <v>17920</v>
          </cell>
          <cell r="I17" t="str">
            <v>0000065665</v>
          </cell>
          <cell r="J17" t="str">
            <v>SMA</v>
          </cell>
          <cell r="K17" t="str">
            <v>SMA-SOSIAL/PERSAMAAN</v>
          </cell>
          <cell r="L17" t="str">
            <v>PLAJU</v>
          </cell>
          <cell r="M17" t="str">
            <v>01/02/1968</v>
          </cell>
          <cell r="N17" t="str">
            <v>E13730</v>
          </cell>
          <cell r="O17" t="str">
            <v>H I K</v>
          </cell>
          <cell r="P17">
            <v>6</v>
          </cell>
          <cell r="Q17">
            <v>6</v>
          </cell>
          <cell r="R17">
            <v>5</v>
          </cell>
          <cell r="S17">
            <v>18.333333333333332</v>
          </cell>
          <cell r="T17">
            <v>3</v>
          </cell>
          <cell r="U17">
            <v>0</v>
          </cell>
          <cell r="V17">
            <v>0</v>
          </cell>
          <cell r="W17">
            <v>55</v>
          </cell>
          <cell r="X17">
            <v>38008</v>
          </cell>
        </row>
        <row r="18">
          <cell r="A18" t="str">
            <v>233177</v>
          </cell>
          <cell r="B18" t="str">
            <v xml:space="preserve">ABDUL KARIM AZIS    </v>
          </cell>
          <cell r="C18" t="str">
            <v>08</v>
          </cell>
          <cell r="D18" t="str">
            <v>01/10/2001</v>
          </cell>
          <cell r="E18" t="str">
            <v>AST. JAGA BAGGING</v>
          </cell>
          <cell r="F18" t="str">
            <v>07</v>
          </cell>
          <cell r="G18" t="str">
            <v>08/09/2003</v>
          </cell>
          <cell r="H18">
            <v>18164</v>
          </cell>
          <cell r="I18" t="str">
            <v>0000066655</v>
          </cell>
          <cell r="J18" t="str">
            <v>D1</v>
          </cell>
          <cell r="K18" t="str">
            <v>PKL TEKNIK LISTRIK</v>
          </cell>
          <cell r="L18" t="str">
            <v>PLAJU</v>
          </cell>
          <cell r="M18" t="str">
            <v>16/02/1968</v>
          </cell>
          <cell r="N18" t="str">
            <v>E13132</v>
          </cell>
          <cell r="O18" t="str">
            <v>TA/PTA</v>
          </cell>
          <cell r="P18">
            <v>6</v>
          </cell>
          <cell r="Q18">
            <v>5</v>
          </cell>
          <cell r="R18">
            <v>5</v>
          </cell>
          <cell r="S18">
            <v>16.666666666666668</v>
          </cell>
          <cell r="T18">
            <v>4</v>
          </cell>
          <cell r="U18">
            <v>1</v>
          </cell>
          <cell r="V18">
            <v>-1</v>
          </cell>
          <cell r="W18">
            <v>55</v>
          </cell>
          <cell r="X18">
            <v>38253</v>
          </cell>
        </row>
        <row r="19">
          <cell r="A19" t="str">
            <v>233566</v>
          </cell>
          <cell r="B19" t="str">
            <v xml:space="preserve">SUPRAPTO    </v>
          </cell>
          <cell r="C19" t="str">
            <v>08</v>
          </cell>
          <cell r="D19" t="str">
            <v>01/10/2001</v>
          </cell>
          <cell r="E19" t="str">
            <v>AST. ANGGARAN</v>
          </cell>
          <cell r="F19" t="str">
            <v>07</v>
          </cell>
          <cell r="G19" t="str">
            <v>01/07/2003</v>
          </cell>
          <cell r="H19">
            <v>18130</v>
          </cell>
          <cell r="I19" t="str">
            <v>0000066556</v>
          </cell>
          <cell r="J19" t="str">
            <v>SMA</v>
          </cell>
          <cell r="K19" t="str">
            <v>P K MIGAS</v>
          </cell>
          <cell r="L19" t="str">
            <v>PLAJU</v>
          </cell>
          <cell r="M19" t="str">
            <v>22/02/1968</v>
          </cell>
          <cell r="N19" t="str">
            <v>E13A10</v>
          </cell>
          <cell r="O19" t="str">
            <v>PERENCANAAN</v>
          </cell>
          <cell r="P19">
            <v>5</v>
          </cell>
          <cell r="Q19">
            <v>5</v>
          </cell>
          <cell r="R19">
            <v>6</v>
          </cell>
          <cell r="S19">
            <v>16.666666666666668</v>
          </cell>
          <cell r="T19">
            <v>3</v>
          </cell>
          <cell r="U19">
            <v>1</v>
          </cell>
          <cell r="V19">
            <v>-1</v>
          </cell>
          <cell r="W19">
            <v>55</v>
          </cell>
          <cell r="X19">
            <v>38219</v>
          </cell>
        </row>
        <row r="20">
          <cell r="A20" t="str">
            <v>234498</v>
          </cell>
          <cell r="B20" t="str">
            <v xml:space="preserve">MUHAMMAD NUR    </v>
          </cell>
          <cell r="C20" t="str">
            <v>09</v>
          </cell>
          <cell r="D20" t="str">
            <v>01/04/2002</v>
          </cell>
          <cell r="E20" t="str">
            <v>AST. LAB GAS &amp; LL</v>
          </cell>
          <cell r="F20" t="str">
            <v>08</v>
          </cell>
          <cell r="G20" t="str">
            <v>11/06/2001</v>
          </cell>
          <cell r="H20">
            <v>18304</v>
          </cell>
          <cell r="I20" t="str">
            <v>0000045565</v>
          </cell>
          <cell r="J20" t="str">
            <v>SMP</v>
          </cell>
          <cell r="K20" t="str">
            <v>S M P</v>
          </cell>
          <cell r="L20" t="str">
            <v>PLAJU</v>
          </cell>
          <cell r="M20" t="str">
            <v>05/03/1968</v>
          </cell>
          <cell r="N20" t="str">
            <v>E13140</v>
          </cell>
          <cell r="O20" t="str">
            <v>LABORATORIUM</v>
          </cell>
          <cell r="P20">
            <v>5</v>
          </cell>
          <cell r="Q20">
            <v>6</v>
          </cell>
          <cell r="R20">
            <v>5</v>
          </cell>
          <cell r="S20">
            <v>16.666666666666668</v>
          </cell>
          <cell r="T20">
            <v>2</v>
          </cell>
          <cell r="U20">
            <v>3</v>
          </cell>
          <cell r="V20">
            <v>-1</v>
          </cell>
          <cell r="W20">
            <v>54</v>
          </cell>
          <cell r="X20">
            <v>38393</v>
          </cell>
        </row>
        <row r="21">
          <cell r="A21" t="str">
            <v>234513</v>
          </cell>
          <cell r="B21" t="str">
            <v xml:space="preserve">TAJUDDIN NUR    </v>
          </cell>
          <cell r="C21" t="str">
            <v>07</v>
          </cell>
          <cell r="D21" t="str">
            <v>01/10/2001</v>
          </cell>
          <cell r="E21" t="str">
            <v>POK.SPES.PEM KIL MAT</v>
          </cell>
          <cell r="F21" t="str">
            <v>06</v>
          </cell>
          <cell r="G21" t="str">
            <v>15/07/2002</v>
          </cell>
          <cell r="H21">
            <v>18238</v>
          </cell>
          <cell r="I21" t="str">
            <v>0000066656</v>
          </cell>
          <cell r="J21" t="str">
            <v>D1</v>
          </cell>
          <cell r="K21" t="str">
            <v>AKA INST&amp;ELKA I</v>
          </cell>
          <cell r="L21" t="str">
            <v>PLAJU</v>
          </cell>
          <cell r="M21" t="str">
            <v>05/03/1968</v>
          </cell>
          <cell r="N21" t="str">
            <v>E13A90</v>
          </cell>
          <cell r="O21" t="str">
            <v>ENJ. PEM</v>
          </cell>
          <cell r="P21">
            <v>6</v>
          </cell>
          <cell r="Q21">
            <v>5</v>
          </cell>
          <cell r="R21">
            <v>6</v>
          </cell>
          <cell r="S21">
            <v>18.333333333333332</v>
          </cell>
          <cell r="T21">
            <v>4</v>
          </cell>
          <cell r="U21">
            <v>2</v>
          </cell>
          <cell r="V21">
            <v>-1</v>
          </cell>
          <cell r="W21">
            <v>55</v>
          </cell>
          <cell r="X21">
            <v>38327</v>
          </cell>
        </row>
        <row r="22">
          <cell r="A22" t="str">
            <v>242784</v>
          </cell>
          <cell r="B22" t="str">
            <v xml:space="preserve">SUBARTAK    </v>
          </cell>
          <cell r="C22" t="str">
            <v>08</v>
          </cell>
          <cell r="D22" t="str">
            <v>01/04/2003</v>
          </cell>
          <cell r="E22" t="str">
            <v>AST. PENGADAAN/RS</v>
          </cell>
          <cell r="F22" t="str">
            <v>08</v>
          </cell>
          <cell r="G22" t="str">
            <v>01/10/2001</v>
          </cell>
          <cell r="H22">
            <v>18124</v>
          </cell>
          <cell r="I22" t="str">
            <v>0000055566</v>
          </cell>
          <cell r="J22" t="str">
            <v>SMA</v>
          </cell>
          <cell r="K22" t="str">
            <v>S.M.A / SOSIAL</v>
          </cell>
          <cell r="L22" t="str">
            <v>PLAJU</v>
          </cell>
          <cell r="M22" t="str">
            <v>24/08/1968</v>
          </cell>
          <cell r="N22" t="str">
            <v>E13Y30</v>
          </cell>
          <cell r="O22" t="str">
            <v>LAYANAN &amp; ADM/RS</v>
          </cell>
          <cell r="P22">
            <v>5</v>
          </cell>
          <cell r="Q22">
            <v>6</v>
          </cell>
          <cell r="R22">
            <v>6</v>
          </cell>
          <cell r="S22">
            <v>18.333333333333332</v>
          </cell>
          <cell r="T22">
            <v>3</v>
          </cell>
          <cell r="U22">
            <v>3</v>
          </cell>
          <cell r="V22">
            <v>0</v>
          </cell>
          <cell r="W22">
            <v>55</v>
          </cell>
          <cell r="X22">
            <v>38213</v>
          </cell>
        </row>
        <row r="23">
          <cell r="A23" t="str">
            <v>243642</v>
          </cell>
          <cell r="B23" t="str">
            <v xml:space="preserve">WASDJAN    </v>
          </cell>
          <cell r="C23" t="str">
            <v>09</v>
          </cell>
          <cell r="D23" t="str">
            <v>01/04/2002</v>
          </cell>
          <cell r="E23" t="str">
            <v>MASINIS II TB.SUKAKARYA</v>
          </cell>
          <cell r="F23" t="str">
            <v>09</v>
          </cell>
          <cell r="G23" t="str">
            <v>03/01/2000</v>
          </cell>
          <cell r="H23">
            <v>18063</v>
          </cell>
          <cell r="I23" t="str">
            <v>0000056655</v>
          </cell>
          <cell r="J23" t="str">
            <v>D1</v>
          </cell>
          <cell r="K23" t="str">
            <v>AHLI MESIN KAPAL</v>
          </cell>
          <cell r="L23" t="str">
            <v>PLAJU</v>
          </cell>
          <cell r="M23" t="str">
            <v>03/09/1968</v>
          </cell>
          <cell r="N23" t="str">
            <v>E13C00</v>
          </cell>
          <cell r="O23" t="str">
            <v>DOK &amp; PKP</v>
          </cell>
          <cell r="P23">
            <v>6</v>
          </cell>
          <cell r="Q23">
            <v>5</v>
          </cell>
          <cell r="R23">
            <v>5</v>
          </cell>
          <cell r="S23">
            <v>16.666666666666668</v>
          </cell>
          <cell r="T23">
            <v>4</v>
          </cell>
          <cell r="U23">
            <v>4</v>
          </cell>
          <cell r="V23">
            <v>0</v>
          </cell>
          <cell r="W23">
            <v>55</v>
          </cell>
          <cell r="X23">
            <v>38152</v>
          </cell>
        </row>
        <row r="24">
          <cell r="A24" t="str">
            <v>243853</v>
          </cell>
          <cell r="B24" t="str">
            <v xml:space="preserve">USMAN    </v>
          </cell>
          <cell r="C24" t="str">
            <v>09</v>
          </cell>
          <cell r="D24" t="str">
            <v>01/04/2003</v>
          </cell>
          <cell r="E24" t="str">
            <v>MPPK S/D 31122004</v>
          </cell>
          <cell r="F24" t="str">
            <v>08</v>
          </cell>
          <cell r="G24" t="str">
            <v>07/12/2003</v>
          </cell>
          <cell r="H24">
            <v>17874</v>
          </cell>
          <cell r="I24" t="str">
            <v>0000065665</v>
          </cell>
          <cell r="J24" t="str">
            <v>SD</v>
          </cell>
          <cell r="K24" t="str">
            <v>SD KELAS VI</v>
          </cell>
          <cell r="L24" t="str">
            <v>PLAJU</v>
          </cell>
          <cell r="M24" t="str">
            <v>06/09/1968</v>
          </cell>
          <cell r="N24" t="str">
            <v>E13730</v>
          </cell>
          <cell r="O24" t="str">
            <v>H I K</v>
          </cell>
          <cell r="P24">
            <v>6</v>
          </cell>
          <cell r="Q24">
            <v>6</v>
          </cell>
          <cell r="R24">
            <v>5</v>
          </cell>
          <cell r="S24">
            <v>18.333333333333332</v>
          </cell>
          <cell r="T24">
            <v>1</v>
          </cell>
          <cell r="U24">
            <v>1</v>
          </cell>
          <cell r="V24">
            <v>-1</v>
          </cell>
          <cell r="W24">
            <v>56</v>
          </cell>
          <cell r="X24">
            <v>37962</v>
          </cell>
        </row>
        <row r="25">
          <cell r="A25" t="str">
            <v>247377</v>
          </cell>
          <cell r="B25" t="str">
            <v xml:space="preserve">PAINO    </v>
          </cell>
          <cell r="C25" t="str">
            <v>07</v>
          </cell>
          <cell r="D25" t="str">
            <v>01/10/2001</v>
          </cell>
          <cell r="E25" t="str">
            <v>MPPK S/D 31082004</v>
          </cell>
          <cell r="F25" t="str">
            <v>06</v>
          </cell>
          <cell r="G25" t="str">
            <v>10/08/2003</v>
          </cell>
          <cell r="H25">
            <v>17755</v>
          </cell>
          <cell r="I25" t="str">
            <v>0000056665</v>
          </cell>
          <cell r="J25" t="str">
            <v>SMA</v>
          </cell>
          <cell r="K25" t="str">
            <v>PEND. SANDIMAN/JURU SANDI</v>
          </cell>
          <cell r="L25" t="str">
            <v>PLAJU</v>
          </cell>
          <cell r="M25" t="str">
            <v>18/11/1968</v>
          </cell>
          <cell r="N25" t="str">
            <v>E13730</v>
          </cell>
          <cell r="O25" t="str">
            <v>H I K</v>
          </cell>
          <cell r="P25">
            <v>6</v>
          </cell>
          <cell r="Q25">
            <v>6</v>
          </cell>
          <cell r="R25">
            <v>5</v>
          </cell>
          <cell r="S25">
            <v>18.333333333333332</v>
          </cell>
          <cell r="T25">
            <v>3</v>
          </cell>
          <cell r="U25">
            <v>1</v>
          </cell>
          <cell r="V25">
            <v>-1</v>
          </cell>
          <cell r="W25">
            <v>56</v>
          </cell>
          <cell r="X25">
            <v>37843</v>
          </cell>
        </row>
        <row r="26">
          <cell r="A26" t="str">
            <v>247441</v>
          </cell>
          <cell r="B26" t="str">
            <v xml:space="preserve">WASIMAN    </v>
          </cell>
          <cell r="C26" t="str">
            <v>11</v>
          </cell>
          <cell r="D26" t="str">
            <v>01/04/2002</v>
          </cell>
          <cell r="E26" t="str">
            <v>PIMP. KAPAL TB. SUKUN</v>
          </cell>
          <cell r="F26" t="str">
            <v>10</v>
          </cell>
          <cell r="G26" t="str">
            <v>03/01/2000</v>
          </cell>
          <cell r="H26">
            <v>18551</v>
          </cell>
          <cell r="I26" t="str">
            <v>0000056555</v>
          </cell>
          <cell r="J26" t="str">
            <v>SD</v>
          </cell>
          <cell r="K26" t="str">
            <v>SEKOLAH DASAR</v>
          </cell>
          <cell r="L26" t="str">
            <v>PLAJU</v>
          </cell>
          <cell r="M26" t="str">
            <v>20/11/1968</v>
          </cell>
          <cell r="N26" t="str">
            <v>E13C00</v>
          </cell>
          <cell r="O26" t="str">
            <v>DOK &amp; PKP</v>
          </cell>
          <cell r="P26">
            <v>5</v>
          </cell>
          <cell r="Q26">
            <v>5</v>
          </cell>
          <cell r="R26">
            <v>5</v>
          </cell>
          <cell r="S26">
            <v>15</v>
          </cell>
          <cell r="T26">
            <v>1</v>
          </cell>
          <cell r="U26">
            <v>4</v>
          </cell>
          <cell r="V26">
            <v>-1</v>
          </cell>
          <cell r="W26">
            <v>54</v>
          </cell>
          <cell r="X26">
            <v>38640</v>
          </cell>
        </row>
        <row r="27">
          <cell r="A27" t="str">
            <v>248657</v>
          </cell>
          <cell r="B27" t="str">
            <v xml:space="preserve">MUDJAHIDIN    </v>
          </cell>
          <cell r="C27" t="str">
            <v>07</v>
          </cell>
          <cell r="D27" t="str">
            <v>01/04/2003</v>
          </cell>
          <cell r="E27" t="str">
            <v>AST. A.REPORT &amp; SYS INFO</v>
          </cell>
          <cell r="F27" t="str">
            <v>06</v>
          </cell>
          <cell r="G27" t="str">
            <v>03/01/2000</v>
          </cell>
          <cell r="H27">
            <v>18586</v>
          </cell>
          <cell r="I27" t="str">
            <v>0000044655</v>
          </cell>
          <cell r="J27" t="str">
            <v>SMA</v>
          </cell>
          <cell r="K27" t="str">
            <v>S.M.A-SASTRA/PERSAMAAN</v>
          </cell>
          <cell r="L27" t="str">
            <v>PLAJU</v>
          </cell>
          <cell r="M27" t="str">
            <v>11/12/1968</v>
          </cell>
          <cell r="N27" t="str">
            <v>E13210</v>
          </cell>
          <cell r="O27" t="str">
            <v>REN BB PROD&amp;EKON</v>
          </cell>
          <cell r="P27">
            <v>6</v>
          </cell>
          <cell r="Q27">
            <v>5</v>
          </cell>
          <cell r="R27">
            <v>5</v>
          </cell>
          <cell r="S27">
            <v>16.666666666666668</v>
          </cell>
          <cell r="T27">
            <v>3</v>
          </cell>
          <cell r="U27">
            <v>4</v>
          </cell>
          <cell r="V27">
            <v>-1</v>
          </cell>
          <cell r="W27">
            <v>54</v>
          </cell>
          <cell r="X27">
            <v>38675</v>
          </cell>
        </row>
        <row r="28">
          <cell r="A28" t="str">
            <v>259308</v>
          </cell>
          <cell r="B28" t="str">
            <v xml:space="preserve">MISRUN    </v>
          </cell>
          <cell r="C28" t="str">
            <v>09</v>
          </cell>
          <cell r="D28" t="str">
            <v>01/04/2000</v>
          </cell>
          <cell r="E28" t="str">
            <v>AST. ADM SDM</v>
          </cell>
          <cell r="F28" t="str">
            <v>08</v>
          </cell>
          <cell r="G28" t="str">
            <v>16/04/2003</v>
          </cell>
          <cell r="H28">
            <v>18347</v>
          </cell>
          <cell r="I28" t="str">
            <v>0000065565</v>
          </cell>
          <cell r="J28" t="str">
            <v>SD</v>
          </cell>
          <cell r="K28" t="str">
            <v>SEKOLAH DASAR</v>
          </cell>
          <cell r="L28" t="str">
            <v>PLAJU</v>
          </cell>
          <cell r="M28" t="str">
            <v>23/06/1969</v>
          </cell>
          <cell r="N28" t="str">
            <v>E13730</v>
          </cell>
          <cell r="O28" t="str">
            <v>H I K</v>
          </cell>
          <cell r="P28">
            <v>5</v>
          </cell>
          <cell r="Q28">
            <v>6</v>
          </cell>
          <cell r="R28">
            <v>5</v>
          </cell>
          <cell r="S28">
            <v>16.666666666666668</v>
          </cell>
          <cell r="T28">
            <v>1</v>
          </cell>
          <cell r="U28">
            <v>1</v>
          </cell>
          <cell r="V28">
            <v>-1</v>
          </cell>
          <cell r="W28">
            <v>54</v>
          </cell>
          <cell r="X28">
            <v>38436</v>
          </cell>
        </row>
        <row r="29">
          <cell r="A29" t="str">
            <v>259502</v>
          </cell>
          <cell r="B29" t="str">
            <v xml:space="preserve">HUTABARAT  P.    </v>
          </cell>
          <cell r="C29" t="str">
            <v>06</v>
          </cell>
          <cell r="D29" t="str">
            <v>01/04/2003</v>
          </cell>
          <cell r="E29" t="str">
            <v>MPPK S/D 29022005</v>
          </cell>
          <cell r="F29" t="str">
            <v>06</v>
          </cell>
          <cell r="G29" t="str">
            <v>06/02/2004</v>
          </cell>
          <cell r="H29">
            <v>17935</v>
          </cell>
          <cell r="I29" t="str">
            <v>0000056665</v>
          </cell>
          <cell r="J29" t="str">
            <v>SMA</v>
          </cell>
          <cell r="K29" t="str">
            <v>S.M.A-B/PASPAL</v>
          </cell>
          <cell r="L29" t="str">
            <v>PLAJU</v>
          </cell>
          <cell r="M29" t="str">
            <v>26/06/1969</v>
          </cell>
          <cell r="N29" t="str">
            <v>E13730</v>
          </cell>
          <cell r="O29" t="str">
            <v>H I K</v>
          </cell>
          <cell r="P29">
            <v>6</v>
          </cell>
          <cell r="Q29">
            <v>6</v>
          </cell>
          <cell r="R29">
            <v>5</v>
          </cell>
          <cell r="S29">
            <v>18.333333333333332</v>
          </cell>
          <cell r="T29">
            <v>3</v>
          </cell>
          <cell r="U29">
            <v>0</v>
          </cell>
          <cell r="V29">
            <v>0</v>
          </cell>
          <cell r="W29">
            <v>55</v>
          </cell>
          <cell r="X29">
            <v>38023</v>
          </cell>
        </row>
        <row r="30">
          <cell r="A30" t="str">
            <v>259551</v>
          </cell>
          <cell r="B30" t="str">
            <v xml:space="preserve">AS. AMIR BACHRI    </v>
          </cell>
          <cell r="C30" t="str">
            <v>10</v>
          </cell>
          <cell r="D30" t="str">
            <v>01/04/2002</v>
          </cell>
          <cell r="E30" t="str">
            <v>MPPK S/D 31082004</v>
          </cell>
          <cell r="F30" t="str">
            <v>10</v>
          </cell>
          <cell r="G30" t="str">
            <v>28/08/2003</v>
          </cell>
          <cell r="H30">
            <v>17773</v>
          </cell>
          <cell r="I30" t="str">
            <v>0000065645</v>
          </cell>
          <cell r="J30" t="str">
            <v>SMA</v>
          </cell>
          <cell r="K30" t="str">
            <v>SMA-PASPAL/PERSAMAAN</v>
          </cell>
          <cell r="L30" t="str">
            <v>PLAJU</v>
          </cell>
          <cell r="M30" t="str">
            <v>14/08/1967</v>
          </cell>
          <cell r="N30" t="str">
            <v>E13730</v>
          </cell>
          <cell r="O30" t="str">
            <v>H I K</v>
          </cell>
          <cell r="P30">
            <v>6</v>
          </cell>
          <cell r="Q30">
            <v>4</v>
          </cell>
          <cell r="R30">
            <v>5</v>
          </cell>
          <cell r="S30">
            <v>15</v>
          </cell>
          <cell r="T30">
            <v>3</v>
          </cell>
          <cell r="U30">
            <v>1</v>
          </cell>
          <cell r="V30">
            <v>0</v>
          </cell>
          <cell r="W30">
            <v>56</v>
          </cell>
          <cell r="X30">
            <v>37861</v>
          </cell>
        </row>
        <row r="31">
          <cell r="A31" t="str">
            <v>261819</v>
          </cell>
          <cell r="B31" t="str">
            <v xml:space="preserve">IDRIS    </v>
          </cell>
          <cell r="C31" t="str">
            <v>09</v>
          </cell>
          <cell r="D31" t="str">
            <v>01/04/2001</v>
          </cell>
          <cell r="E31" t="str">
            <v>MPPK S/D 30062004</v>
          </cell>
          <cell r="F31" t="str">
            <v>09</v>
          </cell>
          <cell r="G31" t="str">
            <v>15/06/2003</v>
          </cell>
          <cell r="H31">
            <v>17699</v>
          </cell>
          <cell r="I31" t="str">
            <v>0000055565</v>
          </cell>
          <cell r="J31" t="str">
            <v>SMA</v>
          </cell>
          <cell r="K31" t="str">
            <v>S.M.A-C/SOSIAL</v>
          </cell>
          <cell r="L31" t="str">
            <v>PLAJU</v>
          </cell>
          <cell r="M31" t="str">
            <v>02/06/1967</v>
          </cell>
          <cell r="N31" t="str">
            <v>E13730</v>
          </cell>
          <cell r="O31" t="str">
            <v>H I K</v>
          </cell>
          <cell r="P31">
            <v>5</v>
          </cell>
          <cell r="Q31">
            <v>6</v>
          </cell>
          <cell r="R31">
            <v>5</v>
          </cell>
          <cell r="S31">
            <v>16.666666666666668</v>
          </cell>
          <cell r="T31">
            <v>3</v>
          </cell>
          <cell r="U31">
            <v>1</v>
          </cell>
          <cell r="V31">
            <v>0</v>
          </cell>
          <cell r="W31">
            <v>56</v>
          </cell>
          <cell r="X31">
            <v>37787</v>
          </cell>
        </row>
        <row r="32">
          <cell r="A32" t="str">
            <v>263893</v>
          </cell>
          <cell r="B32" t="str">
            <v xml:space="preserve">M. SUGENG RIADI    </v>
          </cell>
          <cell r="C32" t="str">
            <v>10</v>
          </cell>
          <cell r="D32" t="str">
            <v>01/04/2001</v>
          </cell>
          <cell r="E32" t="str">
            <v>AST. REFORMING &amp; FGS</v>
          </cell>
          <cell r="F32" t="str">
            <v>09</v>
          </cell>
          <cell r="G32" t="str">
            <v>01/08/2003</v>
          </cell>
          <cell r="H32">
            <v>18449</v>
          </cell>
          <cell r="I32" t="str">
            <v>0000056556</v>
          </cell>
          <cell r="J32" t="str">
            <v>SMA</v>
          </cell>
          <cell r="K32" t="str">
            <v>S.M.A / SOSIAL</v>
          </cell>
          <cell r="L32" t="str">
            <v>PLAJU</v>
          </cell>
          <cell r="M32" t="str">
            <v>07/08/1969</v>
          </cell>
          <cell r="N32" t="str">
            <v>E13111</v>
          </cell>
          <cell r="O32" t="str">
            <v>CD &amp; GP</v>
          </cell>
          <cell r="P32">
            <v>5</v>
          </cell>
          <cell r="Q32">
            <v>5</v>
          </cell>
          <cell r="R32">
            <v>6</v>
          </cell>
          <cell r="S32">
            <v>16.666666666666668</v>
          </cell>
          <cell r="T32">
            <v>3</v>
          </cell>
          <cell r="U32">
            <v>1</v>
          </cell>
          <cell r="V32">
            <v>-1</v>
          </cell>
          <cell r="W32">
            <v>54</v>
          </cell>
          <cell r="X32">
            <v>38538</v>
          </cell>
        </row>
        <row r="33">
          <cell r="A33" t="str">
            <v>264192</v>
          </cell>
          <cell r="B33" t="str">
            <v xml:space="preserve">SUKARDJONO    </v>
          </cell>
          <cell r="C33" t="str">
            <v>07</v>
          </cell>
          <cell r="D33" t="str">
            <v>01/04/2003</v>
          </cell>
          <cell r="E33" t="str">
            <v>MPPK S/D 31082004</v>
          </cell>
          <cell r="F33" t="str">
            <v>06</v>
          </cell>
          <cell r="G33" t="str">
            <v>15/08/2003</v>
          </cell>
          <cell r="H33">
            <v>17760</v>
          </cell>
          <cell r="I33" t="str">
            <v>0000066545</v>
          </cell>
          <cell r="J33" t="str">
            <v>SMP</v>
          </cell>
          <cell r="K33" t="str">
            <v>ST/MINYAK</v>
          </cell>
          <cell r="L33" t="str">
            <v>PLAJU</v>
          </cell>
          <cell r="M33" t="str">
            <v>05/02/1969</v>
          </cell>
          <cell r="N33" t="str">
            <v>E13730</v>
          </cell>
          <cell r="O33" t="str">
            <v>H I K</v>
          </cell>
          <cell r="P33">
            <v>5</v>
          </cell>
          <cell r="Q33">
            <v>4</v>
          </cell>
          <cell r="R33">
            <v>5</v>
          </cell>
          <cell r="S33">
            <v>13.333333333333334</v>
          </cell>
          <cell r="T33">
            <v>2</v>
          </cell>
          <cell r="U33">
            <v>1</v>
          </cell>
          <cell r="V33">
            <v>-1</v>
          </cell>
          <cell r="W33">
            <v>56</v>
          </cell>
          <cell r="X33">
            <v>37848</v>
          </cell>
        </row>
        <row r="34">
          <cell r="A34" t="str">
            <v>264702</v>
          </cell>
          <cell r="B34" t="str">
            <v xml:space="preserve">ALI AMAN    </v>
          </cell>
          <cell r="C34" t="str">
            <v>07</v>
          </cell>
          <cell r="D34" t="str">
            <v>01/04/2002</v>
          </cell>
          <cell r="E34" t="str">
            <v>MPPK S/D 30092004</v>
          </cell>
          <cell r="F34" t="str">
            <v>07</v>
          </cell>
          <cell r="G34" t="str">
            <v>19/09/2003</v>
          </cell>
          <cell r="H34">
            <v>17795</v>
          </cell>
          <cell r="I34" t="str">
            <v>0000035655</v>
          </cell>
          <cell r="J34" t="str">
            <v>SMA</v>
          </cell>
          <cell r="K34" t="str">
            <v>S.M.A-C/SOSIAL</v>
          </cell>
          <cell r="L34" t="str">
            <v>PLAJU</v>
          </cell>
          <cell r="M34" t="str">
            <v>23/08/1969</v>
          </cell>
          <cell r="N34" t="str">
            <v>E13730</v>
          </cell>
          <cell r="O34" t="str">
            <v>H I K</v>
          </cell>
          <cell r="P34">
            <v>6</v>
          </cell>
          <cell r="Q34">
            <v>5</v>
          </cell>
          <cell r="R34">
            <v>5</v>
          </cell>
          <cell r="S34">
            <v>16.666666666666668</v>
          </cell>
          <cell r="T34">
            <v>3</v>
          </cell>
          <cell r="U34">
            <v>1</v>
          </cell>
          <cell r="V34">
            <v>0</v>
          </cell>
          <cell r="W34">
            <v>56</v>
          </cell>
          <cell r="X34">
            <v>37883</v>
          </cell>
        </row>
        <row r="35">
          <cell r="A35" t="str">
            <v>266996</v>
          </cell>
          <cell r="B35" t="str">
            <v xml:space="preserve">SALATIN  A.MA  </v>
          </cell>
          <cell r="C35" t="str">
            <v>07</v>
          </cell>
          <cell r="D35" t="str">
            <v>01/10/2003</v>
          </cell>
          <cell r="E35" t="str">
            <v>MPPK S/D 30062004</v>
          </cell>
          <cell r="F35" t="str">
            <v>07</v>
          </cell>
          <cell r="G35" t="str">
            <v>14/06/2003</v>
          </cell>
          <cell r="H35">
            <v>17698</v>
          </cell>
          <cell r="I35" t="str">
            <v>0000065555</v>
          </cell>
          <cell r="J35" t="str">
            <v>D2</v>
          </cell>
          <cell r="K35" t="str">
            <v>AKA TEK UMU II</v>
          </cell>
          <cell r="L35" t="str">
            <v>PLAJU</v>
          </cell>
          <cell r="M35" t="str">
            <v>08/09/1969</v>
          </cell>
          <cell r="N35" t="str">
            <v>E13730</v>
          </cell>
          <cell r="O35" t="str">
            <v>H I K</v>
          </cell>
          <cell r="P35">
            <v>5</v>
          </cell>
          <cell r="Q35">
            <v>5</v>
          </cell>
          <cell r="R35">
            <v>5</v>
          </cell>
          <cell r="S35">
            <v>15</v>
          </cell>
          <cell r="T35">
            <v>5</v>
          </cell>
          <cell r="U35">
            <v>1</v>
          </cell>
          <cell r="V35">
            <v>0</v>
          </cell>
          <cell r="W35">
            <v>56</v>
          </cell>
          <cell r="X35">
            <v>37786</v>
          </cell>
        </row>
        <row r="36">
          <cell r="A36" t="str">
            <v>267295</v>
          </cell>
          <cell r="B36" t="str">
            <v xml:space="preserve">WASIO    </v>
          </cell>
          <cell r="C36" t="str">
            <v>09</v>
          </cell>
          <cell r="D36" t="str">
            <v>01/04/2003</v>
          </cell>
          <cell r="E36" t="str">
            <v>MPPK S/D 30042004</v>
          </cell>
          <cell r="F36" t="str">
            <v>09</v>
          </cell>
          <cell r="G36" t="str">
            <v>11/04/2003</v>
          </cell>
          <cell r="H36">
            <v>17634</v>
          </cell>
          <cell r="I36" t="str">
            <v>0000055655</v>
          </cell>
          <cell r="J36" t="str">
            <v>SMP</v>
          </cell>
          <cell r="K36" t="str">
            <v>S M E P</v>
          </cell>
          <cell r="L36" t="str">
            <v>PLAJU</v>
          </cell>
          <cell r="M36" t="str">
            <v>11/09/1969</v>
          </cell>
          <cell r="N36" t="str">
            <v>E13730</v>
          </cell>
          <cell r="O36" t="str">
            <v>H I K</v>
          </cell>
          <cell r="P36">
            <v>6</v>
          </cell>
          <cell r="Q36">
            <v>5</v>
          </cell>
          <cell r="R36">
            <v>5</v>
          </cell>
          <cell r="S36">
            <v>16.666666666666668</v>
          </cell>
          <cell r="T36">
            <v>2</v>
          </cell>
          <cell r="U36">
            <v>1</v>
          </cell>
          <cell r="V36">
            <v>0</v>
          </cell>
          <cell r="W36">
            <v>56</v>
          </cell>
          <cell r="X36">
            <v>37722</v>
          </cell>
        </row>
        <row r="37">
          <cell r="A37" t="str">
            <v>267302</v>
          </cell>
          <cell r="B37" t="str">
            <v xml:space="preserve">ZAHRI    </v>
          </cell>
          <cell r="C37" t="str">
            <v>09</v>
          </cell>
          <cell r="D37" t="str">
            <v>01/10/2003</v>
          </cell>
          <cell r="E37" t="str">
            <v>TEKNISI LAS</v>
          </cell>
          <cell r="F37" t="str">
            <v>09</v>
          </cell>
          <cell r="G37" t="str">
            <v>01/10/2002</v>
          </cell>
          <cell r="H37">
            <v>18277</v>
          </cell>
          <cell r="I37" t="str">
            <v>0000045664</v>
          </cell>
          <cell r="J37" t="str">
            <v>SD</v>
          </cell>
          <cell r="K37" t="str">
            <v>SD KELAS VI</v>
          </cell>
          <cell r="L37" t="str">
            <v>PLAJU</v>
          </cell>
          <cell r="M37" t="str">
            <v>11/09/1969</v>
          </cell>
          <cell r="N37" t="str">
            <v>E13A50</v>
          </cell>
          <cell r="O37" t="str">
            <v>BENGKEL</v>
          </cell>
          <cell r="P37">
            <v>6</v>
          </cell>
          <cell r="Q37">
            <v>6</v>
          </cell>
          <cell r="R37">
            <v>4</v>
          </cell>
          <cell r="S37">
            <v>16.666666666666668</v>
          </cell>
          <cell r="T37">
            <v>1</v>
          </cell>
          <cell r="U37">
            <v>2</v>
          </cell>
          <cell r="V37">
            <v>0</v>
          </cell>
          <cell r="W37">
            <v>54</v>
          </cell>
          <cell r="X37">
            <v>38366</v>
          </cell>
        </row>
        <row r="38">
          <cell r="A38" t="str">
            <v>267538</v>
          </cell>
          <cell r="B38" t="str">
            <v xml:space="preserve">LATIP    </v>
          </cell>
          <cell r="C38" t="str">
            <v>10</v>
          </cell>
          <cell r="D38" t="str">
            <v>01/10/2000</v>
          </cell>
          <cell r="E38" t="str">
            <v>TEKNISI SCAFFOLD</v>
          </cell>
          <cell r="F38" t="str">
            <v>09</v>
          </cell>
          <cell r="G38" t="str">
            <v>01/07/2003</v>
          </cell>
          <cell r="H38">
            <v>18418</v>
          </cell>
          <cell r="I38" t="str">
            <v>0000054455</v>
          </cell>
          <cell r="J38" t="str">
            <v>SD</v>
          </cell>
          <cell r="K38" t="str">
            <v>S D  KELAS V</v>
          </cell>
          <cell r="L38" t="str">
            <v>PLAJU</v>
          </cell>
          <cell r="M38" t="str">
            <v>18/09/1969</v>
          </cell>
          <cell r="N38" t="str">
            <v>E13A50</v>
          </cell>
          <cell r="O38" t="str">
            <v>BENGKEL</v>
          </cell>
          <cell r="P38">
            <v>4</v>
          </cell>
          <cell r="Q38">
            <v>5</v>
          </cell>
          <cell r="R38">
            <v>5</v>
          </cell>
          <cell r="S38">
            <v>13.333333333333334</v>
          </cell>
          <cell r="T38">
            <v>1</v>
          </cell>
          <cell r="U38">
            <v>1</v>
          </cell>
          <cell r="V38">
            <v>-1</v>
          </cell>
          <cell r="W38">
            <v>54</v>
          </cell>
          <cell r="X38">
            <v>38507</v>
          </cell>
        </row>
        <row r="39">
          <cell r="A39" t="str">
            <v>268801</v>
          </cell>
          <cell r="B39" t="str">
            <v xml:space="preserve">ABDUL HALIM  S.T  </v>
          </cell>
          <cell r="C39" t="str">
            <v>04</v>
          </cell>
          <cell r="D39" t="str">
            <v>01/10/1999</v>
          </cell>
          <cell r="E39" t="str">
            <v>AHLI UT. TEK ROTATING</v>
          </cell>
          <cell r="F39" t="str">
            <v>03</v>
          </cell>
          <cell r="G39" t="str">
            <v>03/09/2003</v>
          </cell>
          <cell r="H39">
            <v>18550</v>
          </cell>
          <cell r="I39" t="str">
            <v>0000055665</v>
          </cell>
          <cell r="J39" t="str">
            <v>S1</v>
          </cell>
          <cell r="K39" t="str">
            <v>TEKNIK MESIN</v>
          </cell>
          <cell r="L39" t="str">
            <v>PLAJU</v>
          </cell>
          <cell r="M39" t="str">
            <v>06/10/1969</v>
          </cell>
          <cell r="N39" t="str">
            <v>E13320</v>
          </cell>
          <cell r="O39" t="str">
            <v>FAS ENJ</v>
          </cell>
          <cell r="P39">
            <v>6</v>
          </cell>
          <cell r="Q39">
            <v>6</v>
          </cell>
          <cell r="R39">
            <v>5</v>
          </cell>
          <cell r="S39">
            <v>18.333333333333332</v>
          </cell>
          <cell r="T39">
            <v>7</v>
          </cell>
          <cell r="U39">
            <v>1</v>
          </cell>
          <cell r="V39">
            <v>-1</v>
          </cell>
          <cell r="W39">
            <v>54</v>
          </cell>
          <cell r="X39">
            <v>38639</v>
          </cell>
        </row>
        <row r="40">
          <cell r="A40" t="str">
            <v>271369</v>
          </cell>
          <cell r="B40" t="str">
            <v xml:space="preserve">SJACHRUMSJAH  IR  </v>
          </cell>
          <cell r="C40" t="str">
            <v>04</v>
          </cell>
          <cell r="D40" t="str">
            <v>01/04/1998</v>
          </cell>
          <cell r="E40" t="str">
            <v>KA. BAG. UTILITIES</v>
          </cell>
          <cell r="F40" t="str">
            <v>03</v>
          </cell>
          <cell r="G40" t="str">
            <v>15/01/2003</v>
          </cell>
          <cell r="H40">
            <v>18319</v>
          </cell>
          <cell r="I40" t="str">
            <v>0000056666</v>
          </cell>
          <cell r="J40" t="str">
            <v>S1</v>
          </cell>
          <cell r="K40" t="str">
            <v>TEK. LISTRIK ARUS KUAT</v>
          </cell>
          <cell r="L40" t="str">
            <v>PLAJU</v>
          </cell>
          <cell r="M40" t="str">
            <v>26/11/1969</v>
          </cell>
          <cell r="N40" t="str">
            <v>E13118</v>
          </cell>
          <cell r="O40" t="str">
            <v>U T L</v>
          </cell>
          <cell r="P40">
            <v>6</v>
          </cell>
          <cell r="Q40">
            <v>6</v>
          </cell>
          <cell r="R40">
            <v>6</v>
          </cell>
          <cell r="S40">
            <v>20</v>
          </cell>
          <cell r="T40">
            <v>7</v>
          </cell>
          <cell r="U40">
            <v>1</v>
          </cell>
          <cell r="V40">
            <v>-1</v>
          </cell>
          <cell r="W40">
            <v>54</v>
          </cell>
          <cell r="X40">
            <v>38408</v>
          </cell>
        </row>
        <row r="41">
          <cell r="A41" t="str">
            <v>272008</v>
          </cell>
          <cell r="B41" t="str">
            <v xml:space="preserve">AHMAD BAYUMI    </v>
          </cell>
          <cell r="C41" t="str">
            <v>07</v>
          </cell>
          <cell r="D41" t="str">
            <v>01/04/2002</v>
          </cell>
          <cell r="E41" t="str">
            <v>PWS. JAGA CD UTARA</v>
          </cell>
          <cell r="F41" t="str">
            <v>07</v>
          </cell>
          <cell r="G41" t="str">
            <v>01/08/2000</v>
          </cell>
          <cell r="H41">
            <v>18172</v>
          </cell>
          <cell r="I41" t="str">
            <v>0000056676</v>
          </cell>
          <cell r="J41" t="str">
            <v>SMA</v>
          </cell>
          <cell r="K41" t="str">
            <v>P K KILANG</v>
          </cell>
          <cell r="L41" t="str">
            <v>PLAJU</v>
          </cell>
          <cell r="M41" t="str">
            <v>08/12/1969</v>
          </cell>
          <cell r="N41" t="str">
            <v>E13111</v>
          </cell>
          <cell r="O41" t="str">
            <v>CD &amp; GP</v>
          </cell>
          <cell r="P41">
            <v>6</v>
          </cell>
          <cell r="Q41">
            <v>7</v>
          </cell>
          <cell r="R41">
            <v>6</v>
          </cell>
          <cell r="S41">
            <v>23.333333333333332</v>
          </cell>
          <cell r="T41">
            <v>3</v>
          </cell>
          <cell r="U41">
            <v>4</v>
          </cell>
          <cell r="V41">
            <v>0</v>
          </cell>
          <cell r="W41">
            <v>55</v>
          </cell>
          <cell r="X41">
            <v>38261</v>
          </cell>
        </row>
        <row r="42">
          <cell r="A42" t="str">
            <v>272081</v>
          </cell>
          <cell r="B42" t="str">
            <v xml:space="preserve">JUDIONO    </v>
          </cell>
          <cell r="C42" t="str">
            <v>08</v>
          </cell>
          <cell r="D42" t="str">
            <v>01/04/2001</v>
          </cell>
          <cell r="E42" t="str">
            <v>PWS. CD TENGAH</v>
          </cell>
          <cell r="F42" t="str">
            <v>07</v>
          </cell>
          <cell r="G42" t="str">
            <v>01/07/2001</v>
          </cell>
          <cell r="H42">
            <v>18468</v>
          </cell>
          <cell r="I42" t="str">
            <v>0000066666</v>
          </cell>
          <cell r="J42" t="str">
            <v>SMA</v>
          </cell>
          <cell r="K42" t="str">
            <v>PEND.KEJURUAN PERMINA</v>
          </cell>
          <cell r="L42" t="str">
            <v>PLAJU</v>
          </cell>
          <cell r="M42" t="str">
            <v>08/12/1969</v>
          </cell>
          <cell r="N42" t="str">
            <v>E13111</v>
          </cell>
          <cell r="O42" t="str">
            <v>CD &amp; GP</v>
          </cell>
          <cell r="P42">
            <v>6</v>
          </cell>
          <cell r="Q42">
            <v>6</v>
          </cell>
          <cell r="R42">
            <v>6</v>
          </cell>
          <cell r="S42">
            <v>20</v>
          </cell>
          <cell r="T42">
            <v>3</v>
          </cell>
          <cell r="U42">
            <v>3</v>
          </cell>
          <cell r="V42">
            <v>-1</v>
          </cell>
          <cell r="W42">
            <v>54</v>
          </cell>
          <cell r="X42">
            <v>38557</v>
          </cell>
        </row>
        <row r="43">
          <cell r="A43" t="str">
            <v>272098</v>
          </cell>
          <cell r="B43" t="str">
            <v xml:space="preserve">LUKMAN    </v>
          </cell>
          <cell r="C43" t="str">
            <v>05</v>
          </cell>
          <cell r="D43" t="str">
            <v>01/10/2000</v>
          </cell>
          <cell r="E43" t="str">
            <v>SHIFT SUPERINTENDENT</v>
          </cell>
          <cell r="F43" t="str">
            <v>04</v>
          </cell>
          <cell r="G43" t="str">
            <v>01/03/2004</v>
          </cell>
          <cell r="H43">
            <v>18556</v>
          </cell>
          <cell r="I43" t="str">
            <v>0000066666</v>
          </cell>
          <cell r="J43" t="str">
            <v>D3</v>
          </cell>
          <cell r="K43" t="str">
            <v>AKA PENGILANGAN &amp; P'KIMIA</v>
          </cell>
          <cell r="L43" t="str">
            <v>SUNGAI GERONG</v>
          </cell>
          <cell r="M43" t="str">
            <v>08/12/1969</v>
          </cell>
          <cell r="N43" t="str">
            <v>E13101</v>
          </cell>
          <cell r="O43" t="str">
            <v>SHIFT SUPERINTENDENT</v>
          </cell>
          <cell r="P43">
            <v>6</v>
          </cell>
          <cell r="Q43">
            <v>6</v>
          </cell>
          <cell r="R43">
            <v>6</v>
          </cell>
          <cell r="S43">
            <v>20</v>
          </cell>
          <cell r="T43">
            <v>6</v>
          </cell>
          <cell r="U43">
            <v>0</v>
          </cell>
          <cell r="V43">
            <v>-1</v>
          </cell>
          <cell r="W43">
            <v>54</v>
          </cell>
          <cell r="X43">
            <v>38645</v>
          </cell>
        </row>
        <row r="44">
          <cell r="A44" t="str">
            <v>272121</v>
          </cell>
          <cell r="B44" t="str">
            <v xml:space="preserve">MOHAMMAD JAMIN    </v>
          </cell>
          <cell r="C44" t="str">
            <v>07</v>
          </cell>
          <cell r="D44" t="str">
            <v>01/04/2003</v>
          </cell>
          <cell r="E44" t="str">
            <v>PWS. JAGA POLYPROPYLENE</v>
          </cell>
          <cell r="F44" t="str">
            <v>06</v>
          </cell>
          <cell r="G44" t="str">
            <v>16/09/2002</v>
          </cell>
          <cell r="H44">
            <v>18662</v>
          </cell>
          <cell r="I44" t="str">
            <v>0000056666</v>
          </cell>
          <cell r="J44" t="str">
            <v>D1</v>
          </cell>
          <cell r="K44" t="str">
            <v>PKL PENGOL&amp;PETKIM I</v>
          </cell>
          <cell r="L44" t="str">
            <v>PLAJU</v>
          </cell>
          <cell r="M44" t="str">
            <v>08/12/1969</v>
          </cell>
          <cell r="N44" t="str">
            <v>E13131</v>
          </cell>
          <cell r="O44" t="str">
            <v>P P</v>
          </cell>
          <cell r="P44">
            <v>6</v>
          </cell>
          <cell r="Q44">
            <v>6</v>
          </cell>
          <cell r="R44">
            <v>6</v>
          </cell>
          <cell r="S44">
            <v>20</v>
          </cell>
          <cell r="T44">
            <v>4</v>
          </cell>
          <cell r="U44">
            <v>2</v>
          </cell>
          <cell r="V44">
            <v>-1</v>
          </cell>
          <cell r="W44">
            <v>53</v>
          </cell>
          <cell r="X44">
            <v>38751</v>
          </cell>
        </row>
        <row r="45">
          <cell r="A45" t="str">
            <v>272138</v>
          </cell>
          <cell r="B45" t="str">
            <v xml:space="preserve">MUCHTADI    </v>
          </cell>
          <cell r="C45" t="str">
            <v>08</v>
          </cell>
          <cell r="D45" t="str">
            <v>01/04/2002</v>
          </cell>
          <cell r="E45" t="str">
            <v>AST. CONSOLE CD UTARA</v>
          </cell>
          <cell r="F45" t="str">
            <v>07</v>
          </cell>
          <cell r="G45" t="str">
            <v>03/01/2000</v>
          </cell>
          <cell r="H45">
            <v>18784</v>
          </cell>
          <cell r="I45" t="str">
            <v>0000066666</v>
          </cell>
          <cell r="J45" t="str">
            <v>SMA</v>
          </cell>
          <cell r="K45" t="str">
            <v>SMA-PASPAL/PERSAMAAN</v>
          </cell>
          <cell r="L45" t="str">
            <v>PLAJU</v>
          </cell>
          <cell r="M45" t="str">
            <v>08/12/1969</v>
          </cell>
          <cell r="N45" t="str">
            <v>E13111</v>
          </cell>
          <cell r="O45" t="str">
            <v>CD &amp; GP</v>
          </cell>
          <cell r="P45">
            <v>6</v>
          </cell>
          <cell r="Q45">
            <v>6</v>
          </cell>
          <cell r="R45">
            <v>6</v>
          </cell>
          <cell r="S45">
            <v>20</v>
          </cell>
          <cell r="T45">
            <v>3</v>
          </cell>
          <cell r="U45">
            <v>4</v>
          </cell>
          <cell r="V45">
            <v>-1</v>
          </cell>
          <cell r="W45">
            <v>53</v>
          </cell>
          <cell r="X45">
            <v>38873</v>
          </cell>
        </row>
        <row r="46">
          <cell r="A46" t="str">
            <v>272146</v>
          </cell>
          <cell r="B46" t="str">
            <v xml:space="preserve">MUHAMMAD RUSLI  ST  </v>
          </cell>
          <cell r="C46" t="str">
            <v>06</v>
          </cell>
          <cell r="D46" t="str">
            <v>01/10/2003</v>
          </cell>
          <cell r="E46" t="str">
            <v>PWS. JAGA POL &amp; ALKY</v>
          </cell>
          <cell r="F46" t="str">
            <v>06</v>
          </cell>
          <cell r="G46" t="str">
            <v>03/01/2000</v>
          </cell>
          <cell r="H46">
            <v>18274</v>
          </cell>
          <cell r="I46" t="str">
            <v>0000055656</v>
          </cell>
          <cell r="J46" t="str">
            <v>S1</v>
          </cell>
          <cell r="K46" t="str">
            <v>TEKNIK KIMIA</v>
          </cell>
          <cell r="L46" t="str">
            <v>PLAJU</v>
          </cell>
          <cell r="M46" t="str">
            <v>08/12/1969</v>
          </cell>
          <cell r="N46" t="str">
            <v>E13111</v>
          </cell>
          <cell r="O46" t="str">
            <v>CD &amp; GP</v>
          </cell>
          <cell r="P46">
            <v>6</v>
          </cell>
          <cell r="Q46">
            <v>5</v>
          </cell>
          <cell r="R46">
            <v>6</v>
          </cell>
          <cell r="S46">
            <v>18.333333333333332</v>
          </cell>
          <cell r="T46">
            <v>7</v>
          </cell>
          <cell r="U46">
            <v>4</v>
          </cell>
          <cell r="V46">
            <v>0</v>
          </cell>
          <cell r="W46">
            <v>54</v>
          </cell>
          <cell r="X46">
            <v>38363</v>
          </cell>
        </row>
        <row r="47">
          <cell r="A47" t="str">
            <v>272219</v>
          </cell>
          <cell r="B47" t="str">
            <v xml:space="preserve">SUARDI    </v>
          </cell>
          <cell r="C47" t="str">
            <v>08</v>
          </cell>
          <cell r="D47" t="str">
            <v>01/04/2001</v>
          </cell>
          <cell r="E47" t="str">
            <v>PWS. JAGA REF &amp; FGS</v>
          </cell>
          <cell r="F47" t="str">
            <v>07</v>
          </cell>
          <cell r="G47" t="str">
            <v>03/01/2000</v>
          </cell>
          <cell r="H47">
            <v>18546</v>
          </cell>
          <cell r="I47" t="str">
            <v>0000046666</v>
          </cell>
          <cell r="J47" t="str">
            <v>SMA</v>
          </cell>
          <cell r="K47" t="str">
            <v>S.M.A-SASTRA/PERSAMAAN</v>
          </cell>
          <cell r="L47" t="str">
            <v>PLAJU</v>
          </cell>
          <cell r="M47" t="str">
            <v>08/12/1969</v>
          </cell>
          <cell r="N47" t="str">
            <v>E13111</v>
          </cell>
          <cell r="O47" t="str">
            <v>CD &amp; GP</v>
          </cell>
          <cell r="P47">
            <v>6</v>
          </cell>
          <cell r="Q47">
            <v>6</v>
          </cell>
          <cell r="R47">
            <v>6</v>
          </cell>
          <cell r="S47">
            <v>20</v>
          </cell>
          <cell r="T47">
            <v>3</v>
          </cell>
          <cell r="U47">
            <v>4</v>
          </cell>
          <cell r="V47">
            <v>-1</v>
          </cell>
          <cell r="W47">
            <v>54</v>
          </cell>
          <cell r="X47">
            <v>38635</v>
          </cell>
        </row>
        <row r="48">
          <cell r="A48" t="str">
            <v>272227</v>
          </cell>
          <cell r="B48" t="str">
            <v xml:space="preserve">SUHARNO    </v>
          </cell>
          <cell r="C48" t="str">
            <v>08</v>
          </cell>
          <cell r="D48" t="str">
            <v>01/10/2003</v>
          </cell>
          <cell r="E48" t="str">
            <v>AST. JAGA PENY PROD PL</v>
          </cell>
          <cell r="F48" t="str">
            <v>08</v>
          </cell>
          <cell r="G48" t="str">
            <v>15/11/2002</v>
          </cell>
          <cell r="H48">
            <v>18272</v>
          </cell>
          <cell r="I48" t="str">
            <v>0000055665</v>
          </cell>
          <cell r="J48" t="str">
            <v>SMA</v>
          </cell>
          <cell r="K48" t="str">
            <v>SMA.SOS/PERSAMAAN</v>
          </cell>
          <cell r="L48" t="str">
            <v>PLAJU</v>
          </cell>
          <cell r="M48" t="str">
            <v>08/12/1969</v>
          </cell>
          <cell r="N48" t="str">
            <v>E13119</v>
          </cell>
          <cell r="O48" t="str">
            <v>I T P</v>
          </cell>
          <cell r="P48">
            <v>6</v>
          </cell>
          <cell r="Q48">
            <v>6</v>
          </cell>
          <cell r="R48">
            <v>5</v>
          </cell>
          <cell r="S48">
            <v>18.333333333333332</v>
          </cell>
          <cell r="T48">
            <v>3</v>
          </cell>
          <cell r="U48">
            <v>2</v>
          </cell>
          <cell r="V48">
            <v>0</v>
          </cell>
          <cell r="W48">
            <v>54</v>
          </cell>
          <cell r="X48">
            <v>38361</v>
          </cell>
        </row>
        <row r="49">
          <cell r="A49" t="str">
            <v>276926</v>
          </cell>
          <cell r="B49" t="str">
            <v xml:space="preserve">SUROJO    </v>
          </cell>
          <cell r="C49" t="str">
            <v>07</v>
          </cell>
          <cell r="D49" t="str">
            <v>01/04/2002</v>
          </cell>
          <cell r="E49" t="str">
            <v>PWS. JAGA AUX PS-2</v>
          </cell>
          <cell r="F49" t="str">
            <v>06</v>
          </cell>
          <cell r="G49" t="str">
            <v>10/11/2003</v>
          </cell>
          <cell r="H49">
            <v>18384</v>
          </cell>
          <cell r="I49" t="str">
            <v>0000066666</v>
          </cell>
          <cell r="J49" t="str">
            <v>SMA</v>
          </cell>
          <cell r="K49" t="str">
            <v>P K MIGAS</v>
          </cell>
          <cell r="L49" t="str">
            <v>PLAJU</v>
          </cell>
          <cell r="M49" t="str">
            <v>06/03/1970</v>
          </cell>
          <cell r="N49" t="str">
            <v>E13118</v>
          </cell>
          <cell r="O49" t="str">
            <v>U T L</v>
          </cell>
          <cell r="P49">
            <v>6</v>
          </cell>
          <cell r="Q49">
            <v>6</v>
          </cell>
          <cell r="R49">
            <v>6</v>
          </cell>
          <cell r="S49">
            <v>20</v>
          </cell>
          <cell r="T49">
            <v>3</v>
          </cell>
          <cell r="U49">
            <v>1</v>
          </cell>
          <cell r="V49">
            <v>-1</v>
          </cell>
          <cell r="W49">
            <v>54</v>
          </cell>
          <cell r="X49">
            <v>38473</v>
          </cell>
        </row>
        <row r="50">
          <cell r="A50" t="str">
            <v>277022</v>
          </cell>
          <cell r="B50" t="str">
            <v xml:space="preserve">LAHMUDIN ROZI    </v>
          </cell>
          <cell r="C50" t="str">
            <v>09</v>
          </cell>
          <cell r="D50" t="str">
            <v>01/04/2002</v>
          </cell>
          <cell r="E50" t="str">
            <v>AST. JAGA PTU PS-1</v>
          </cell>
          <cell r="F50" t="str">
            <v>08</v>
          </cell>
          <cell r="G50" t="str">
            <v>01/08/2003</v>
          </cell>
          <cell r="H50">
            <v>18034</v>
          </cell>
          <cell r="I50" t="str">
            <v>0000056656</v>
          </cell>
          <cell r="J50" t="str">
            <v>SMA</v>
          </cell>
          <cell r="K50" t="str">
            <v>SMA/PASPAL/IPA</v>
          </cell>
          <cell r="L50" t="str">
            <v>PLAJU</v>
          </cell>
          <cell r="M50" t="str">
            <v>07/03/1970</v>
          </cell>
          <cell r="N50" t="str">
            <v>E13118</v>
          </cell>
          <cell r="O50" t="str">
            <v>U T L</v>
          </cell>
          <cell r="P50">
            <v>6</v>
          </cell>
          <cell r="Q50">
            <v>5</v>
          </cell>
          <cell r="R50">
            <v>6</v>
          </cell>
          <cell r="S50">
            <v>18.333333333333332</v>
          </cell>
          <cell r="T50">
            <v>3</v>
          </cell>
          <cell r="U50">
            <v>1</v>
          </cell>
          <cell r="V50">
            <v>-1</v>
          </cell>
          <cell r="W50">
            <v>55</v>
          </cell>
          <cell r="X50">
            <v>38123</v>
          </cell>
        </row>
        <row r="51">
          <cell r="A51" t="str">
            <v>277071</v>
          </cell>
          <cell r="B51" t="str">
            <v xml:space="preserve">SALMAN    </v>
          </cell>
          <cell r="C51" t="str">
            <v>08</v>
          </cell>
          <cell r="D51" t="str">
            <v>01/10/2002</v>
          </cell>
          <cell r="E51" t="str">
            <v>MPPK S/D 30042005</v>
          </cell>
          <cell r="F51" t="str">
            <v>08</v>
          </cell>
          <cell r="G51" t="str">
            <v>05/04/2004</v>
          </cell>
          <cell r="H51">
            <v>17993</v>
          </cell>
          <cell r="I51" t="str">
            <v>0000055656</v>
          </cell>
          <cell r="J51" t="str">
            <v>SMA</v>
          </cell>
          <cell r="K51" t="str">
            <v>S.M.A-B/PASPAL</v>
          </cell>
          <cell r="L51" t="str">
            <v>PLAJU</v>
          </cell>
          <cell r="M51" t="str">
            <v>07/03/1970</v>
          </cell>
          <cell r="N51" t="str">
            <v>E13730</v>
          </cell>
          <cell r="O51" t="str">
            <v>H I K</v>
          </cell>
          <cell r="P51">
            <v>6</v>
          </cell>
          <cell r="Q51">
            <v>5</v>
          </cell>
          <cell r="R51">
            <v>6</v>
          </cell>
          <cell r="S51">
            <v>18.333333333333332</v>
          </cell>
          <cell r="T51">
            <v>3</v>
          </cell>
          <cell r="U51">
            <v>0</v>
          </cell>
          <cell r="V51">
            <v>0</v>
          </cell>
          <cell r="W51">
            <v>55</v>
          </cell>
          <cell r="X51">
            <v>38082</v>
          </cell>
        </row>
        <row r="52">
          <cell r="A52" t="str">
            <v>277103</v>
          </cell>
          <cell r="B52" t="str">
            <v xml:space="preserve">SUROTO    </v>
          </cell>
          <cell r="C52" t="str">
            <v>08</v>
          </cell>
          <cell r="D52" t="str">
            <v>01/04/2003</v>
          </cell>
          <cell r="E52" t="str">
            <v>AST. JAGA AUX S.GERONG</v>
          </cell>
          <cell r="F52" t="str">
            <v>08</v>
          </cell>
          <cell r="G52" t="str">
            <v>03/01/2000</v>
          </cell>
          <cell r="H52">
            <v>18547</v>
          </cell>
          <cell r="I52" t="str">
            <v>0000055565</v>
          </cell>
          <cell r="J52" t="str">
            <v>SMA</v>
          </cell>
          <cell r="K52" t="str">
            <v>P K MIGAS</v>
          </cell>
          <cell r="L52" t="str">
            <v>SUNGAI GERONG</v>
          </cell>
          <cell r="M52" t="str">
            <v>07/03/1970</v>
          </cell>
          <cell r="N52" t="str">
            <v>E13118</v>
          </cell>
          <cell r="O52" t="str">
            <v>U T L</v>
          </cell>
          <cell r="P52">
            <v>5</v>
          </cell>
          <cell r="Q52">
            <v>6</v>
          </cell>
          <cell r="R52">
            <v>5</v>
          </cell>
          <cell r="S52">
            <v>16.666666666666668</v>
          </cell>
          <cell r="T52">
            <v>3</v>
          </cell>
          <cell r="U52">
            <v>4</v>
          </cell>
          <cell r="V52">
            <v>0</v>
          </cell>
          <cell r="W52">
            <v>54</v>
          </cell>
          <cell r="X52">
            <v>38636</v>
          </cell>
        </row>
        <row r="53">
          <cell r="A53" t="str">
            <v>277403</v>
          </cell>
          <cell r="B53" t="str">
            <v xml:space="preserve">ACHMAD ZAINURI    </v>
          </cell>
          <cell r="C53" t="str">
            <v>09</v>
          </cell>
          <cell r="D53" t="str">
            <v>01/04/2001</v>
          </cell>
          <cell r="E53" t="str">
            <v>AST. JAGA CONSOLE PROPYLE</v>
          </cell>
          <cell r="F53" t="str">
            <v>08</v>
          </cell>
          <cell r="G53" t="str">
            <v>16/09/2002</v>
          </cell>
          <cell r="H53">
            <v>18392</v>
          </cell>
          <cell r="I53" t="str">
            <v>0000056555</v>
          </cell>
          <cell r="J53" t="str">
            <v>SMA</v>
          </cell>
          <cell r="K53" t="str">
            <v>P K MIGAS</v>
          </cell>
          <cell r="L53" t="str">
            <v>PLAJU</v>
          </cell>
          <cell r="M53" t="str">
            <v>16/03/1970</v>
          </cell>
          <cell r="N53" t="str">
            <v>E13131</v>
          </cell>
          <cell r="O53" t="str">
            <v>P P</v>
          </cell>
          <cell r="P53">
            <v>5</v>
          </cell>
          <cell r="Q53">
            <v>5</v>
          </cell>
          <cell r="R53">
            <v>5</v>
          </cell>
          <cell r="S53">
            <v>15</v>
          </cell>
          <cell r="T53">
            <v>3</v>
          </cell>
          <cell r="U53">
            <v>2</v>
          </cell>
          <cell r="V53">
            <v>-1</v>
          </cell>
          <cell r="W53">
            <v>54</v>
          </cell>
          <cell r="X53">
            <v>38481</v>
          </cell>
        </row>
        <row r="54">
          <cell r="A54" t="str">
            <v>277411</v>
          </cell>
          <cell r="B54" t="str">
            <v xml:space="preserve">AMINUDIN    </v>
          </cell>
          <cell r="C54" t="str">
            <v>08</v>
          </cell>
          <cell r="D54" t="str">
            <v>01/10/2002</v>
          </cell>
          <cell r="E54" t="str">
            <v>AST. LISTRIK</v>
          </cell>
          <cell r="F54" t="str">
            <v>06</v>
          </cell>
          <cell r="G54" t="str">
            <v>31/12/2000</v>
          </cell>
          <cell r="H54">
            <v>18430</v>
          </cell>
          <cell r="I54" t="str">
            <v>0000055556</v>
          </cell>
          <cell r="J54" t="str">
            <v>D1</v>
          </cell>
          <cell r="K54" t="str">
            <v>PKL TEK. LISTRIK I</v>
          </cell>
          <cell r="L54" t="str">
            <v>PLAJU</v>
          </cell>
          <cell r="M54" t="str">
            <v>16/03/1970</v>
          </cell>
          <cell r="N54" t="str">
            <v>E13A50</v>
          </cell>
          <cell r="O54" t="str">
            <v>BENGKEL</v>
          </cell>
          <cell r="P54">
            <v>5</v>
          </cell>
          <cell r="Q54">
            <v>5</v>
          </cell>
          <cell r="R54">
            <v>6</v>
          </cell>
          <cell r="S54">
            <v>16.666666666666668</v>
          </cell>
          <cell r="T54">
            <v>4</v>
          </cell>
          <cell r="U54">
            <v>4</v>
          </cell>
          <cell r="V54">
            <v>-2</v>
          </cell>
          <cell r="W54">
            <v>54</v>
          </cell>
          <cell r="X54">
            <v>38519</v>
          </cell>
        </row>
        <row r="55">
          <cell r="A55" t="str">
            <v>277436</v>
          </cell>
          <cell r="B55" t="str">
            <v xml:space="preserve">DACHLAN    </v>
          </cell>
          <cell r="C55" t="str">
            <v>09</v>
          </cell>
          <cell r="D55" t="str">
            <v>01/04/2001</v>
          </cell>
          <cell r="E55" t="str">
            <v>AST. JAGA CONSOLE POLYPRO</v>
          </cell>
          <cell r="F55" t="str">
            <v>08</v>
          </cell>
          <cell r="G55" t="str">
            <v>16/09/2002</v>
          </cell>
          <cell r="H55">
            <v>17998</v>
          </cell>
          <cell r="I55" t="str">
            <v>0000056555</v>
          </cell>
          <cell r="J55" t="str">
            <v>SMA</v>
          </cell>
          <cell r="K55" t="str">
            <v>P K MESIN</v>
          </cell>
          <cell r="L55" t="str">
            <v>PLAJU</v>
          </cell>
          <cell r="M55" t="str">
            <v>16/03/1970</v>
          </cell>
          <cell r="N55" t="str">
            <v>E13131</v>
          </cell>
          <cell r="O55" t="str">
            <v>P P</v>
          </cell>
          <cell r="P55">
            <v>5</v>
          </cell>
          <cell r="Q55">
            <v>5</v>
          </cell>
          <cell r="R55">
            <v>5</v>
          </cell>
          <cell r="S55">
            <v>15</v>
          </cell>
          <cell r="T55">
            <v>3</v>
          </cell>
          <cell r="U55">
            <v>2</v>
          </cell>
          <cell r="V55">
            <v>-1</v>
          </cell>
          <cell r="W55">
            <v>55</v>
          </cell>
          <cell r="X55">
            <v>38087</v>
          </cell>
        </row>
        <row r="56">
          <cell r="A56" t="str">
            <v>277444</v>
          </cell>
          <cell r="B56" t="str">
            <v xml:space="preserve">DJAKPAR    </v>
          </cell>
          <cell r="C56" t="str">
            <v>09</v>
          </cell>
          <cell r="D56" t="str">
            <v>01/10/2001</v>
          </cell>
          <cell r="E56" t="str">
            <v>MPPK S/D 31082004</v>
          </cell>
          <cell r="F56" t="str">
            <v>08</v>
          </cell>
          <cell r="G56" t="str">
            <v>12/08/2003</v>
          </cell>
          <cell r="H56">
            <v>17757</v>
          </cell>
          <cell r="I56" t="str">
            <v>0000055455</v>
          </cell>
          <cell r="J56" t="str">
            <v>SMA</v>
          </cell>
          <cell r="K56" t="str">
            <v>S.M.A-B/PASPAL</v>
          </cell>
          <cell r="L56" t="str">
            <v>PLAJU</v>
          </cell>
          <cell r="M56" t="str">
            <v>16/03/1970</v>
          </cell>
          <cell r="N56" t="str">
            <v>E13730</v>
          </cell>
          <cell r="O56" t="str">
            <v>H I K</v>
          </cell>
          <cell r="P56">
            <v>4</v>
          </cell>
          <cell r="Q56">
            <v>5</v>
          </cell>
          <cell r="R56">
            <v>5</v>
          </cell>
          <cell r="S56">
            <v>13.333333333333334</v>
          </cell>
          <cell r="T56">
            <v>3</v>
          </cell>
          <cell r="U56">
            <v>1</v>
          </cell>
          <cell r="V56">
            <v>-1</v>
          </cell>
          <cell r="W56">
            <v>56</v>
          </cell>
          <cell r="X56">
            <v>37845</v>
          </cell>
        </row>
        <row r="57">
          <cell r="A57" t="str">
            <v>277517</v>
          </cell>
          <cell r="B57" t="str">
            <v xml:space="preserve">M. HUSIN    </v>
          </cell>
          <cell r="C57" t="str">
            <v>07</v>
          </cell>
          <cell r="D57" t="str">
            <v>01/10/2003</v>
          </cell>
          <cell r="E57" t="str">
            <v>MPPK S/D 31122004</v>
          </cell>
          <cell r="F57" t="str">
            <v>07</v>
          </cell>
          <cell r="G57" t="str">
            <v>01/12/2003</v>
          </cell>
          <cell r="H57">
            <v>17868</v>
          </cell>
          <cell r="I57" t="str">
            <v>0000065654</v>
          </cell>
          <cell r="J57" t="str">
            <v>D1</v>
          </cell>
          <cell r="K57" t="str">
            <v>PKL TEKNIK MESIN I</v>
          </cell>
          <cell r="L57" t="str">
            <v>PLAJU</v>
          </cell>
          <cell r="M57" t="str">
            <v>16/03/1970</v>
          </cell>
          <cell r="N57" t="str">
            <v>E13730</v>
          </cell>
          <cell r="O57" t="str">
            <v>H I K</v>
          </cell>
          <cell r="P57">
            <v>6</v>
          </cell>
          <cell r="Q57">
            <v>5</v>
          </cell>
          <cell r="R57">
            <v>4</v>
          </cell>
          <cell r="S57">
            <v>15</v>
          </cell>
          <cell r="T57">
            <v>4</v>
          </cell>
          <cell r="U57">
            <v>1</v>
          </cell>
          <cell r="V57">
            <v>0</v>
          </cell>
          <cell r="W57">
            <v>56</v>
          </cell>
          <cell r="X57">
            <v>37956</v>
          </cell>
        </row>
        <row r="58">
          <cell r="A58" t="str">
            <v>277533</v>
          </cell>
          <cell r="B58" t="str">
            <v xml:space="preserve">M. SYAPRI    </v>
          </cell>
          <cell r="C58" t="str">
            <v>09</v>
          </cell>
          <cell r="D58" t="str">
            <v>01/04/2002</v>
          </cell>
          <cell r="E58" t="str">
            <v>ASISTEN SFT INP SG.</v>
          </cell>
          <cell r="F58" t="str">
            <v>08</v>
          </cell>
          <cell r="G58" t="str">
            <v>01/10/2002</v>
          </cell>
          <cell r="H58">
            <v>18937</v>
          </cell>
          <cell r="I58" t="str">
            <v>0000044555</v>
          </cell>
          <cell r="J58" t="str">
            <v>SMA</v>
          </cell>
          <cell r="K58" t="str">
            <v>P K MIGAS</v>
          </cell>
          <cell r="L58" t="str">
            <v>PLAJU</v>
          </cell>
          <cell r="M58" t="str">
            <v>16/03/1970</v>
          </cell>
          <cell r="N58" t="str">
            <v>E13A90</v>
          </cell>
          <cell r="O58" t="str">
            <v>ENJ. PEM</v>
          </cell>
          <cell r="P58">
            <v>5</v>
          </cell>
          <cell r="Q58">
            <v>5</v>
          </cell>
          <cell r="R58">
            <v>5</v>
          </cell>
          <cell r="S58">
            <v>15</v>
          </cell>
          <cell r="T58">
            <v>3</v>
          </cell>
          <cell r="U58">
            <v>2</v>
          </cell>
          <cell r="V58">
            <v>-1</v>
          </cell>
          <cell r="W58">
            <v>53</v>
          </cell>
          <cell r="X58">
            <v>39026</v>
          </cell>
        </row>
        <row r="59">
          <cell r="A59" t="str">
            <v>277558</v>
          </cell>
          <cell r="B59" t="str">
            <v xml:space="preserve">MAKSUM  SE  </v>
          </cell>
          <cell r="C59" t="str">
            <v>05</v>
          </cell>
          <cell r="D59" t="str">
            <v>01/04/2003</v>
          </cell>
          <cell r="E59" t="str">
            <v>PWSU. U P A H</v>
          </cell>
          <cell r="F59" t="str">
            <v>05</v>
          </cell>
          <cell r="G59" t="str">
            <v>06/08/2001</v>
          </cell>
          <cell r="H59">
            <v>18663</v>
          </cell>
          <cell r="I59" t="str">
            <v>0000066656</v>
          </cell>
          <cell r="J59" t="str">
            <v>S1</v>
          </cell>
          <cell r="K59" t="str">
            <v>EKONOMI MANAGEMENT</v>
          </cell>
          <cell r="L59" t="str">
            <v>PLAJU</v>
          </cell>
          <cell r="M59" t="str">
            <v>16/03/1970</v>
          </cell>
          <cell r="N59" t="str">
            <v>E13830</v>
          </cell>
          <cell r="O59" t="str">
            <v>PERBENDAHARAAN</v>
          </cell>
          <cell r="P59">
            <v>6</v>
          </cell>
          <cell r="Q59">
            <v>5</v>
          </cell>
          <cell r="R59">
            <v>6</v>
          </cell>
          <cell r="S59">
            <v>18.333333333333332</v>
          </cell>
          <cell r="T59">
            <v>7</v>
          </cell>
          <cell r="U59">
            <v>3</v>
          </cell>
          <cell r="V59">
            <v>0</v>
          </cell>
          <cell r="W59">
            <v>53</v>
          </cell>
          <cell r="X59">
            <v>38752</v>
          </cell>
        </row>
        <row r="60">
          <cell r="A60" t="str">
            <v>277639</v>
          </cell>
          <cell r="B60" t="str">
            <v xml:space="preserve">SURATNO    </v>
          </cell>
          <cell r="C60" t="str">
            <v>08</v>
          </cell>
          <cell r="D60" t="str">
            <v>01/04/2003</v>
          </cell>
          <cell r="E60" t="str">
            <v>TEKNISI LAS</v>
          </cell>
          <cell r="F60" t="str">
            <v>08</v>
          </cell>
          <cell r="G60" t="str">
            <v>01/10/2002</v>
          </cell>
          <cell r="H60">
            <v>18044</v>
          </cell>
          <cell r="I60" t="str">
            <v>0000055665</v>
          </cell>
          <cell r="J60" t="str">
            <v>SMA</v>
          </cell>
          <cell r="K60" t="str">
            <v>PEND.KEJUR PERTAMINA</v>
          </cell>
          <cell r="L60" t="str">
            <v>PLAJU</v>
          </cell>
          <cell r="M60" t="str">
            <v>16/03/1970</v>
          </cell>
          <cell r="N60" t="str">
            <v>E13A50</v>
          </cell>
          <cell r="O60" t="str">
            <v>BENGKEL</v>
          </cell>
          <cell r="P60">
            <v>6</v>
          </cell>
          <cell r="Q60">
            <v>6</v>
          </cell>
          <cell r="R60">
            <v>5</v>
          </cell>
          <cell r="S60">
            <v>18.333333333333332</v>
          </cell>
          <cell r="T60">
            <v>3</v>
          </cell>
          <cell r="U60">
            <v>2</v>
          </cell>
          <cell r="V60">
            <v>0</v>
          </cell>
          <cell r="W60">
            <v>55</v>
          </cell>
          <cell r="X60">
            <v>38133</v>
          </cell>
        </row>
        <row r="61">
          <cell r="A61" t="str">
            <v>277671</v>
          </cell>
          <cell r="B61" t="str">
            <v xml:space="preserve">SUWARTO    </v>
          </cell>
          <cell r="C61" t="str">
            <v>08</v>
          </cell>
          <cell r="D61" t="str">
            <v>01/04/2002</v>
          </cell>
          <cell r="E61" t="str">
            <v>TEKNISI LISTRIK</v>
          </cell>
          <cell r="F61" t="str">
            <v>07</v>
          </cell>
          <cell r="G61" t="str">
            <v>03/12/2002</v>
          </cell>
          <cell r="H61">
            <v>18132</v>
          </cell>
          <cell r="I61" t="str">
            <v>0000056666</v>
          </cell>
          <cell r="J61" t="str">
            <v>D1</v>
          </cell>
          <cell r="K61" t="str">
            <v>PKL TEK. LISTRIK I</v>
          </cell>
          <cell r="L61" t="str">
            <v>PLAJU</v>
          </cell>
          <cell r="M61" t="str">
            <v>16/03/1970</v>
          </cell>
          <cell r="N61" t="str">
            <v>E13A50</v>
          </cell>
          <cell r="O61" t="str">
            <v>BENGKEL</v>
          </cell>
          <cell r="P61">
            <v>6</v>
          </cell>
          <cell r="Q61">
            <v>6</v>
          </cell>
          <cell r="R61">
            <v>6</v>
          </cell>
          <cell r="S61">
            <v>20</v>
          </cell>
          <cell r="T61">
            <v>4</v>
          </cell>
          <cell r="U61">
            <v>2</v>
          </cell>
          <cell r="V61">
            <v>-1</v>
          </cell>
          <cell r="W61">
            <v>55</v>
          </cell>
          <cell r="X61">
            <v>38221</v>
          </cell>
        </row>
        <row r="62">
          <cell r="A62" t="str">
            <v>277696</v>
          </cell>
          <cell r="B62" t="str">
            <v xml:space="preserve">UMARDI    </v>
          </cell>
          <cell r="C62" t="str">
            <v>08</v>
          </cell>
          <cell r="D62" t="str">
            <v>01/04/2002</v>
          </cell>
          <cell r="E62" t="str">
            <v>MPPK S/D 30062004</v>
          </cell>
          <cell r="F62" t="str">
            <v>08</v>
          </cell>
          <cell r="G62" t="str">
            <v>01/06/2003</v>
          </cell>
          <cell r="H62">
            <v>17685</v>
          </cell>
          <cell r="I62" t="str">
            <v>0000056665</v>
          </cell>
          <cell r="J62" t="str">
            <v>SMA</v>
          </cell>
          <cell r="K62" t="str">
            <v>PK. LISTRIK</v>
          </cell>
          <cell r="L62" t="str">
            <v>PLAJU</v>
          </cell>
          <cell r="M62" t="str">
            <v>16/03/1970</v>
          </cell>
          <cell r="N62" t="str">
            <v>E13730</v>
          </cell>
          <cell r="O62" t="str">
            <v>H I K</v>
          </cell>
          <cell r="P62">
            <v>6</v>
          </cell>
          <cell r="Q62">
            <v>6</v>
          </cell>
          <cell r="R62">
            <v>5</v>
          </cell>
          <cell r="S62">
            <v>18.333333333333332</v>
          </cell>
          <cell r="T62">
            <v>3</v>
          </cell>
          <cell r="U62">
            <v>1</v>
          </cell>
          <cell r="V62">
            <v>0</v>
          </cell>
          <cell r="W62">
            <v>56</v>
          </cell>
          <cell r="X62">
            <v>37773</v>
          </cell>
        </row>
        <row r="63">
          <cell r="A63" t="str">
            <v>279315</v>
          </cell>
          <cell r="B63" t="str">
            <v xml:space="preserve">SAPTO    </v>
          </cell>
          <cell r="C63" t="str">
            <v>09</v>
          </cell>
          <cell r="D63" t="str">
            <v>01/04/2001</v>
          </cell>
          <cell r="E63" t="str">
            <v>MPPK S/D 31052004</v>
          </cell>
          <cell r="F63" t="str">
            <v>09</v>
          </cell>
          <cell r="G63" t="str">
            <v>06/05/2003</v>
          </cell>
          <cell r="H63">
            <v>17659</v>
          </cell>
          <cell r="I63" t="str">
            <v>0000056565</v>
          </cell>
          <cell r="J63" t="str">
            <v>SMA</v>
          </cell>
          <cell r="K63" t="str">
            <v>S.M.A-C/SOSIAL</v>
          </cell>
          <cell r="L63" t="str">
            <v>PLAJU</v>
          </cell>
          <cell r="M63" t="str">
            <v>23/04/1968</v>
          </cell>
          <cell r="N63" t="str">
            <v>E13730</v>
          </cell>
          <cell r="O63" t="str">
            <v>H I K</v>
          </cell>
          <cell r="P63">
            <v>5</v>
          </cell>
          <cell r="Q63">
            <v>6</v>
          </cell>
          <cell r="R63">
            <v>5</v>
          </cell>
          <cell r="S63">
            <v>16.666666666666668</v>
          </cell>
          <cell r="T63">
            <v>3</v>
          </cell>
          <cell r="U63">
            <v>1</v>
          </cell>
          <cell r="V63">
            <v>0</v>
          </cell>
          <cell r="W63">
            <v>56</v>
          </cell>
          <cell r="X63">
            <v>37747</v>
          </cell>
        </row>
        <row r="64">
          <cell r="A64" t="str">
            <v>279615</v>
          </cell>
          <cell r="B64" t="str">
            <v xml:space="preserve">M. ARIEF  S.    </v>
          </cell>
          <cell r="C64" t="str">
            <v>08</v>
          </cell>
          <cell r="D64" t="str">
            <v>01/10/2002</v>
          </cell>
          <cell r="E64" t="str">
            <v>PERENCANAAN MEKANIK &amp; SIPIL AREA-I</v>
          </cell>
          <cell r="F64" t="str">
            <v>06</v>
          </cell>
          <cell r="G64" t="str">
            <v>01/12/2003</v>
          </cell>
          <cell r="H64">
            <v>18280</v>
          </cell>
          <cell r="I64" t="str">
            <v>0000065666</v>
          </cell>
          <cell r="J64" t="str">
            <v>SMA</v>
          </cell>
          <cell r="K64" t="str">
            <v>P K MIGAS</v>
          </cell>
          <cell r="L64" t="str">
            <v>SUNGAI GERONG</v>
          </cell>
          <cell r="M64" t="str">
            <v>10/04/1970</v>
          </cell>
          <cell r="N64" t="str">
            <v>E13A10</v>
          </cell>
          <cell r="O64" t="str">
            <v>PERENCANAAN</v>
          </cell>
          <cell r="P64">
            <v>6</v>
          </cell>
          <cell r="Q64">
            <v>6</v>
          </cell>
          <cell r="R64">
            <v>6</v>
          </cell>
          <cell r="S64">
            <v>20</v>
          </cell>
          <cell r="T64">
            <v>3</v>
          </cell>
          <cell r="U64">
            <v>1</v>
          </cell>
          <cell r="V64">
            <v>-2</v>
          </cell>
          <cell r="W64">
            <v>54</v>
          </cell>
          <cell r="X64">
            <v>38369</v>
          </cell>
        </row>
        <row r="65">
          <cell r="A65" t="str">
            <v>279729</v>
          </cell>
          <cell r="B65" t="str">
            <v xml:space="preserve">MUHAMMAD HARBI  DRS  </v>
          </cell>
          <cell r="C65" t="str">
            <v>08</v>
          </cell>
          <cell r="D65" t="str">
            <v>01/04/2003</v>
          </cell>
          <cell r="E65" t="str">
            <v>PWS.AKUNTANSI</v>
          </cell>
          <cell r="F65" t="str">
            <v>06</v>
          </cell>
          <cell r="G65" t="str">
            <v>01/08/2003</v>
          </cell>
          <cell r="H65">
            <v>19067</v>
          </cell>
          <cell r="I65" t="str">
            <v>0000056655</v>
          </cell>
          <cell r="J65" t="str">
            <v>S1</v>
          </cell>
          <cell r="K65" t="str">
            <v>EKONOMI MANAGEMENT</v>
          </cell>
          <cell r="L65" t="str">
            <v>PLAJU</v>
          </cell>
          <cell r="M65" t="str">
            <v>14/04/1970</v>
          </cell>
          <cell r="N65" t="str">
            <v>E13Y40</v>
          </cell>
          <cell r="O65" t="str">
            <v>KEUANGAN/RS</v>
          </cell>
          <cell r="P65">
            <v>6</v>
          </cell>
          <cell r="Q65">
            <v>5</v>
          </cell>
          <cell r="R65">
            <v>5</v>
          </cell>
          <cell r="S65">
            <v>16.666666666666668</v>
          </cell>
          <cell r="T65">
            <v>7</v>
          </cell>
          <cell r="U65">
            <v>1</v>
          </cell>
          <cell r="V65">
            <v>-2</v>
          </cell>
          <cell r="W65">
            <v>52</v>
          </cell>
          <cell r="X65">
            <v>39155</v>
          </cell>
        </row>
        <row r="66">
          <cell r="A66" t="str">
            <v>283576</v>
          </cell>
          <cell r="B66" t="str">
            <v xml:space="preserve">ADILIN NAHAR    </v>
          </cell>
          <cell r="C66" t="str">
            <v>10</v>
          </cell>
          <cell r="D66" t="str">
            <v>11/06/2002</v>
          </cell>
          <cell r="E66" t="str">
            <v>AST. ADM SEKURITI</v>
          </cell>
          <cell r="F66" t="str">
            <v>09</v>
          </cell>
          <cell r="G66" t="str">
            <v>01/10/2003</v>
          </cell>
          <cell r="H66">
            <v>18551</v>
          </cell>
          <cell r="I66" t="str">
            <v>0000055555</v>
          </cell>
          <cell r="J66" t="str">
            <v>SMA</v>
          </cell>
          <cell r="K66" t="str">
            <v>SMA-PASPAL/PERSAMAAN</v>
          </cell>
          <cell r="L66" t="str">
            <v>SUNGAI GERONG</v>
          </cell>
          <cell r="M66" t="str">
            <v>06/05/1968</v>
          </cell>
          <cell r="N66" t="str">
            <v>E13630</v>
          </cell>
          <cell r="O66" t="str">
            <v>SEKURITI</v>
          </cell>
          <cell r="P66">
            <v>5</v>
          </cell>
          <cell r="Q66">
            <v>5</v>
          </cell>
          <cell r="R66">
            <v>5</v>
          </cell>
          <cell r="S66">
            <v>15</v>
          </cell>
          <cell r="T66">
            <v>3</v>
          </cell>
          <cell r="U66">
            <v>1</v>
          </cell>
          <cell r="V66">
            <v>-1</v>
          </cell>
          <cell r="W66">
            <v>54</v>
          </cell>
          <cell r="X66">
            <v>38640</v>
          </cell>
        </row>
        <row r="67">
          <cell r="A67" t="str">
            <v>284864</v>
          </cell>
          <cell r="B67" t="str">
            <v xml:space="preserve">NURIDIN    </v>
          </cell>
          <cell r="C67" t="str">
            <v>09</v>
          </cell>
          <cell r="D67" t="str">
            <v>01/04/2003</v>
          </cell>
          <cell r="E67" t="str">
            <v>AST. TENDER</v>
          </cell>
          <cell r="F67" t="str">
            <v>08</v>
          </cell>
          <cell r="G67" t="str">
            <v>30/10/2000</v>
          </cell>
          <cell r="H67">
            <v>18024</v>
          </cell>
          <cell r="I67" t="str">
            <v>0000056554</v>
          </cell>
          <cell r="J67" t="str">
            <v>SMK</v>
          </cell>
          <cell r="K67" t="str">
            <v>K K P A / K P A A</v>
          </cell>
          <cell r="L67" t="str">
            <v>PLAJU</v>
          </cell>
          <cell r="M67" t="str">
            <v>01/05/1968</v>
          </cell>
          <cell r="N67" t="str">
            <v>E13510</v>
          </cell>
          <cell r="O67" t="str">
            <v>PENGADAAN</v>
          </cell>
          <cell r="P67">
            <v>5</v>
          </cell>
          <cell r="Q67">
            <v>5</v>
          </cell>
          <cell r="R67">
            <v>4</v>
          </cell>
          <cell r="S67">
            <v>13.333333333333334</v>
          </cell>
          <cell r="T67">
            <v>3</v>
          </cell>
          <cell r="U67">
            <v>4</v>
          </cell>
          <cell r="V67">
            <v>-1</v>
          </cell>
          <cell r="W67">
            <v>55</v>
          </cell>
          <cell r="X67">
            <v>38113</v>
          </cell>
        </row>
        <row r="68">
          <cell r="A68" t="str">
            <v>288233</v>
          </cell>
          <cell r="B68" t="str">
            <v xml:space="preserve">SUARDI    </v>
          </cell>
          <cell r="C68" t="str">
            <v>10</v>
          </cell>
          <cell r="D68" t="str">
            <v>01/10/2001</v>
          </cell>
          <cell r="E68" t="str">
            <v>MPPK S/D 31032005</v>
          </cell>
          <cell r="F68" t="str">
            <v>09</v>
          </cell>
          <cell r="G68" t="str">
            <v>12/03/2004</v>
          </cell>
          <cell r="H68">
            <v>17969</v>
          </cell>
          <cell r="I68" t="str">
            <v>0000066565</v>
          </cell>
          <cell r="J68" t="str">
            <v>SMA</v>
          </cell>
          <cell r="K68" t="str">
            <v>SMA-PASPAL/PERSAMAAN</v>
          </cell>
          <cell r="L68" t="str">
            <v>PLAJU</v>
          </cell>
          <cell r="M68" t="str">
            <v>04/03/1970</v>
          </cell>
          <cell r="N68" t="str">
            <v>E13730</v>
          </cell>
          <cell r="O68" t="str">
            <v>H I K</v>
          </cell>
          <cell r="P68">
            <v>5</v>
          </cell>
          <cell r="Q68">
            <v>6</v>
          </cell>
          <cell r="R68">
            <v>5</v>
          </cell>
          <cell r="S68">
            <v>16.666666666666668</v>
          </cell>
          <cell r="T68">
            <v>3</v>
          </cell>
          <cell r="U68">
            <v>0</v>
          </cell>
          <cell r="V68">
            <v>-1</v>
          </cell>
          <cell r="W68">
            <v>55</v>
          </cell>
          <cell r="X68">
            <v>38058</v>
          </cell>
        </row>
        <row r="69">
          <cell r="A69" t="str">
            <v>288314</v>
          </cell>
          <cell r="B69" t="str">
            <v xml:space="preserve">M.H. SYAMSURI    </v>
          </cell>
          <cell r="C69" t="str">
            <v>10</v>
          </cell>
          <cell r="D69" t="str">
            <v>01/04/2002</v>
          </cell>
          <cell r="E69" t="str">
            <v>MPPK S/D 30092004</v>
          </cell>
          <cell r="F69" t="str">
            <v>10</v>
          </cell>
          <cell r="G69" t="str">
            <v>27/09/2003</v>
          </cell>
          <cell r="H69">
            <v>17803</v>
          </cell>
          <cell r="I69" t="str">
            <v>0000065645</v>
          </cell>
          <cell r="J69" t="str">
            <v>SMA</v>
          </cell>
          <cell r="K69" t="str">
            <v>SMA-SOSIAL/PERSAMAAN</v>
          </cell>
          <cell r="L69" t="str">
            <v>PLAJU</v>
          </cell>
          <cell r="M69" t="str">
            <v>27/07/1967</v>
          </cell>
          <cell r="N69" t="str">
            <v>E13730</v>
          </cell>
          <cell r="O69" t="str">
            <v>H I K</v>
          </cell>
          <cell r="P69">
            <v>6</v>
          </cell>
          <cell r="Q69">
            <v>4</v>
          </cell>
          <cell r="R69">
            <v>5</v>
          </cell>
          <cell r="S69">
            <v>15</v>
          </cell>
          <cell r="T69">
            <v>3</v>
          </cell>
          <cell r="U69">
            <v>1</v>
          </cell>
          <cell r="V69">
            <v>0</v>
          </cell>
          <cell r="W69">
            <v>56</v>
          </cell>
          <cell r="X69">
            <v>37891</v>
          </cell>
        </row>
        <row r="70">
          <cell r="A70" t="str">
            <v>288525</v>
          </cell>
          <cell r="B70" t="str">
            <v xml:space="preserve">DJAMALI    </v>
          </cell>
          <cell r="C70" t="str">
            <v>10</v>
          </cell>
          <cell r="D70" t="str">
            <v>01/04/2001</v>
          </cell>
          <cell r="E70" t="str">
            <v>AST. BB DIST - MGC</v>
          </cell>
          <cell r="F70" t="str">
            <v>09</v>
          </cell>
          <cell r="G70" t="str">
            <v>01/08/2003</v>
          </cell>
          <cell r="H70">
            <v>18404</v>
          </cell>
          <cell r="I70" t="str">
            <v>0000056665</v>
          </cell>
          <cell r="J70" t="str">
            <v>SD</v>
          </cell>
          <cell r="K70" t="str">
            <v>SEKOLAH DASAR</v>
          </cell>
          <cell r="L70" t="str">
            <v>PLAJU</v>
          </cell>
          <cell r="M70" t="str">
            <v>01/03/1968</v>
          </cell>
          <cell r="N70" t="str">
            <v>E13111</v>
          </cell>
          <cell r="O70" t="str">
            <v>CD &amp; GP</v>
          </cell>
          <cell r="P70">
            <v>6</v>
          </cell>
          <cell r="Q70">
            <v>6</v>
          </cell>
          <cell r="R70">
            <v>5</v>
          </cell>
          <cell r="S70">
            <v>18.333333333333332</v>
          </cell>
          <cell r="T70">
            <v>1</v>
          </cell>
          <cell r="U70">
            <v>1</v>
          </cell>
          <cell r="V70">
            <v>-1</v>
          </cell>
          <cell r="W70">
            <v>54</v>
          </cell>
          <cell r="X70">
            <v>38493</v>
          </cell>
        </row>
        <row r="71">
          <cell r="A71" t="str">
            <v>289643</v>
          </cell>
          <cell r="B71" t="str">
            <v xml:space="preserve">WAHJONO    </v>
          </cell>
          <cell r="C71" t="str">
            <v>04</v>
          </cell>
          <cell r="D71" t="str">
            <v>01/04/1998</v>
          </cell>
          <cell r="E71" t="str">
            <v>MPPK S/D 30062004</v>
          </cell>
          <cell r="F71" t="str">
            <v>04</v>
          </cell>
          <cell r="G71" t="str">
            <v>27/06/2003</v>
          </cell>
          <cell r="H71">
            <v>17711</v>
          </cell>
          <cell r="I71" t="str">
            <v>0000066665</v>
          </cell>
          <cell r="J71" t="str">
            <v>D3</v>
          </cell>
          <cell r="K71" t="str">
            <v>AKAMIGAS TEK UMUM</v>
          </cell>
          <cell r="L71" t="str">
            <v>PLAJU</v>
          </cell>
          <cell r="M71" t="str">
            <v>01/10/1970</v>
          </cell>
          <cell r="N71" t="str">
            <v>E13730</v>
          </cell>
          <cell r="O71" t="str">
            <v>H I K</v>
          </cell>
          <cell r="P71">
            <v>6</v>
          </cell>
          <cell r="Q71">
            <v>6</v>
          </cell>
          <cell r="R71">
            <v>5</v>
          </cell>
          <cell r="S71">
            <v>18.333333333333332</v>
          </cell>
          <cell r="T71">
            <v>6</v>
          </cell>
          <cell r="U71">
            <v>1</v>
          </cell>
          <cell r="V71">
            <v>0</v>
          </cell>
          <cell r="W71">
            <v>56</v>
          </cell>
          <cell r="X71">
            <v>37799</v>
          </cell>
        </row>
        <row r="72">
          <cell r="A72" t="str">
            <v>290493</v>
          </cell>
          <cell r="B72" t="str">
            <v xml:space="preserve">ACHMAD  D.    </v>
          </cell>
          <cell r="C72" t="str">
            <v>09</v>
          </cell>
          <cell r="D72" t="str">
            <v>01/10/2001</v>
          </cell>
          <cell r="E72" t="str">
            <v>TEKNISI JARINGAN TELEPON</v>
          </cell>
          <cell r="F72" t="str">
            <v>08</v>
          </cell>
          <cell r="G72" t="str">
            <v>03/01/2000</v>
          </cell>
          <cell r="H72">
            <v>18001</v>
          </cell>
          <cell r="I72" t="str">
            <v>0000066656</v>
          </cell>
          <cell r="J72" t="str">
            <v>SMA</v>
          </cell>
          <cell r="K72" t="str">
            <v>S.M.A-C/SOSIAL</v>
          </cell>
          <cell r="L72" t="str">
            <v>PLAJU</v>
          </cell>
          <cell r="M72" t="str">
            <v>23/10/1970</v>
          </cell>
          <cell r="N72" t="str">
            <v>E13910</v>
          </cell>
          <cell r="O72" t="str">
            <v>OPERASI</v>
          </cell>
          <cell r="P72">
            <v>6</v>
          </cell>
          <cell r="Q72">
            <v>5</v>
          </cell>
          <cell r="R72">
            <v>6</v>
          </cell>
          <cell r="S72">
            <v>18.333333333333332</v>
          </cell>
          <cell r="T72">
            <v>3</v>
          </cell>
          <cell r="U72">
            <v>4</v>
          </cell>
          <cell r="V72">
            <v>-1</v>
          </cell>
          <cell r="W72">
            <v>55</v>
          </cell>
          <cell r="X72">
            <v>38090</v>
          </cell>
        </row>
        <row r="73">
          <cell r="A73" t="str">
            <v>291424</v>
          </cell>
          <cell r="B73" t="str">
            <v xml:space="preserve">SONI    </v>
          </cell>
          <cell r="C73" t="str">
            <v>10</v>
          </cell>
          <cell r="D73" t="str">
            <v>01/04/2002</v>
          </cell>
          <cell r="E73" t="str">
            <v>AST. TREATING</v>
          </cell>
          <cell r="F73" t="str">
            <v>08</v>
          </cell>
          <cell r="G73" t="str">
            <v>01/08/2003</v>
          </cell>
          <cell r="H73">
            <v>18061</v>
          </cell>
          <cell r="I73" t="str">
            <v>0000055665</v>
          </cell>
          <cell r="J73" t="str">
            <v>SD</v>
          </cell>
          <cell r="K73" t="str">
            <v>S D  KELAS V</v>
          </cell>
          <cell r="L73" t="str">
            <v>PLAJU</v>
          </cell>
          <cell r="M73" t="str">
            <v>27/07/1967</v>
          </cell>
          <cell r="N73" t="str">
            <v>E13111</v>
          </cell>
          <cell r="O73" t="str">
            <v>CD &amp; GP</v>
          </cell>
          <cell r="P73">
            <v>6</v>
          </cell>
          <cell r="Q73">
            <v>6</v>
          </cell>
          <cell r="R73">
            <v>5</v>
          </cell>
          <cell r="S73">
            <v>18.333333333333332</v>
          </cell>
          <cell r="T73">
            <v>1</v>
          </cell>
          <cell r="U73">
            <v>1</v>
          </cell>
          <cell r="V73">
            <v>-2</v>
          </cell>
          <cell r="W73">
            <v>55</v>
          </cell>
          <cell r="X73">
            <v>38150</v>
          </cell>
        </row>
        <row r="74">
          <cell r="A74" t="str">
            <v>292834</v>
          </cell>
          <cell r="B74" t="str">
            <v xml:space="preserve">KALIM S  DRS  </v>
          </cell>
          <cell r="C74" t="str">
            <v>08</v>
          </cell>
          <cell r="D74" t="str">
            <v>01/10/2003</v>
          </cell>
          <cell r="E74" t="str">
            <v>PWS. PENGAMANAN FISIK</v>
          </cell>
          <cell r="F74" t="str">
            <v>06</v>
          </cell>
          <cell r="G74" t="str">
            <v>23/09/2002</v>
          </cell>
          <cell r="H74">
            <v>18582</v>
          </cell>
          <cell r="I74" t="str">
            <v>0000066666</v>
          </cell>
          <cell r="J74" t="str">
            <v>S1</v>
          </cell>
          <cell r="K74" t="str">
            <v>ADMINISTRASI NEGARA</v>
          </cell>
          <cell r="L74" t="str">
            <v>PLAJU</v>
          </cell>
          <cell r="M74" t="str">
            <v>01/04/1970</v>
          </cell>
          <cell r="N74" t="str">
            <v>E13630</v>
          </cell>
          <cell r="O74" t="str">
            <v>SEKURITI</v>
          </cell>
          <cell r="P74">
            <v>6</v>
          </cell>
          <cell r="Q74">
            <v>6</v>
          </cell>
          <cell r="R74">
            <v>6</v>
          </cell>
          <cell r="S74">
            <v>20</v>
          </cell>
          <cell r="T74">
            <v>7</v>
          </cell>
          <cell r="U74">
            <v>2</v>
          </cell>
          <cell r="V74">
            <v>-2</v>
          </cell>
          <cell r="W74">
            <v>54</v>
          </cell>
          <cell r="X74">
            <v>38671</v>
          </cell>
        </row>
        <row r="75">
          <cell r="A75" t="str">
            <v>293133</v>
          </cell>
          <cell r="B75" t="str">
            <v xml:space="preserve">SUTARNO    </v>
          </cell>
          <cell r="C75" t="str">
            <v>06</v>
          </cell>
          <cell r="D75" t="str">
            <v>01/04/2003</v>
          </cell>
          <cell r="E75" t="str">
            <v>MPPK S/D 31102004</v>
          </cell>
          <cell r="F75" t="str">
            <v>06</v>
          </cell>
          <cell r="G75" t="str">
            <v>05/10/2003</v>
          </cell>
          <cell r="H75">
            <v>17811</v>
          </cell>
          <cell r="I75" t="str">
            <v>0000056665</v>
          </cell>
          <cell r="J75" t="str">
            <v>SMA</v>
          </cell>
          <cell r="K75" t="str">
            <v>S.M.A-C/SOSIAL</v>
          </cell>
          <cell r="L75" t="str">
            <v>PLAJU</v>
          </cell>
          <cell r="M75" t="str">
            <v>06/02/1969</v>
          </cell>
          <cell r="N75" t="str">
            <v>E13730</v>
          </cell>
          <cell r="O75" t="str">
            <v>H I K</v>
          </cell>
          <cell r="P75">
            <v>6</v>
          </cell>
          <cell r="Q75">
            <v>6</v>
          </cell>
          <cell r="R75">
            <v>5</v>
          </cell>
          <cell r="S75">
            <v>18.333333333333332</v>
          </cell>
          <cell r="T75">
            <v>3</v>
          </cell>
          <cell r="U75">
            <v>1</v>
          </cell>
          <cell r="V75">
            <v>0</v>
          </cell>
          <cell r="W75">
            <v>56</v>
          </cell>
          <cell r="X75">
            <v>37899</v>
          </cell>
        </row>
        <row r="76">
          <cell r="A76" t="str">
            <v>294276</v>
          </cell>
          <cell r="B76" t="str">
            <v xml:space="preserve">AMIR MAIKUN  IR  </v>
          </cell>
          <cell r="C76" t="str">
            <v>04</v>
          </cell>
          <cell r="D76" t="str">
            <v>01/04/2003</v>
          </cell>
          <cell r="E76" t="str">
            <v>PWS ROT EQUIP.</v>
          </cell>
          <cell r="F76" t="str">
            <v>04</v>
          </cell>
          <cell r="G76" t="str">
            <v>31/12/2000</v>
          </cell>
          <cell r="H76">
            <v>18239</v>
          </cell>
          <cell r="I76" t="str">
            <v>0000066676</v>
          </cell>
          <cell r="J76" t="str">
            <v>S1</v>
          </cell>
          <cell r="K76" t="str">
            <v>TEKNIK MESIN</v>
          </cell>
          <cell r="L76" t="str">
            <v>PLAJU</v>
          </cell>
          <cell r="M76" t="str">
            <v>01/11/1970</v>
          </cell>
          <cell r="N76" t="str">
            <v>E13A20</v>
          </cell>
          <cell r="O76" t="str">
            <v>PEM-I</v>
          </cell>
          <cell r="P76">
            <v>6</v>
          </cell>
          <cell r="Q76">
            <v>7</v>
          </cell>
          <cell r="R76">
            <v>6</v>
          </cell>
          <cell r="S76">
            <v>23.333333333333332</v>
          </cell>
          <cell r="T76">
            <v>7</v>
          </cell>
          <cell r="U76">
            <v>4</v>
          </cell>
          <cell r="V76">
            <v>0</v>
          </cell>
          <cell r="W76">
            <v>55</v>
          </cell>
          <cell r="X76">
            <v>38328</v>
          </cell>
        </row>
        <row r="77">
          <cell r="A77" t="str">
            <v>294649</v>
          </cell>
          <cell r="B77" t="str">
            <v xml:space="preserve">F.X. MUGIMAN    </v>
          </cell>
          <cell r="C77" t="str">
            <v>07</v>
          </cell>
          <cell r="D77" t="str">
            <v>01/04/2003</v>
          </cell>
          <cell r="E77" t="str">
            <v>MPPK S/D 31122004</v>
          </cell>
          <cell r="F77" t="str">
            <v>06</v>
          </cell>
          <cell r="G77" t="str">
            <v>27/12/2003</v>
          </cell>
          <cell r="H77">
            <v>17894</v>
          </cell>
          <cell r="I77" t="str">
            <v>0000066666</v>
          </cell>
          <cell r="J77" t="str">
            <v>D1</v>
          </cell>
          <cell r="K77" t="str">
            <v>PKL TEKNIK MESIN I</v>
          </cell>
          <cell r="L77" t="str">
            <v>PLAJU</v>
          </cell>
          <cell r="M77" t="str">
            <v>02/11/1970</v>
          </cell>
          <cell r="N77" t="str">
            <v>E13730</v>
          </cell>
          <cell r="O77" t="str">
            <v>H I K</v>
          </cell>
          <cell r="P77">
            <v>6</v>
          </cell>
          <cell r="Q77">
            <v>6</v>
          </cell>
          <cell r="R77">
            <v>6</v>
          </cell>
          <cell r="S77">
            <v>20</v>
          </cell>
          <cell r="T77">
            <v>4</v>
          </cell>
          <cell r="U77">
            <v>1</v>
          </cell>
          <cell r="V77">
            <v>-1</v>
          </cell>
          <cell r="W77">
            <v>56</v>
          </cell>
          <cell r="X77">
            <v>37982</v>
          </cell>
        </row>
        <row r="78">
          <cell r="A78" t="str">
            <v>294802</v>
          </cell>
          <cell r="B78" t="str">
            <v xml:space="preserve">IDRUS ABULHIR  IR  </v>
          </cell>
          <cell r="C78" t="str">
            <v>05</v>
          </cell>
          <cell r="D78" t="str">
            <v>01/10/2000</v>
          </cell>
          <cell r="E78" t="str">
            <v>PWS. REN. AREA - III</v>
          </cell>
          <cell r="F78" t="str">
            <v>05</v>
          </cell>
          <cell r="G78" t="str">
            <v>31/12/2000</v>
          </cell>
          <cell r="H78">
            <v>18141</v>
          </cell>
          <cell r="I78" t="str">
            <v>0000065666</v>
          </cell>
          <cell r="J78" t="str">
            <v>S1</v>
          </cell>
          <cell r="K78" t="str">
            <v>TEK. LISTRIK ARUS KUAT</v>
          </cell>
          <cell r="L78" t="str">
            <v>SUNGAI GERONG</v>
          </cell>
          <cell r="M78" t="str">
            <v>02/11/1970</v>
          </cell>
          <cell r="N78" t="str">
            <v>E13A10</v>
          </cell>
          <cell r="O78" t="str">
            <v>PERENCANAAN</v>
          </cell>
          <cell r="P78">
            <v>6</v>
          </cell>
          <cell r="Q78">
            <v>6</v>
          </cell>
          <cell r="R78">
            <v>6</v>
          </cell>
          <cell r="S78">
            <v>20</v>
          </cell>
          <cell r="T78">
            <v>7</v>
          </cell>
          <cell r="U78">
            <v>4</v>
          </cell>
          <cell r="V78">
            <v>0</v>
          </cell>
          <cell r="W78">
            <v>55</v>
          </cell>
          <cell r="X78">
            <v>38230</v>
          </cell>
        </row>
        <row r="79">
          <cell r="A79" t="str">
            <v>294868</v>
          </cell>
          <cell r="B79" t="str">
            <v xml:space="preserve">J.SUPRIADY    </v>
          </cell>
          <cell r="C79" t="str">
            <v>05</v>
          </cell>
          <cell r="D79" t="str">
            <v>01/04/2002</v>
          </cell>
          <cell r="E79" t="str">
            <v>MPPK S/D 31052004</v>
          </cell>
          <cell r="F79" t="str">
            <v>05</v>
          </cell>
          <cell r="G79" t="str">
            <v>05/05/2003</v>
          </cell>
          <cell r="H79">
            <v>17658</v>
          </cell>
          <cell r="I79" t="str">
            <v>0000056665</v>
          </cell>
          <cell r="J79" t="str">
            <v>D3</v>
          </cell>
          <cell r="K79" t="str">
            <v>AKA.III / TEK.UTILITIES</v>
          </cell>
          <cell r="L79" t="str">
            <v>PLAJU</v>
          </cell>
          <cell r="M79" t="str">
            <v>10/08/1970</v>
          </cell>
          <cell r="N79" t="str">
            <v>E13730</v>
          </cell>
          <cell r="O79" t="str">
            <v>H I K</v>
          </cell>
          <cell r="P79">
            <v>6</v>
          </cell>
          <cell r="Q79">
            <v>6</v>
          </cell>
          <cell r="R79">
            <v>5</v>
          </cell>
          <cell r="S79">
            <v>18.333333333333332</v>
          </cell>
          <cell r="T79">
            <v>6</v>
          </cell>
          <cell r="U79">
            <v>1</v>
          </cell>
          <cell r="V79">
            <v>0</v>
          </cell>
          <cell r="W79">
            <v>56</v>
          </cell>
          <cell r="X79">
            <v>37746</v>
          </cell>
        </row>
        <row r="80">
          <cell r="A80" t="str">
            <v>295029</v>
          </cell>
          <cell r="B80" t="str">
            <v xml:space="preserve">MAWARDI LUBIS    </v>
          </cell>
          <cell r="C80" t="str">
            <v>03</v>
          </cell>
          <cell r="D80" t="str">
            <v>01/10/2003</v>
          </cell>
          <cell r="E80" t="str">
            <v>KA. BAG. POLYPROPYLENE</v>
          </cell>
          <cell r="F80" t="str">
            <v>03</v>
          </cell>
          <cell r="G80" t="str">
            <v>30/12/2002</v>
          </cell>
          <cell r="H80">
            <v>18375</v>
          </cell>
          <cell r="I80" t="str">
            <v>0000045666</v>
          </cell>
          <cell r="J80" t="str">
            <v>D3</v>
          </cell>
          <cell r="K80" t="str">
            <v>AKAMIGAS KILANG</v>
          </cell>
          <cell r="L80" t="str">
            <v>PLAJU</v>
          </cell>
          <cell r="M80" t="str">
            <v>01/01/1971</v>
          </cell>
          <cell r="N80" t="str">
            <v>E13131</v>
          </cell>
          <cell r="O80" t="str">
            <v>P P</v>
          </cell>
          <cell r="P80">
            <v>6</v>
          </cell>
          <cell r="Q80">
            <v>6</v>
          </cell>
          <cell r="R80">
            <v>6</v>
          </cell>
          <cell r="S80">
            <v>20</v>
          </cell>
          <cell r="T80">
            <v>6</v>
          </cell>
          <cell r="U80">
            <v>2</v>
          </cell>
          <cell r="V80">
            <v>0</v>
          </cell>
          <cell r="W80">
            <v>54</v>
          </cell>
          <cell r="X80">
            <v>38464</v>
          </cell>
        </row>
        <row r="81">
          <cell r="A81" t="str">
            <v>295053</v>
          </cell>
          <cell r="B81" t="str">
            <v xml:space="preserve">M. ISA    </v>
          </cell>
          <cell r="C81" t="str">
            <v>08</v>
          </cell>
          <cell r="D81" t="str">
            <v>01/04/2003</v>
          </cell>
          <cell r="E81" t="str">
            <v>MPPK S/D 31102004</v>
          </cell>
          <cell r="F81" t="str">
            <v>08</v>
          </cell>
          <cell r="G81" t="str">
            <v>28/10/2003</v>
          </cell>
          <cell r="H81">
            <v>17834</v>
          </cell>
          <cell r="I81" t="str">
            <v>0000056654</v>
          </cell>
          <cell r="J81" t="str">
            <v>SMA</v>
          </cell>
          <cell r="K81" t="str">
            <v>SMA-SOSIAL/PERSAMAAN</v>
          </cell>
          <cell r="L81" t="str">
            <v>PLAJU</v>
          </cell>
          <cell r="M81" t="str">
            <v>20/02/1970</v>
          </cell>
          <cell r="N81" t="str">
            <v>E13730</v>
          </cell>
          <cell r="O81" t="str">
            <v>H I K</v>
          </cell>
          <cell r="P81">
            <v>6</v>
          </cell>
          <cell r="Q81">
            <v>5</v>
          </cell>
          <cell r="R81">
            <v>4</v>
          </cell>
          <cell r="S81">
            <v>15</v>
          </cell>
          <cell r="T81">
            <v>3</v>
          </cell>
          <cell r="U81">
            <v>1</v>
          </cell>
          <cell r="V81">
            <v>0</v>
          </cell>
          <cell r="W81">
            <v>56</v>
          </cell>
          <cell r="X81">
            <v>37922</v>
          </cell>
        </row>
        <row r="82">
          <cell r="A82" t="str">
            <v>295061</v>
          </cell>
          <cell r="B82" t="str">
            <v xml:space="preserve">M. NUR    </v>
          </cell>
          <cell r="C82" t="str">
            <v>06</v>
          </cell>
          <cell r="D82" t="str">
            <v>01/04/2002</v>
          </cell>
          <cell r="E82" t="str">
            <v>PWSU. KOORD. ROT KSP</v>
          </cell>
          <cell r="F82" t="str">
            <v>05</v>
          </cell>
          <cell r="G82" t="str">
            <v>01/01/2003</v>
          </cell>
          <cell r="H82">
            <v>18213</v>
          </cell>
          <cell r="I82" t="str">
            <v>0000055555</v>
          </cell>
          <cell r="J82" t="str">
            <v>D3</v>
          </cell>
          <cell r="K82" t="str">
            <v>AKA TEKNIK MESIN III</v>
          </cell>
          <cell r="L82" t="str">
            <v>PLAJU</v>
          </cell>
          <cell r="M82" t="str">
            <v>23/07/1970</v>
          </cell>
          <cell r="N82" t="str">
            <v>E13121</v>
          </cell>
          <cell r="O82" t="str">
            <v>REN &amp; KOORD KSP</v>
          </cell>
          <cell r="P82">
            <v>5</v>
          </cell>
          <cell r="Q82">
            <v>5</v>
          </cell>
          <cell r="R82">
            <v>5</v>
          </cell>
          <cell r="S82">
            <v>15</v>
          </cell>
          <cell r="T82">
            <v>6</v>
          </cell>
          <cell r="U82">
            <v>1</v>
          </cell>
          <cell r="V82">
            <v>-1</v>
          </cell>
          <cell r="W82">
            <v>55</v>
          </cell>
          <cell r="X82">
            <v>38302</v>
          </cell>
        </row>
        <row r="83">
          <cell r="A83" t="str">
            <v>295986</v>
          </cell>
          <cell r="B83" t="str">
            <v xml:space="preserve">SJAHROWARDI    </v>
          </cell>
          <cell r="C83" t="str">
            <v>04</v>
          </cell>
          <cell r="D83" t="str">
            <v>01/04/2003</v>
          </cell>
          <cell r="E83" t="str">
            <v>MPPK S/D 31032005</v>
          </cell>
          <cell r="F83" t="str">
            <v>04</v>
          </cell>
          <cell r="G83" t="str">
            <v>11/03/2004</v>
          </cell>
          <cell r="H83">
            <v>17968</v>
          </cell>
          <cell r="I83" t="str">
            <v>0000066655</v>
          </cell>
          <cell r="J83" t="str">
            <v>SMA</v>
          </cell>
          <cell r="K83" t="str">
            <v>S.M.A-B/PASPAL</v>
          </cell>
          <cell r="L83" t="str">
            <v>PLAJU</v>
          </cell>
          <cell r="M83" t="str">
            <v>10/08/1970</v>
          </cell>
          <cell r="N83" t="str">
            <v>E13730</v>
          </cell>
          <cell r="O83" t="str">
            <v>H I K</v>
          </cell>
          <cell r="P83">
            <v>6</v>
          </cell>
          <cell r="Q83">
            <v>5</v>
          </cell>
          <cell r="R83">
            <v>5</v>
          </cell>
          <cell r="S83">
            <v>16.666666666666668</v>
          </cell>
          <cell r="T83">
            <v>3</v>
          </cell>
          <cell r="U83">
            <v>0</v>
          </cell>
          <cell r="V83">
            <v>0</v>
          </cell>
          <cell r="W83">
            <v>55</v>
          </cell>
          <cell r="X83">
            <v>38057</v>
          </cell>
        </row>
        <row r="84">
          <cell r="A84" t="str">
            <v>296196</v>
          </cell>
          <cell r="B84" t="str">
            <v xml:space="preserve">SUGENG SUGIYANTO    </v>
          </cell>
          <cell r="C84" t="str">
            <v>03</v>
          </cell>
          <cell r="D84" t="str">
            <v>01/04/2001</v>
          </cell>
          <cell r="E84" t="str">
            <v>MPPK S/D 30042005</v>
          </cell>
          <cell r="F84" t="str">
            <v>03</v>
          </cell>
          <cell r="G84" t="str">
            <v>04/04/2004</v>
          </cell>
          <cell r="H84">
            <v>17992</v>
          </cell>
          <cell r="I84" t="str">
            <v>0000066666</v>
          </cell>
          <cell r="J84" t="str">
            <v>D3</v>
          </cell>
          <cell r="K84" t="str">
            <v>AKAMIGAS PENGOLAHAN</v>
          </cell>
          <cell r="L84" t="str">
            <v>PLAJU</v>
          </cell>
          <cell r="M84" t="str">
            <v>10/08/1970</v>
          </cell>
          <cell r="N84" t="str">
            <v>E13730</v>
          </cell>
          <cell r="O84" t="str">
            <v>H I K</v>
          </cell>
          <cell r="P84">
            <v>6</v>
          </cell>
          <cell r="Q84">
            <v>6</v>
          </cell>
          <cell r="R84">
            <v>6</v>
          </cell>
          <cell r="S84">
            <v>20</v>
          </cell>
          <cell r="T84">
            <v>6</v>
          </cell>
          <cell r="U84">
            <v>0</v>
          </cell>
          <cell r="V84">
            <v>0</v>
          </cell>
          <cell r="W84">
            <v>55</v>
          </cell>
          <cell r="X84">
            <v>38081</v>
          </cell>
        </row>
        <row r="85">
          <cell r="A85" t="str">
            <v>296325</v>
          </cell>
          <cell r="B85" t="str">
            <v xml:space="preserve">SUPARMO    </v>
          </cell>
          <cell r="C85" t="str">
            <v>06</v>
          </cell>
          <cell r="D85" t="str">
            <v>01/10/2002</v>
          </cell>
          <cell r="E85" t="str">
            <v>INSP UT.OFF SITE FACILITY</v>
          </cell>
          <cell r="F85" t="str">
            <v>05</v>
          </cell>
          <cell r="G85" t="str">
            <v>01/01/2003</v>
          </cell>
          <cell r="H85">
            <v>18575</v>
          </cell>
          <cell r="I85" t="str">
            <v>0000055655</v>
          </cell>
          <cell r="J85" t="str">
            <v>D3</v>
          </cell>
          <cell r="K85" t="str">
            <v>AKA MESIN III</v>
          </cell>
          <cell r="L85" t="str">
            <v>PLAJU</v>
          </cell>
          <cell r="M85" t="str">
            <v>21/07/1970</v>
          </cell>
          <cell r="N85" t="str">
            <v>E13122</v>
          </cell>
          <cell r="O85" t="str">
            <v>INSPEKSI</v>
          </cell>
          <cell r="P85">
            <v>6</v>
          </cell>
          <cell r="Q85">
            <v>5</v>
          </cell>
          <cell r="R85">
            <v>5</v>
          </cell>
          <cell r="S85">
            <v>16.666666666666668</v>
          </cell>
          <cell r="T85">
            <v>6</v>
          </cell>
          <cell r="U85">
            <v>1</v>
          </cell>
          <cell r="V85">
            <v>-1</v>
          </cell>
          <cell r="W85">
            <v>54</v>
          </cell>
          <cell r="X85">
            <v>38664</v>
          </cell>
        </row>
        <row r="86">
          <cell r="A86" t="str">
            <v>296528</v>
          </cell>
          <cell r="B86" t="str">
            <v xml:space="preserve">WELLY    </v>
          </cell>
          <cell r="C86" t="str">
            <v>06</v>
          </cell>
          <cell r="D86" t="str">
            <v>01/10/2001</v>
          </cell>
          <cell r="E86" t="str">
            <v>MPPK S/D 31072004</v>
          </cell>
          <cell r="F86" t="str">
            <v>06</v>
          </cell>
          <cell r="G86" t="str">
            <v>17/07/2003</v>
          </cell>
          <cell r="H86">
            <v>17731</v>
          </cell>
          <cell r="I86" t="str">
            <v>0000055455</v>
          </cell>
          <cell r="J86" t="str">
            <v>D3</v>
          </cell>
          <cell r="K86" t="str">
            <v>AKA.III / TEK.LISTRIK</v>
          </cell>
          <cell r="L86" t="str">
            <v>PLAJU</v>
          </cell>
          <cell r="M86" t="str">
            <v>02/11/1970</v>
          </cell>
          <cell r="N86" t="str">
            <v>E13730</v>
          </cell>
          <cell r="O86" t="str">
            <v>H I K</v>
          </cell>
          <cell r="P86">
            <v>4</v>
          </cell>
          <cell r="Q86">
            <v>5</v>
          </cell>
          <cell r="R86">
            <v>5</v>
          </cell>
          <cell r="S86">
            <v>13.333333333333334</v>
          </cell>
          <cell r="T86">
            <v>6</v>
          </cell>
          <cell r="U86">
            <v>1</v>
          </cell>
          <cell r="V86">
            <v>0</v>
          </cell>
          <cell r="W86">
            <v>56</v>
          </cell>
          <cell r="X86">
            <v>37819</v>
          </cell>
        </row>
        <row r="87">
          <cell r="A87" t="str">
            <v>297621</v>
          </cell>
          <cell r="B87" t="str">
            <v xml:space="preserve">DJUMAT ARIFIN    </v>
          </cell>
          <cell r="C87" t="str">
            <v>08</v>
          </cell>
          <cell r="D87" t="str">
            <v>01/04/2002</v>
          </cell>
          <cell r="E87" t="str">
            <v>PWS. PABX &amp; TELEPON</v>
          </cell>
          <cell r="F87" t="str">
            <v>07</v>
          </cell>
          <cell r="G87" t="str">
            <v>03/01/2000</v>
          </cell>
          <cell r="H87">
            <v>18269</v>
          </cell>
          <cell r="I87" t="str">
            <v>0000066756</v>
          </cell>
          <cell r="J87" t="str">
            <v>SMA</v>
          </cell>
          <cell r="K87" t="str">
            <v>SMA-PASPAL/PERSAMAAN</v>
          </cell>
          <cell r="L87" t="str">
            <v>PLAJU</v>
          </cell>
          <cell r="M87" t="str">
            <v>01/07/1970</v>
          </cell>
          <cell r="N87" t="str">
            <v>E13910</v>
          </cell>
          <cell r="O87" t="str">
            <v>OPERASI</v>
          </cell>
          <cell r="P87">
            <v>7</v>
          </cell>
          <cell r="Q87">
            <v>5</v>
          </cell>
          <cell r="R87">
            <v>6</v>
          </cell>
          <cell r="S87">
            <v>21.666666666666668</v>
          </cell>
          <cell r="T87">
            <v>3</v>
          </cell>
          <cell r="U87">
            <v>4</v>
          </cell>
          <cell r="V87">
            <v>-1</v>
          </cell>
          <cell r="W87">
            <v>54</v>
          </cell>
          <cell r="X87">
            <v>38358</v>
          </cell>
        </row>
        <row r="88">
          <cell r="A88" t="str">
            <v>298067</v>
          </cell>
          <cell r="B88" t="str">
            <v xml:space="preserve">UTUH SYAHRANI  IR  </v>
          </cell>
          <cell r="C88" t="str">
            <v>06</v>
          </cell>
          <cell r="D88" t="str">
            <v>01/10/2000</v>
          </cell>
          <cell r="E88" t="str">
            <v>AUDIT AHLI MADYA IAD-II</v>
          </cell>
          <cell r="F88" t="str">
            <v>04</v>
          </cell>
          <cell r="G88" t="str">
            <v>01/10/2002</v>
          </cell>
          <cell r="H88">
            <v>18115</v>
          </cell>
          <cell r="I88" t="str">
            <v>0000065555</v>
          </cell>
          <cell r="J88" t="str">
            <v>S1</v>
          </cell>
          <cell r="K88" t="str">
            <v>TEKNIK MESIN</v>
          </cell>
          <cell r="L88" t="str">
            <v>PLAJU</v>
          </cell>
          <cell r="M88" t="str">
            <v>27/01/1971</v>
          </cell>
          <cell r="N88" t="str">
            <v>J02100</v>
          </cell>
          <cell r="O88" t="str">
            <v>IAD-II</v>
          </cell>
          <cell r="P88">
            <v>5</v>
          </cell>
          <cell r="Q88">
            <v>5</v>
          </cell>
          <cell r="R88">
            <v>5</v>
          </cell>
          <cell r="S88">
            <v>15</v>
          </cell>
          <cell r="T88">
            <v>7</v>
          </cell>
          <cell r="U88">
            <v>2</v>
          </cell>
          <cell r="V88">
            <v>-2</v>
          </cell>
          <cell r="W88">
            <v>55</v>
          </cell>
          <cell r="X88">
            <v>38204</v>
          </cell>
        </row>
        <row r="89">
          <cell r="A89" t="str">
            <v>299703</v>
          </cell>
          <cell r="B89" t="str">
            <v xml:space="preserve">BACHZAR SJUKILAN    </v>
          </cell>
          <cell r="C89" t="str">
            <v>07</v>
          </cell>
          <cell r="D89" t="str">
            <v>01/04/1998</v>
          </cell>
          <cell r="E89" t="str">
            <v>PWS. ANGG/PERBENDAHARAAN</v>
          </cell>
          <cell r="F89" t="str">
            <v>06</v>
          </cell>
          <cell r="G89" t="str">
            <v>01/07/2000</v>
          </cell>
          <cell r="H89">
            <v>18791</v>
          </cell>
          <cell r="I89" t="str">
            <v>0000065556</v>
          </cell>
          <cell r="J89" t="str">
            <v>SMK</v>
          </cell>
          <cell r="K89" t="str">
            <v>S M FARMASI / SAA</v>
          </cell>
          <cell r="L89" t="str">
            <v>PLAJU</v>
          </cell>
          <cell r="M89" t="str">
            <v>01/08/1970</v>
          </cell>
          <cell r="N89" t="str">
            <v>E13Y40</v>
          </cell>
          <cell r="O89" t="str">
            <v>KEUANGAN/RS</v>
          </cell>
          <cell r="P89">
            <v>5</v>
          </cell>
          <cell r="Q89">
            <v>5</v>
          </cell>
          <cell r="R89">
            <v>6</v>
          </cell>
          <cell r="S89">
            <v>16.666666666666668</v>
          </cell>
          <cell r="T89">
            <v>3</v>
          </cell>
          <cell r="U89">
            <v>4</v>
          </cell>
          <cell r="V89">
            <v>-1</v>
          </cell>
          <cell r="W89">
            <v>53</v>
          </cell>
          <cell r="X89">
            <v>38880</v>
          </cell>
        </row>
        <row r="90">
          <cell r="A90" t="str">
            <v>300552</v>
          </cell>
          <cell r="B90" t="str">
            <v xml:space="preserve">HABIBURRACHMAN  A.P  </v>
          </cell>
          <cell r="C90" t="str">
            <v>08</v>
          </cell>
          <cell r="D90" t="str">
            <v>01/04/2001</v>
          </cell>
          <cell r="E90" t="str">
            <v>AST. JAGA TA</v>
          </cell>
          <cell r="F90" t="str">
            <v>07</v>
          </cell>
          <cell r="G90" t="str">
            <v>16/09/2002</v>
          </cell>
          <cell r="H90">
            <v>18775</v>
          </cell>
          <cell r="I90" t="str">
            <v>0000066665</v>
          </cell>
          <cell r="J90" t="str">
            <v>D1</v>
          </cell>
          <cell r="K90" t="str">
            <v>AKA PENGOL/KIL I</v>
          </cell>
          <cell r="L90" t="str">
            <v>PLAJU</v>
          </cell>
          <cell r="M90" t="str">
            <v>12/03/1971</v>
          </cell>
          <cell r="N90" t="str">
            <v>E13132</v>
          </cell>
          <cell r="O90" t="str">
            <v>TA/PTA</v>
          </cell>
          <cell r="P90">
            <v>6</v>
          </cell>
          <cell r="Q90">
            <v>6</v>
          </cell>
          <cell r="R90">
            <v>5</v>
          </cell>
          <cell r="S90">
            <v>18.333333333333332</v>
          </cell>
          <cell r="T90">
            <v>4</v>
          </cell>
          <cell r="U90">
            <v>2</v>
          </cell>
          <cell r="V90">
            <v>-1</v>
          </cell>
          <cell r="W90">
            <v>53</v>
          </cell>
          <cell r="X90">
            <v>38864</v>
          </cell>
        </row>
        <row r="91">
          <cell r="A91" t="str">
            <v>300577</v>
          </cell>
          <cell r="B91" t="str">
            <v xml:space="preserve">LUKMANUL HAKIM    </v>
          </cell>
          <cell r="C91" t="str">
            <v>07</v>
          </cell>
          <cell r="D91" t="str">
            <v>01/10/2003</v>
          </cell>
          <cell r="E91" t="str">
            <v>PWS. JAGA CD UTARA</v>
          </cell>
          <cell r="F91" t="str">
            <v>06</v>
          </cell>
          <cell r="G91" t="str">
            <v>01/08/2003</v>
          </cell>
          <cell r="H91">
            <v>19091</v>
          </cell>
          <cell r="I91" t="str">
            <v>0000066676</v>
          </cell>
          <cell r="J91" t="str">
            <v>SMA</v>
          </cell>
          <cell r="K91" t="str">
            <v>SMA/PASPAL/IPA</v>
          </cell>
          <cell r="L91" t="str">
            <v>PLAJU</v>
          </cell>
          <cell r="M91" t="str">
            <v>12/03/1971</v>
          </cell>
          <cell r="N91" t="str">
            <v>E13111</v>
          </cell>
          <cell r="O91" t="str">
            <v>CD &amp; GP</v>
          </cell>
          <cell r="P91">
            <v>6</v>
          </cell>
          <cell r="Q91">
            <v>7</v>
          </cell>
          <cell r="R91">
            <v>6</v>
          </cell>
          <cell r="S91">
            <v>23.333333333333332</v>
          </cell>
          <cell r="T91">
            <v>3</v>
          </cell>
          <cell r="U91">
            <v>1</v>
          </cell>
          <cell r="V91">
            <v>-1</v>
          </cell>
          <cell r="W91">
            <v>52</v>
          </cell>
          <cell r="X91">
            <v>39179</v>
          </cell>
        </row>
        <row r="92">
          <cell r="A92" t="str">
            <v>300633</v>
          </cell>
          <cell r="B92" t="str">
            <v xml:space="preserve">SAIMIN  IR  </v>
          </cell>
          <cell r="C92" t="str">
            <v>07</v>
          </cell>
          <cell r="D92" t="str">
            <v>01/10/2002</v>
          </cell>
          <cell r="E92" t="str">
            <v>PWS. JAGA TA</v>
          </cell>
          <cell r="F92" t="str">
            <v>06</v>
          </cell>
          <cell r="G92" t="str">
            <v>16/09/2002</v>
          </cell>
          <cell r="H92">
            <v>18264</v>
          </cell>
          <cell r="I92" t="str">
            <v>0000056666</v>
          </cell>
          <cell r="J92" t="str">
            <v>S1</v>
          </cell>
          <cell r="K92" t="str">
            <v>TEKNIK ELEKTRO</v>
          </cell>
          <cell r="L92" t="str">
            <v>PLAJU</v>
          </cell>
          <cell r="M92" t="str">
            <v>13/03/1971</v>
          </cell>
          <cell r="N92" t="str">
            <v>E13132</v>
          </cell>
          <cell r="O92" t="str">
            <v>TA/PTA</v>
          </cell>
          <cell r="P92">
            <v>6</v>
          </cell>
          <cell r="Q92">
            <v>6</v>
          </cell>
          <cell r="R92">
            <v>6</v>
          </cell>
          <cell r="S92">
            <v>20</v>
          </cell>
          <cell r="T92">
            <v>7</v>
          </cell>
          <cell r="U92">
            <v>2</v>
          </cell>
          <cell r="V92">
            <v>-1</v>
          </cell>
          <cell r="W92">
            <v>54</v>
          </cell>
          <cell r="X92">
            <v>38353</v>
          </cell>
        </row>
        <row r="93">
          <cell r="A93" t="str">
            <v>300641</v>
          </cell>
          <cell r="B93" t="str">
            <v xml:space="preserve">SOEMPONO    </v>
          </cell>
          <cell r="C93" t="str">
            <v>07</v>
          </cell>
          <cell r="D93" t="str">
            <v>01/04/2003</v>
          </cell>
          <cell r="E93" t="str">
            <v>PWS. JAGA POLY &amp; ALKY</v>
          </cell>
          <cell r="F93" t="str">
            <v>06</v>
          </cell>
          <cell r="G93" t="str">
            <v>01/10/2001</v>
          </cell>
          <cell r="H93">
            <v>18994</v>
          </cell>
          <cell r="I93" t="str">
            <v>0000056666</v>
          </cell>
          <cell r="J93" t="str">
            <v>SMA</v>
          </cell>
          <cell r="K93" t="str">
            <v>P K MESIN</v>
          </cell>
          <cell r="L93" t="str">
            <v>PLAJU</v>
          </cell>
          <cell r="M93" t="str">
            <v>13/03/1971</v>
          </cell>
          <cell r="N93" t="str">
            <v>E13111</v>
          </cell>
          <cell r="O93" t="str">
            <v>CD &amp; GP</v>
          </cell>
          <cell r="P93">
            <v>6</v>
          </cell>
          <cell r="Q93">
            <v>6</v>
          </cell>
          <cell r="R93">
            <v>6</v>
          </cell>
          <cell r="S93">
            <v>20</v>
          </cell>
          <cell r="T93">
            <v>3</v>
          </cell>
          <cell r="U93">
            <v>3</v>
          </cell>
          <cell r="V93">
            <v>-1</v>
          </cell>
          <cell r="W93">
            <v>52</v>
          </cell>
          <cell r="X93">
            <v>39083</v>
          </cell>
        </row>
        <row r="94">
          <cell r="A94" t="str">
            <v>300674</v>
          </cell>
          <cell r="B94" t="str">
            <v xml:space="preserve">SULAIMAN    </v>
          </cell>
          <cell r="C94" t="str">
            <v>08</v>
          </cell>
          <cell r="D94" t="str">
            <v>01/04/2001</v>
          </cell>
          <cell r="E94" t="str">
            <v>PWS. APU</v>
          </cell>
          <cell r="F94" t="str">
            <v>06</v>
          </cell>
          <cell r="G94" t="str">
            <v>08/08/2003</v>
          </cell>
          <cell r="H94">
            <v>19074</v>
          </cell>
          <cell r="I94" t="str">
            <v>0000056656</v>
          </cell>
          <cell r="J94" t="str">
            <v>SMA</v>
          </cell>
          <cell r="K94" t="str">
            <v>SMA-PASPAL/PERSAMAAN</v>
          </cell>
          <cell r="L94" t="str">
            <v>PLAJU</v>
          </cell>
          <cell r="M94" t="str">
            <v>13/03/1971</v>
          </cell>
          <cell r="N94" t="str">
            <v>E13132</v>
          </cell>
          <cell r="O94" t="str">
            <v>TA/PTA</v>
          </cell>
          <cell r="P94">
            <v>6</v>
          </cell>
          <cell r="Q94">
            <v>5</v>
          </cell>
          <cell r="R94">
            <v>6</v>
          </cell>
          <cell r="S94">
            <v>18.333333333333332</v>
          </cell>
          <cell r="T94">
            <v>3</v>
          </cell>
          <cell r="U94">
            <v>1</v>
          </cell>
          <cell r="V94">
            <v>-2</v>
          </cell>
          <cell r="W94">
            <v>52</v>
          </cell>
          <cell r="X94">
            <v>39162</v>
          </cell>
        </row>
        <row r="95">
          <cell r="A95" t="str">
            <v>300682</v>
          </cell>
          <cell r="B95" t="str">
            <v xml:space="preserve">USMAN    </v>
          </cell>
          <cell r="C95" t="str">
            <v>08</v>
          </cell>
          <cell r="D95" t="str">
            <v>01/04/2001</v>
          </cell>
          <cell r="E95" t="str">
            <v>AST. JAGA CD2 CD3 CD4</v>
          </cell>
          <cell r="F95" t="str">
            <v>07</v>
          </cell>
          <cell r="G95" t="str">
            <v>03/01/2000</v>
          </cell>
          <cell r="H95">
            <v>18312</v>
          </cell>
          <cell r="I95" t="str">
            <v>0000066665</v>
          </cell>
          <cell r="J95" t="str">
            <v>SMA</v>
          </cell>
          <cell r="K95" t="str">
            <v>S.M.A-B/PASPAL</v>
          </cell>
          <cell r="L95" t="str">
            <v>PLAJU</v>
          </cell>
          <cell r="M95" t="str">
            <v>13/03/1971</v>
          </cell>
          <cell r="N95" t="str">
            <v>E13111</v>
          </cell>
          <cell r="O95" t="str">
            <v>CD &amp; GP</v>
          </cell>
          <cell r="P95">
            <v>6</v>
          </cell>
          <cell r="Q95">
            <v>6</v>
          </cell>
          <cell r="R95">
            <v>5</v>
          </cell>
          <cell r="S95">
            <v>18.333333333333332</v>
          </cell>
          <cell r="T95">
            <v>3</v>
          </cell>
          <cell r="U95">
            <v>4</v>
          </cell>
          <cell r="V95">
            <v>-1</v>
          </cell>
          <cell r="W95">
            <v>54</v>
          </cell>
          <cell r="X95">
            <v>38401</v>
          </cell>
        </row>
        <row r="96">
          <cell r="A96" t="str">
            <v>300974</v>
          </cell>
          <cell r="B96" t="str">
            <v xml:space="preserve">AJADI  S.    </v>
          </cell>
          <cell r="C96" t="str">
            <v>09</v>
          </cell>
          <cell r="D96" t="str">
            <v>01/04/2001</v>
          </cell>
          <cell r="E96" t="str">
            <v>TEKNISI LISTRIK</v>
          </cell>
          <cell r="F96" t="str">
            <v>08</v>
          </cell>
          <cell r="G96" t="str">
            <v>01/07/2003</v>
          </cell>
          <cell r="H96">
            <v>18545</v>
          </cell>
          <cell r="I96" t="str">
            <v>0000056556</v>
          </cell>
          <cell r="J96" t="str">
            <v>SMA</v>
          </cell>
          <cell r="K96" t="str">
            <v>S.M.A-B/PASPAL</v>
          </cell>
          <cell r="L96" t="str">
            <v>PLAJU</v>
          </cell>
          <cell r="M96" t="str">
            <v>17/03/1971</v>
          </cell>
          <cell r="N96" t="str">
            <v>E13A50</v>
          </cell>
          <cell r="O96" t="str">
            <v>BENGKEL</v>
          </cell>
          <cell r="P96">
            <v>5</v>
          </cell>
          <cell r="Q96">
            <v>5</v>
          </cell>
          <cell r="R96">
            <v>6</v>
          </cell>
          <cell r="S96">
            <v>16.666666666666668</v>
          </cell>
          <cell r="T96">
            <v>3</v>
          </cell>
          <cell r="U96">
            <v>1</v>
          </cell>
          <cell r="V96">
            <v>-1</v>
          </cell>
          <cell r="W96">
            <v>54</v>
          </cell>
          <cell r="X96">
            <v>38634</v>
          </cell>
        </row>
        <row r="97">
          <cell r="A97" t="str">
            <v>302059</v>
          </cell>
          <cell r="B97" t="str">
            <v xml:space="preserve">HERAWATI    </v>
          </cell>
          <cell r="C97" t="str">
            <v>07</v>
          </cell>
          <cell r="D97" t="str">
            <v>01/04/2003</v>
          </cell>
          <cell r="E97" t="str">
            <v>PWS. KEBUTUHAN BANG&amp;PEK</v>
          </cell>
          <cell r="F97" t="str">
            <v>06</v>
          </cell>
          <cell r="G97" t="str">
            <v>01/07/2000</v>
          </cell>
          <cell r="H97">
            <v>18346</v>
          </cell>
          <cell r="I97" t="str">
            <v>0000055655</v>
          </cell>
          <cell r="J97" t="str">
            <v>SMA</v>
          </cell>
          <cell r="K97" t="str">
            <v>SMA/PASPAL/IPA</v>
          </cell>
          <cell r="L97" t="str">
            <v>PLAJU</v>
          </cell>
          <cell r="M97" t="str">
            <v>14/10/1969</v>
          </cell>
          <cell r="N97" t="str">
            <v>E13720</v>
          </cell>
          <cell r="O97" t="str">
            <v>RENBANG</v>
          </cell>
          <cell r="P97">
            <v>6</v>
          </cell>
          <cell r="Q97">
            <v>5</v>
          </cell>
          <cell r="R97">
            <v>5</v>
          </cell>
          <cell r="S97">
            <v>16.666666666666668</v>
          </cell>
          <cell r="T97">
            <v>3</v>
          </cell>
          <cell r="U97">
            <v>4</v>
          </cell>
          <cell r="V97">
            <v>-1</v>
          </cell>
          <cell r="W97">
            <v>54</v>
          </cell>
          <cell r="X97">
            <v>38435</v>
          </cell>
        </row>
        <row r="98">
          <cell r="A98" t="str">
            <v>302707</v>
          </cell>
          <cell r="B98" t="str">
            <v xml:space="preserve">MAIMUNAH    </v>
          </cell>
          <cell r="C98" t="str">
            <v>11</v>
          </cell>
          <cell r="D98" t="str">
            <v>01/04/2003</v>
          </cell>
          <cell r="E98" t="str">
            <v>MPPK S/D 31032005</v>
          </cell>
          <cell r="F98" t="str">
            <v>08</v>
          </cell>
          <cell r="G98" t="str">
            <v>17/03/2004</v>
          </cell>
          <cell r="H98">
            <v>17974</v>
          </cell>
          <cell r="I98" t="str">
            <v>0000055655</v>
          </cell>
          <cell r="J98" t="str">
            <v>SMP</v>
          </cell>
          <cell r="K98" t="str">
            <v>S M P</v>
          </cell>
          <cell r="L98" t="str">
            <v>PLAJU</v>
          </cell>
          <cell r="M98" t="str">
            <v>29/01/1970</v>
          </cell>
          <cell r="N98" t="str">
            <v>E13730</v>
          </cell>
          <cell r="O98" t="str">
            <v>H I K</v>
          </cell>
          <cell r="P98">
            <v>6</v>
          </cell>
          <cell r="Q98">
            <v>5</v>
          </cell>
          <cell r="R98">
            <v>5</v>
          </cell>
          <cell r="S98">
            <v>16.666666666666668</v>
          </cell>
          <cell r="T98">
            <v>2</v>
          </cell>
          <cell r="U98">
            <v>0</v>
          </cell>
          <cell r="V98">
            <v>-3</v>
          </cell>
          <cell r="W98">
            <v>55</v>
          </cell>
          <cell r="X98">
            <v>38063</v>
          </cell>
        </row>
        <row r="99">
          <cell r="A99" t="str">
            <v>302748</v>
          </cell>
          <cell r="B99" t="str">
            <v xml:space="preserve">HENDARMIN    </v>
          </cell>
          <cell r="C99" t="str">
            <v>08</v>
          </cell>
          <cell r="D99" t="str">
            <v>01/10/2003</v>
          </cell>
          <cell r="E99" t="str">
            <v>TEKNISI INSTRUMEN</v>
          </cell>
          <cell r="F99" t="str">
            <v>08</v>
          </cell>
          <cell r="G99" t="str">
            <v>01/10/2002</v>
          </cell>
          <cell r="H99">
            <v>18413</v>
          </cell>
          <cell r="I99" t="str">
            <v>0000065664</v>
          </cell>
          <cell r="J99" t="str">
            <v>SMA</v>
          </cell>
          <cell r="K99" t="str">
            <v>P K MIGAS</v>
          </cell>
          <cell r="L99" t="str">
            <v>PLAJU</v>
          </cell>
          <cell r="M99" t="str">
            <v>08/04/1971</v>
          </cell>
          <cell r="N99" t="str">
            <v>E13A50</v>
          </cell>
          <cell r="O99" t="str">
            <v>BENGKEL</v>
          </cell>
          <cell r="P99">
            <v>6</v>
          </cell>
          <cell r="Q99">
            <v>6</v>
          </cell>
          <cell r="R99">
            <v>4</v>
          </cell>
          <cell r="S99">
            <v>16.666666666666668</v>
          </cell>
          <cell r="T99">
            <v>3</v>
          </cell>
          <cell r="U99">
            <v>2</v>
          </cell>
          <cell r="V99">
            <v>0</v>
          </cell>
          <cell r="W99">
            <v>54</v>
          </cell>
          <cell r="X99">
            <v>38502</v>
          </cell>
        </row>
        <row r="100">
          <cell r="A100" t="str">
            <v>303111</v>
          </cell>
          <cell r="B100" t="str">
            <v xml:space="preserve">Z.M. JUSUF,H    </v>
          </cell>
          <cell r="C100" t="str">
            <v>09</v>
          </cell>
          <cell r="D100" t="str">
            <v>01/04/2002</v>
          </cell>
          <cell r="E100" t="str">
            <v>TEKNISI SIPIL</v>
          </cell>
          <cell r="F100" t="str">
            <v>09</v>
          </cell>
          <cell r="G100" t="str">
            <v>31/12/2000</v>
          </cell>
          <cell r="H100">
            <v>18756</v>
          </cell>
          <cell r="I100" t="str">
            <v>0000035655</v>
          </cell>
          <cell r="J100" t="str">
            <v>SMA</v>
          </cell>
          <cell r="K100" t="str">
            <v>SMA.SOS/PERSAMAAN</v>
          </cell>
          <cell r="L100" t="str">
            <v>PLAJU</v>
          </cell>
          <cell r="M100" t="str">
            <v>01/07/1969</v>
          </cell>
          <cell r="N100" t="str">
            <v>E13A50</v>
          </cell>
          <cell r="O100" t="str">
            <v>BENGKEL</v>
          </cell>
          <cell r="P100">
            <v>6</v>
          </cell>
          <cell r="Q100">
            <v>5</v>
          </cell>
          <cell r="R100">
            <v>5</v>
          </cell>
          <cell r="S100">
            <v>16.666666666666668</v>
          </cell>
          <cell r="T100">
            <v>3</v>
          </cell>
          <cell r="U100">
            <v>4</v>
          </cell>
          <cell r="V100">
            <v>0</v>
          </cell>
          <cell r="W100">
            <v>53</v>
          </cell>
          <cell r="X100">
            <v>38845</v>
          </cell>
        </row>
        <row r="101">
          <cell r="A101" t="str">
            <v>303225</v>
          </cell>
          <cell r="B101" t="str">
            <v xml:space="preserve">HASAN ZENI    </v>
          </cell>
          <cell r="C101" t="str">
            <v>08</v>
          </cell>
          <cell r="D101" t="str">
            <v>01/10/2003</v>
          </cell>
          <cell r="E101" t="str">
            <v>TEKNISI LISTRIK</v>
          </cell>
          <cell r="F101" t="str">
            <v>08</v>
          </cell>
          <cell r="G101" t="str">
            <v>31/12/2000</v>
          </cell>
          <cell r="H101">
            <v>18629</v>
          </cell>
          <cell r="I101" t="str">
            <v>0000055565</v>
          </cell>
          <cell r="J101" t="str">
            <v>D1</v>
          </cell>
          <cell r="K101" t="str">
            <v>PKL TEKNIK LISTRIK</v>
          </cell>
          <cell r="L101" t="str">
            <v>PLAJU</v>
          </cell>
          <cell r="M101" t="str">
            <v>30/04/1971</v>
          </cell>
          <cell r="N101" t="str">
            <v>E13A50</v>
          </cell>
          <cell r="O101" t="str">
            <v>BENGKEL</v>
          </cell>
          <cell r="P101">
            <v>5</v>
          </cell>
          <cell r="Q101">
            <v>6</v>
          </cell>
          <cell r="R101">
            <v>5</v>
          </cell>
          <cell r="S101">
            <v>16.666666666666668</v>
          </cell>
          <cell r="T101">
            <v>4</v>
          </cell>
          <cell r="U101">
            <v>4</v>
          </cell>
          <cell r="V101">
            <v>0</v>
          </cell>
          <cell r="W101">
            <v>53</v>
          </cell>
          <cell r="X101">
            <v>38718</v>
          </cell>
        </row>
        <row r="102">
          <cell r="A102" t="str">
            <v>303355</v>
          </cell>
          <cell r="B102" t="str">
            <v xml:space="preserve">NURDIN GOPAR  A.MA  </v>
          </cell>
          <cell r="C102" t="str">
            <v>07</v>
          </cell>
          <cell r="D102" t="str">
            <v>01/04/2001</v>
          </cell>
          <cell r="E102" t="str">
            <v>MPPK S/D 30062004</v>
          </cell>
          <cell r="F102" t="str">
            <v>06</v>
          </cell>
          <cell r="G102" t="str">
            <v>23/06/2003</v>
          </cell>
          <cell r="H102">
            <v>17707</v>
          </cell>
          <cell r="I102" t="str">
            <v>0000066665</v>
          </cell>
          <cell r="J102" t="str">
            <v>D2</v>
          </cell>
          <cell r="K102" t="str">
            <v>AKA PENGOL/KIL.II</v>
          </cell>
          <cell r="L102" t="str">
            <v>PLAJU</v>
          </cell>
          <cell r="M102" t="str">
            <v>21/04/1971</v>
          </cell>
          <cell r="N102" t="str">
            <v>E13730</v>
          </cell>
          <cell r="O102" t="str">
            <v>H I K</v>
          </cell>
          <cell r="P102">
            <v>6</v>
          </cell>
          <cell r="Q102">
            <v>6</v>
          </cell>
          <cell r="R102">
            <v>5</v>
          </cell>
          <cell r="S102">
            <v>18.333333333333332</v>
          </cell>
          <cell r="T102">
            <v>5</v>
          </cell>
          <cell r="U102">
            <v>1</v>
          </cell>
          <cell r="V102">
            <v>-1</v>
          </cell>
          <cell r="W102">
            <v>56</v>
          </cell>
          <cell r="X102">
            <v>37795</v>
          </cell>
        </row>
        <row r="103">
          <cell r="A103" t="str">
            <v>303493</v>
          </cell>
          <cell r="B103" t="str">
            <v xml:space="preserve">HASANI    </v>
          </cell>
          <cell r="C103" t="str">
            <v>09</v>
          </cell>
          <cell r="D103" t="str">
            <v>01/04/2000</v>
          </cell>
          <cell r="E103" t="str">
            <v>AST. PENYALUR PROD PL</v>
          </cell>
          <cell r="F103" t="str">
            <v>08</v>
          </cell>
          <cell r="G103" t="str">
            <v>03/01/2000</v>
          </cell>
          <cell r="H103">
            <v>18330</v>
          </cell>
          <cell r="I103" t="str">
            <v>0000055566</v>
          </cell>
          <cell r="J103" t="str">
            <v>SMA</v>
          </cell>
          <cell r="K103" t="str">
            <v>S.M.A / SOSIAL</v>
          </cell>
          <cell r="L103" t="str">
            <v>PLAJU</v>
          </cell>
          <cell r="M103" t="str">
            <v>22/04/1971</v>
          </cell>
          <cell r="N103" t="str">
            <v>E13119</v>
          </cell>
          <cell r="O103" t="str">
            <v>I T P</v>
          </cell>
          <cell r="P103">
            <v>5</v>
          </cell>
          <cell r="Q103">
            <v>6</v>
          </cell>
          <cell r="R103">
            <v>6</v>
          </cell>
          <cell r="S103">
            <v>18.333333333333332</v>
          </cell>
          <cell r="T103">
            <v>3</v>
          </cell>
          <cell r="U103">
            <v>4</v>
          </cell>
          <cell r="V103">
            <v>-1</v>
          </cell>
          <cell r="W103">
            <v>54</v>
          </cell>
          <cell r="X103">
            <v>38419</v>
          </cell>
        </row>
        <row r="104">
          <cell r="A104" t="str">
            <v>303793</v>
          </cell>
          <cell r="B104" t="str">
            <v xml:space="preserve">SUKARMIN    </v>
          </cell>
          <cell r="C104" t="str">
            <v>08</v>
          </cell>
          <cell r="D104" t="str">
            <v>01/04/2003</v>
          </cell>
          <cell r="E104" t="str">
            <v>TEKNISI NON ROT EQUIP.</v>
          </cell>
          <cell r="F104" t="str">
            <v>08</v>
          </cell>
          <cell r="G104" t="str">
            <v>31/12/2000</v>
          </cell>
          <cell r="H104">
            <v>19229</v>
          </cell>
          <cell r="I104" t="str">
            <v>0000045565</v>
          </cell>
          <cell r="J104" t="str">
            <v>SMA</v>
          </cell>
          <cell r="K104" t="str">
            <v>SMA/PASPAL/IPA</v>
          </cell>
          <cell r="L104" t="str">
            <v>PLAJU</v>
          </cell>
          <cell r="M104" t="str">
            <v>24/04/1971</v>
          </cell>
          <cell r="N104" t="str">
            <v>E13A50</v>
          </cell>
          <cell r="O104" t="str">
            <v>BENGKEL</v>
          </cell>
          <cell r="P104">
            <v>5</v>
          </cell>
          <cell r="Q104">
            <v>6</v>
          </cell>
          <cell r="R104">
            <v>5</v>
          </cell>
          <cell r="S104">
            <v>16.666666666666668</v>
          </cell>
          <cell r="T104">
            <v>3</v>
          </cell>
          <cell r="U104">
            <v>4</v>
          </cell>
          <cell r="V104">
            <v>0</v>
          </cell>
          <cell r="W104">
            <v>52</v>
          </cell>
          <cell r="X104">
            <v>39317</v>
          </cell>
        </row>
        <row r="105">
          <cell r="A105" t="str">
            <v>303833</v>
          </cell>
          <cell r="B105" t="str">
            <v xml:space="preserve">M. NASIR    </v>
          </cell>
          <cell r="C105" t="str">
            <v>09</v>
          </cell>
          <cell r="D105" t="str">
            <v>01/04/2002</v>
          </cell>
          <cell r="E105" t="str">
            <v>AST. JAGA PANEL PS-1</v>
          </cell>
          <cell r="F105" t="str">
            <v>09</v>
          </cell>
          <cell r="G105" t="str">
            <v>01/04/2001</v>
          </cell>
          <cell r="H105">
            <v>18459</v>
          </cell>
          <cell r="I105" t="str">
            <v>0000055665</v>
          </cell>
          <cell r="J105" t="str">
            <v>SMA</v>
          </cell>
          <cell r="K105" t="str">
            <v>S.M.A-SASTRA/PERSAMAAN</v>
          </cell>
          <cell r="L105" t="str">
            <v>PLAJU</v>
          </cell>
          <cell r="M105" t="str">
            <v>26/04/1971</v>
          </cell>
          <cell r="N105" t="str">
            <v>E13118</v>
          </cell>
          <cell r="O105" t="str">
            <v>U T L</v>
          </cell>
          <cell r="P105">
            <v>6</v>
          </cell>
          <cell r="Q105">
            <v>6</v>
          </cell>
          <cell r="R105">
            <v>5</v>
          </cell>
          <cell r="S105">
            <v>18.333333333333332</v>
          </cell>
          <cell r="T105">
            <v>3</v>
          </cell>
          <cell r="U105">
            <v>3</v>
          </cell>
          <cell r="V105">
            <v>0</v>
          </cell>
          <cell r="W105">
            <v>54</v>
          </cell>
          <cell r="X105">
            <v>38548</v>
          </cell>
        </row>
        <row r="106">
          <cell r="A106" t="str">
            <v>303841</v>
          </cell>
          <cell r="B106" t="str">
            <v xml:space="preserve">M. SUMANTRI    </v>
          </cell>
          <cell r="C106" t="str">
            <v>08</v>
          </cell>
          <cell r="D106" t="str">
            <v>01/04/2002</v>
          </cell>
          <cell r="E106" t="str">
            <v>TEKNISI NON ROT EQUIP.</v>
          </cell>
          <cell r="F106" t="str">
            <v>08</v>
          </cell>
          <cell r="G106" t="str">
            <v>31/12/2000</v>
          </cell>
          <cell r="H106">
            <v>19349</v>
          </cell>
          <cell r="I106" t="str">
            <v>0000046666</v>
          </cell>
          <cell r="J106" t="str">
            <v>D1</v>
          </cell>
          <cell r="K106" t="str">
            <v>PKL TEKNIK MESIN I</v>
          </cell>
          <cell r="L106" t="str">
            <v>PLAJU</v>
          </cell>
          <cell r="M106" t="str">
            <v>26/04/1971</v>
          </cell>
          <cell r="N106" t="str">
            <v>E13A50</v>
          </cell>
          <cell r="O106" t="str">
            <v>BENGKEL</v>
          </cell>
          <cell r="P106">
            <v>6</v>
          </cell>
          <cell r="Q106">
            <v>6</v>
          </cell>
          <cell r="R106">
            <v>6</v>
          </cell>
          <cell r="S106">
            <v>20</v>
          </cell>
          <cell r="T106">
            <v>4</v>
          </cell>
          <cell r="U106">
            <v>4</v>
          </cell>
          <cell r="V106">
            <v>0</v>
          </cell>
          <cell r="W106">
            <v>52</v>
          </cell>
          <cell r="X106">
            <v>39437</v>
          </cell>
        </row>
        <row r="107">
          <cell r="A107" t="str">
            <v>303914</v>
          </cell>
          <cell r="B107" t="str">
            <v xml:space="preserve">KMS. KOMARUDDIN    </v>
          </cell>
          <cell r="C107" t="str">
            <v>08</v>
          </cell>
          <cell r="D107" t="str">
            <v>01/10/2001</v>
          </cell>
          <cell r="E107" t="str">
            <v>PWS. PERGUDANGAN</v>
          </cell>
          <cell r="F107" t="str">
            <v>07</v>
          </cell>
          <cell r="G107" t="str">
            <v>01/10/2003</v>
          </cell>
          <cell r="H107">
            <v>18290</v>
          </cell>
          <cell r="I107" t="str">
            <v>0000066666</v>
          </cell>
          <cell r="J107" t="str">
            <v>D1</v>
          </cell>
          <cell r="K107" t="str">
            <v>PKL LOG /MAT I</v>
          </cell>
          <cell r="L107" t="str">
            <v>PLAJU</v>
          </cell>
          <cell r="M107" t="str">
            <v>27/04/1971</v>
          </cell>
          <cell r="N107" t="str">
            <v>E13510</v>
          </cell>
          <cell r="O107" t="str">
            <v>PENGADAAN</v>
          </cell>
          <cell r="P107">
            <v>6</v>
          </cell>
          <cell r="Q107">
            <v>6</v>
          </cell>
          <cell r="R107">
            <v>6</v>
          </cell>
          <cell r="S107">
            <v>20</v>
          </cell>
          <cell r="T107">
            <v>4</v>
          </cell>
          <cell r="U107">
            <v>1</v>
          </cell>
          <cell r="V107">
            <v>-1</v>
          </cell>
          <cell r="W107">
            <v>54</v>
          </cell>
          <cell r="X107">
            <v>38379</v>
          </cell>
        </row>
        <row r="108">
          <cell r="A108" t="str">
            <v>303922</v>
          </cell>
          <cell r="B108" t="str">
            <v xml:space="preserve">MAILAN    </v>
          </cell>
          <cell r="C108" t="str">
            <v>09</v>
          </cell>
          <cell r="D108" t="str">
            <v>01/10/2000</v>
          </cell>
          <cell r="E108" t="str">
            <v>TEKNISI LISTRIK</v>
          </cell>
          <cell r="F108" t="str">
            <v>08</v>
          </cell>
          <cell r="G108" t="str">
            <v>01/07/2003</v>
          </cell>
          <cell r="H108">
            <v>18541</v>
          </cell>
          <cell r="I108" t="str">
            <v>0000065565</v>
          </cell>
          <cell r="J108" t="str">
            <v>D1</v>
          </cell>
          <cell r="K108" t="str">
            <v>AKA LISTRIK I</v>
          </cell>
          <cell r="L108" t="str">
            <v>PLAJU</v>
          </cell>
          <cell r="M108" t="str">
            <v>27/04/1971</v>
          </cell>
          <cell r="N108" t="str">
            <v>E13A50</v>
          </cell>
          <cell r="O108" t="str">
            <v>BENGKEL</v>
          </cell>
          <cell r="P108">
            <v>5</v>
          </cell>
          <cell r="Q108">
            <v>6</v>
          </cell>
          <cell r="R108">
            <v>5</v>
          </cell>
          <cell r="S108">
            <v>16.666666666666668</v>
          </cell>
          <cell r="T108">
            <v>4</v>
          </cell>
          <cell r="U108">
            <v>1</v>
          </cell>
          <cell r="V108">
            <v>-1</v>
          </cell>
          <cell r="W108">
            <v>54</v>
          </cell>
          <cell r="X108">
            <v>38630</v>
          </cell>
        </row>
        <row r="109">
          <cell r="A109" t="str">
            <v>303947</v>
          </cell>
          <cell r="B109" t="str">
            <v xml:space="preserve">SJAMSUL BACHRI    </v>
          </cell>
          <cell r="C109" t="str">
            <v>09</v>
          </cell>
          <cell r="D109" t="str">
            <v>01/04/2002</v>
          </cell>
          <cell r="E109" t="str">
            <v>TEKNISI ROT. EQUIP</v>
          </cell>
          <cell r="F109" t="str">
            <v>09</v>
          </cell>
          <cell r="G109" t="str">
            <v>31/12/2000</v>
          </cell>
          <cell r="H109">
            <v>18662</v>
          </cell>
          <cell r="I109" t="str">
            <v>0000055654</v>
          </cell>
          <cell r="J109" t="str">
            <v>D1</v>
          </cell>
          <cell r="K109" t="str">
            <v>AKA INST&amp;ELKA I</v>
          </cell>
          <cell r="L109" t="str">
            <v>PLAJU</v>
          </cell>
          <cell r="M109" t="str">
            <v>27/04/1971</v>
          </cell>
          <cell r="N109" t="str">
            <v>E13A50</v>
          </cell>
          <cell r="O109" t="str">
            <v>BENGKEL</v>
          </cell>
          <cell r="P109">
            <v>6</v>
          </cell>
          <cell r="Q109">
            <v>5</v>
          </cell>
          <cell r="R109">
            <v>4</v>
          </cell>
          <cell r="S109">
            <v>15</v>
          </cell>
          <cell r="T109">
            <v>4</v>
          </cell>
          <cell r="U109">
            <v>4</v>
          </cell>
          <cell r="V109">
            <v>0</v>
          </cell>
          <cell r="W109">
            <v>53</v>
          </cell>
          <cell r="X109">
            <v>38751</v>
          </cell>
        </row>
        <row r="110">
          <cell r="A110" t="str">
            <v>303955</v>
          </cell>
          <cell r="B110" t="str">
            <v xml:space="preserve">SUGIJO  A.MA  </v>
          </cell>
          <cell r="C110" t="str">
            <v>07</v>
          </cell>
          <cell r="D110" t="str">
            <v>01/04/2002</v>
          </cell>
          <cell r="E110" t="str">
            <v>AST. DISTRIBUSI LIS PL</v>
          </cell>
          <cell r="F110" t="str">
            <v>07</v>
          </cell>
          <cell r="G110" t="str">
            <v>01/04/2001</v>
          </cell>
          <cell r="H110">
            <v>19461</v>
          </cell>
          <cell r="I110" t="str">
            <v>0000056655</v>
          </cell>
          <cell r="J110" t="str">
            <v>D2</v>
          </cell>
          <cell r="K110" t="str">
            <v>AKA LISTRIK II</v>
          </cell>
          <cell r="L110" t="str">
            <v>PLAJU</v>
          </cell>
          <cell r="M110" t="str">
            <v>27/04/1971</v>
          </cell>
          <cell r="N110" t="str">
            <v>E13118</v>
          </cell>
          <cell r="O110" t="str">
            <v>U T L</v>
          </cell>
          <cell r="P110">
            <v>6</v>
          </cell>
          <cell r="Q110">
            <v>5</v>
          </cell>
          <cell r="R110">
            <v>5</v>
          </cell>
          <cell r="S110">
            <v>16.666666666666668</v>
          </cell>
          <cell r="T110">
            <v>5</v>
          </cell>
          <cell r="U110">
            <v>3</v>
          </cell>
          <cell r="V110">
            <v>0</v>
          </cell>
          <cell r="W110">
            <v>51</v>
          </cell>
          <cell r="X110">
            <v>39550</v>
          </cell>
        </row>
        <row r="111">
          <cell r="A111" t="str">
            <v>303971</v>
          </cell>
          <cell r="B111" t="str">
            <v xml:space="preserve">SURATNO    </v>
          </cell>
          <cell r="C111" t="str">
            <v>09</v>
          </cell>
          <cell r="D111" t="str">
            <v>01/10/2001</v>
          </cell>
          <cell r="E111" t="str">
            <v>SEKRETARIS MAN.PROD-II</v>
          </cell>
          <cell r="F111" t="str">
            <v>08</v>
          </cell>
          <cell r="G111" t="str">
            <v>10/09/2003</v>
          </cell>
          <cell r="H111">
            <v>19082</v>
          </cell>
          <cell r="I111" t="str">
            <v>0000066555</v>
          </cell>
          <cell r="J111" t="str">
            <v>SMA</v>
          </cell>
          <cell r="K111" t="str">
            <v>SMA/PASPAL/IPA</v>
          </cell>
          <cell r="L111" t="str">
            <v>PLAJU</v>
          </cell>
          <cell r="M111" t="str">
            <v>27/04/1971</v>
          </cell>
          <cell r="N111" t="str">
            <v>E13130</v>
          </cell>
          <cell r="O111" t="str">
            <v>UNIT PROD.II</v>
          </cell>
          <cell r="P111">
            <v>5</v>
          </cell>
          <cell r="Q111">
            <v>5</v>
          </cell>
          <cell r="R111">
            <v>5</v>
          </cell>
          <cell r="S111">
            <v>15</v>
          </cell>
          <cell r="T111">
            <v>3</v>
          </cell>
          <cell r="U111">
            <v>1</v>
          </cell>
          <cell r="V111">
            <v>-1</v>
          </cell>
          <cell r="W111">
            <v>52</v>
          </cell>
          <cell r="X111">
            <v>39170</v>
          </cell>
        </row>
        <row r="112">
          <cell r="A112" t="str">
            <v>304002</v>
          </cell>
          <cell r="B112" t="str">
            <v xml:space="preserve">ZULKIFLI    </v>
          </cell>
          <cell r="C112" t="str">
            <v>09</v>
          </cell>
          <cell r="D112" t="str">
            <v>01/04/2002</v>
          </cell>
          <cell r="E112" t="str">
            <v>TEKNISI ROT. EQUIPMENT</v>
          </cell>
          <cell r="F112" t="str">
            <v>09</v>
          </cell>
          <cell r="G112" t="str">
            <v>31/12/2000</v>
          </cell>
          <cell r="H112">
            <v>19139</v>
          </cell>
          <cell r="I112" t="str">
            <v>0000055555</v>
          </cell>
          <cell r="J112" t="str">
            <v>SMA</v>
          </cell>
          <cell r="K112" t="str">
            <v>SMA/PASPAL/IPA</v>
          </cell>
          <cell r="L112" t="str">
            <v>PLAJU</v>
          </cell>
          <cell r="M112" t="str">
            <v>27/04/1971</v>
          </cell>
          <cell r="N112" t="str">
            <v>E13A50</v>
          </cell>
          <cell r="O112" t="str">
            <v>BENGKEL</v>
          </cell>
          <cell r="P112">
            <v>5</v>
          </cell>
          <cell r="Q112">
            <v>5</v>
          </cell>
          <cell r="R112">
            <v>5</v>
          </cell>
          <cell r="S112">
            <v>15</v>
          </cell>
          <cell r="T112">
            <v>3</v>
          </cell>
          <cell r="U112">
            <v>4</v>
          </cell>
          <cell r="V112">
            <v>0</v>
          </cell>
          <cell r="W112">
            <v>52</v>
          </cell>
          <cell r="X112">
            <v>39227</v>
          </cell>
        </row>
        <row r="113">
          <cell r="A113" t="str">
            <v>304019</v>
          </cell>
          <cell r="B113" t="str">
            <v xml:space="preserve">A. MANSUR  IR  </v>
          </cell>
          <cell r="C113" t="str">
            <v>07</v>
          </cell>
          <cell r="D113" t="str">
            <v>01/04/2002</v>
          </cell>
          <cell r="E113" t="str">
            <v>AST. KEPALA PROD POLY</v>
          </cell>
          <cell r="F113" t="str">
            <v>05</v>
          </cell>
          <cell r="G113" t="str">
            <v>16/09/2002</v>
          </cell>
          <cell r="H113">
            <v>19359</v>
          </cell>
          <cell r="I113" t="str">
            <v>0000066666</v>
          </cell>
          <cell r="J113" t="str">
            <v>S1</v>
          </cell>
          <cell r="K113" t="str">
            <v>TEKNIK KIMIA</v>
          </cell>
          <cell r="L113" t="str">
            <v>PLAJU</v>
          </cell>
          <cell r="M113" t="str">
            <v>28/04/1971</v>
          </cell>
          <cell r="N113" t="str">
            <v>E13131</v>
          </cell>
          <cell r="O113" t="str">
            <v>P P</v>
          </cell>
          <cell r="P113">
            <v>6</v>
          </cell>
          <cell r="Q113">
            <v>6</v>
          </cell>
          <cell r="R113">
            <v>6</v>
          </cell>
          <cell r="S113">
            <v>20</v>
          </cell>
          <cell r="T113">
            <v>7</v>
          </cell>
          <cell r="U113">
            <v>2</v>
          </cell>
          <cell r="V113">
            <v>-2</v>
          </cell>
          <cell r="W113">
            <v>52</v>
          </cell>
          <cell r="X113">
            <v>39447</v>
          </cell>
        </row>
        <row r="114">
          <cell r="A114" t="str">
            <v>304027</v>
          </cell>
          <cell r="B114" t="str">
            <v xml:space="preserve">ACHMAD HALIMIN    </v>
          </cell>
          <cell r="C114" t="str">
            <v>09</v>
          </cell>
          <cell r="D114" t="str">
            <v>01/10/2000</v>
          </cell>
          <cell r="E114" t="str">
            <v>TEKNISI NON ROT EQUIP</v>
          </cell>
          <cell r="F114" t="str">
            <v>08</v>
          </cell>
          <cell r="G114" t="str">
            <v>01/07/2003</v>
          </cell>
          <cell r="H114">
            <v>18153</v>
          </cell>
          <cell r="I114" t="str">
            <v>0000064456</v>
          </cell>
          <cell r="J114" t="str">
            <v>SMA</v>
          </cell>
          <cell r="K114" t="str">
            <v>SMA/PASPAL/IPA</v>
          </cell>
          <cell r="L114" t="str">
            <v>PLAJU</v>
          </cell>
          <cell r="M114" t="str">
            <v>28/04/1971</v>
          </cell>
          <cell r="N114" t="str">
            <v>E13A50</v>
          </cell>
          <cell r="O114" t="str">
            <v>BENGKEL</v>
          </cell>
          <cell r="P114">
            <v>4</v>
          </cell>
          <cell r="Q114">
            <v>5</v>
          </cell>
          <cell r="R114">
            <v>6</v>
          </cell>
          <cell r="S114">
            <v>15</v>
          </cell>
          <cell r="T114">
            <v>3</v>
          </cell>
          <cell r="U114">
            <v>1</v>
          </cell>
          <cell r="V114">
            <v>-1</v>
          </cell>
          <cell r="W114">
            <v>55</v>
          </cell>
          <cell r="X114">
            <v>38242</v>
          </cell>
        </row>
        <row r="115">
          <cell r="A115" t="str">
            <v>304051</v>
          </cell>
          <cell r="B115" t="str">
            <v xml:space="preserve">MOHD. NUR    </v>
          </cell>
          <cell r="C115" t="str">
            <v>09</v>
          </cell>
          <cell r="D115" t="str">
            <v>01/04/2002</v>
          </cell>
          <cell r="E115" t="str">
            <v>TEKNISI LISTRIK</v>
          </cell>
          <cell r="F115" t="str">
            <v>09</v>
          </cell>
          <cell r="G115" t="str">
            <v>01/10/2001</v>
          </cell>
          <cell r="H115">
            <v>19010</v>
          </cell>
          <cell r="I115" t="str">
            <v>0000055555</v>
          </cell>
          <cell r="J115" t="str">
            <v>SMA</v>
          </cell>
          <cell r="K115" t="str">
            <v>SMA/PASPAL/IPA</v>
          </cell>
          <cell r="L115" t="str">
            <v>PLAJU</v>
          </cell>
          <cell r="M115" t="str">
            <v>28/04/1971</v>
          </cell>
          <cell r="N115" t="str">
            <v>E13A50</v>
          </cell>
          <cell r="O115" t="str">
            <v>BENGKEL</v>
          </cell>
          <cell r="P115">
            <v>5</v>
          </cell>
          <cell r="Q115">
            <v>5</v>
          </cell>
          <cell r="R115">
            <v>5</v>
          </cell>
          <cell r="S115">
            <v>15</v>
          </cell>
          <cell r="T115">
            <v>3</v>
          </cell>
          <cell r="U115">
            <v>3</v>
          </cell>
          <cell r="V115">
            <v>0</v>
          </cell>
          <cell r="W115">
            <v>52</v>
          </cell>
          <cell r="X115">
            <v>39099</v>
          </cell>
        </row>
        <row r="116">
          <cell r="A116" t="str">
            <v>304068</v>
          </cell>
          <cell r="B116" t="str">
            <v xml:space="preserve">NIPRAN    </v>
          </cell>
          <cell r="C116" t="str">
            <v>09</v>
          </cell>
          <cell r="D116" t="str">
            <v>01/04/2002</v>
          </cell>
          <cell r="E116" t="str">
            <v>TEKNISI PIPE ITTER</v>
          </cell>
          <cell r="F116" t="str">
            <v>09</v>
          </cell>
          <cell r="G116" t="str">
            <v>31/12/2000</v>
          </cell>
          <cell r="H116">
            <v>18861</v>
          </cell>
          <cell r="I116" t="str">
            <v>0000055655</v>
          </cell>
          <cell r="J116" t="str">
            <v>SMA</v>
          </cell>
          <cell r="K116" t="str">
            <v>SMA/PASPAL/IPA</v>
          </cell>
          <cell r="L116" t="str">
            <v>PLAJU</v>
          </cell>
          <cell r="M116" t="str">
            <v>28/04/1971</v>
          </cell>
          <cell r="N116" t="str">
            <v>E13A50</v>
          </cell>
          <cell r="O116" t="str">
            <v>BENGKEL</v>
          </cell>
          <cell r="P116">
            <v>6</v>
          </cell>
          <cell r="Q116">
            <v>5</v>
          </cell>
          <cell r="R116">
            <v>5</v>
          </cell>
          <cell r="S116">
            <v>16.666666666666668</v>
          </cell>
          <cell r="T116">
            <v>3</v>
          </cell>
          <cell r="U116">
            <v>4</v>
          </cell>
          <cell r="V116">
            <v>0</v>
          </cell>
          <cell r="W116">
            <v>53</v>
          </cell>
          <cell r="X116">
            <v>38950</v>
          </cell>
        </row>
        <row r="117">
          <cell r="A117" t="str">
            <v>304084</v>
          </cell>
          <cell r="B117" t="str">
            <v xml:space="preserve">SURONTO    </v>
          </cell>
          <cell r="C117" t="str">
            <v>09</v>
          </cell>
          <cell r="D117" t="str">
            <v>01/10/2003</v>
          </cell>
          <cell r="E117" t="str">
            <v>AST. CDU - V</v>
          </cell>
          <cell r="F117" t="str">
            <v>08</v>
          </cell>
          <cell r="G117" t="str">
            <v>01/05/2002</v>
          </cell>
          <cell r="H117">
            <v>18554</v>
          </cell>
          <cell r="I117" t="str">
            <v>0000065655</v>
          </cell>
          <cell r="J117" t="str">
            <v>SMA</v>
          </cell>
          <cell r="K117" t="str">
            <v>P K MIGAS</v>
          </cell>
          <cell r="L117" t="str">
            <v>PLAJU</v>
          </cell>
          <cell r="M117" t="str">
            <v>28/04/1971</v>
          </cell>
          <cell r="N117" t="str">
            <v>E13111</v>
          </cell>
          <cell r="O117" t="str">
            <v>CD &amp; GP</v>
          </cell>
          <cell r="P117">
            <v>6</v>
          </cell>
          <cell r="Q117">
            <v>5</v>
          </cell>
          <cell r="R117">
            <v>5</v>
          </cell>
          <cell r="S117">
            <v>16.666666666666668</v>
          </cell>
          <cell r="T117">
            <v>3</v>
          </cell>
          <cell r="U117">
            <v>2</v>
          </cell>
          <cell r="V117">
            <v>-1</v>
          </cell>
          <cell r="W117">
            <v>54</v>
          </cell>
          <cell r="X117">
            <v>38643</v>
          </cell>
        </row>
        <row r="118">
          <cell r="A118" t="str">
            <v>304092</v>
          </cell>
          <cell r="B118" t="str">
            <v xml:space="preserve">SUSENO HADI    </v>
          </cell>
          <cell r="C118" t="str">
            <v>07</v>
          </cell>
          <cell r="D118" t="str">
            <v>01/04/2001</v>
          </cell>
          <cell r="E118" t="str">
            <v>PWS. JARINGAN / NMS</v>
          </cell>
          <cell r="F118" t="str">
            <v>06</v>
          </cell>
          <cell r="G118" t="str">
            <v>03/01/2000</v>
          </cell>
          <cell r="H118">
            <v>18739</v>
          </cell>
          <cell r="I118" t="str">
            <v>0000066666</v>
          </cell>
          <cell r="J118" t="str">
            <v>SMA</v>
          </cell>
          <cell r="K118" t="str">
            <v>SMA-PASPAL/PERSAMAAN</v>
          </cell>
          <cell r="L118" t="str">
            <v>PLAJU</v>
          </cell>
          <cell r="M118" t="str">
            <v>28/04/1971</v>
          </cell>
          <cell r="N118" t="str">
            <v>E13910</v>
          </cell>
          <cell r="O118" t="str">
            <v>OPERASI</v>
          </cell>
          <cell r="P118">
            <v>6</v>
          </cell>
          <cell r="Q118">
            <v>6</v>
          </cell>
          <cell r="R118">
            <v>6</v>
          </cell>
          <cell r="S118">
            <v>20</v>
          </cell>
          <cell r="T118">
            <v>3</v>
          </cell>
          <cell r="U118">
            <v>4</v>
          </cell>
          <cell r="V118">
            <v>-1</v>
          </cell>
          <cell r="W118">
            <v>53</v>
          </cell>
          <cell r="X118">
            <v>38828</v>
          </cell>
        </row>
        <row r="119">
          <cell r="A119" t="str">
            <v>304108</v>
          </cell>
          <cell r="B119" t="str">
            <v xml:space="preserve">A. AZHAR   HS.  S.T  </v>
          </cell>
          <cell r="C119" t="str">
            <v>05</v>
          </cell>
          <cell r="D119" t="str">
            <v>01/04/2002</v>
          </cell>
          <cell r="E119" t="str">
            <v>MPPK S/D 30062004</v>
          </cell>
          <cell r="F119" t="str">
            <v>05</v>
          </cell>
          <cell r="G119" t="str">
            <v>17/06/2003</v>
          </cell>
          <cell r="H119">
            <v>17701</v>
          </cell>
          <cell r="I119" t="str">
            <v>0000066675</v>
          </cell>
          <cell r="J119" t="str">
            <v>S1</v>
          </cell>
          <cell r="K119" t="str">
            <v>TEKNIK KIMIA</v>
          </cell>
          <cell r="L119" t="str">
            <v>PLAJU</v>
          </cell>
          <cell r="M119" t="str">
            <v>29/04/1971</v>
          </cell>
          <cell r="N119" t="str">
            <v>E13730</v>
          </cell>
          <cell r="O119" t="str">
            <v>H I K</v>
          </cell>
          <cell r="P119">
            <v>6</v>
          </cell>
          <cell r="Q119">
            <v>7</v>
          </cell>
          <cell r="R119">
            <v>5</v>
          </cell>
          <cell r="S119">
            <v>21.666666666666668</v>
          </cell>
          <cell r="T119">
            <v>7</v>
          </cell>
          <cell r="U119">
            <v>1</v>
          </cell>
          <cell r="V119">
            <v>0</v>
          </cell>
          <cell r="W119">
            <v>56</v>
          </cell>
          <cell r="X119">
            <v>37789</v>
          </cell>
        </row>
        <row r="120">
          <cell r="A120" t="str">
            <v>304149</v>
          </cell>
          <cell r="B120" t="str">
            <v xml:space="preserve">M. ZAINAL    </v>
          </cell>
          <cell r="C120" t="str">
            <v>08</v>
          </cell>
          <cell r="D120" t="str">
            <v>01/04/2002</v>
          </cell>
          <cell r="E120" t="str">
            <v>PWS. JAGA LOADING PL</v>
          </cell>
          <cell r="F120" t="str">
            <v>07</v>
          </cell>
          <cell r="G120" t="str">
            <v>06/05/2002</v>
          </cell>
          <cell r="H120">
            <v>18538</v>
          </cell>
          <cell r="I120" t="str">
            <v>0000054666</v>
          </cell>
          <cell r="J120" t="str">
            <v>SMA</v>
          </cell>
          <cell r="K120" t="str">
            <v>S.M.A-SASTRA/PERSAMAAN</v>
          </cell>
          <cell r="L120" t="str">
            <v>PLAJU</v>
          </cell>
          <cell r="M120" t="str">
            <v>29/04/1971</v>
          </cell>
          <cell r="N120" t="str">
            <v>E13119</v>
          </cell>
          <cell r="O120" t="str">
            <v>I T P</v>
          </cell>
          <cell r="P120">
            <v>6</v>
          </cell>
          <cell r="Q120">
            <v>6</v>
          </cell>
          <cell r="R120">
            <v>6</v>
          </cell>
          <cell r="S120">
            <v>20</v>
          </cell>
          <cell r="T120">
            <v>3</v>
          </cell>
          <cell r="U120">
            <v>2</v>
          </cell>
          <cell r="V120">
            <v>-1</v>
          </cell>
          <cell r="W120">
            <v>54</v>
          </cell>
          <cell r="X120">
            <v>38627</v>
          </cell>
        </row>
        <row r="121">
          <cell r="A121" t="str">
            <v>304165</v>
          </cell>
          <cell r="B121" t="str">
            <v xml:space="preserve">RUSMUDI    </v>
          </cell>
          <cell r="C121" t="str">
            <v>10</v>
          </cell>
          <cell r="D121" t="str">
            <v>01/04/2000</v>
          </cell>
          <cell r="E121" t="str">
            <v>AST. CHEMICAL &amp; MATERIAL</v>
          </cell>
          <cell r="F121" t="str">
            <v>09</v>
          </cell>
          <cell r="G121" t="str">
            <v>01/08/2003</v>
          </cell>
          <cell r="H121">
            <v>18844</v>
          </cell>
          <cell r="I121" t="str">
            <v>0000055555</v>
          </cell>
          <cell r="J121" t="str">
            <v>SMA</v>
          </cell>
          <cell r="K121" t="str">
            <v>P K MIGAS</v>
          </cell>
          <cell r="L121" t="str">
            <v>PLAJU</v>
          </cell>
          <cell r="M121" t="str">
            <v>29/04/1971</v>
          </cell>
          <cell r="N121" t="str">
            <v>E13118</v>
          </cell>
          <cell r="O121" t="str">
            <v>U T L</v>
          </cell>
          <cell r="P121">
            <v>5</v>
          </cell>
          <cell r="Q121">
            <v>5</v>
          </cell>
          <cell r="R121">
            <v>5</v>
          </cell>
          <cell r="S121">
            <v>15</v>
          </cell>
          <cell r="T121">
            <v>3</v>
          </cell>
          <cell r="U121">
            <v>1</v>
          </cell>
          <cell r="V121">
            <v>-1</v>
          </cell>
          <cell r="W121">
            <v>53</v>
          </cell>
          <cell r="X121">
            <v>38933</v>
          </cell>
        </row>
        <row r="122">
          <cell r="A122" t="str">
            <v>304205</v>
          </cell>
          <cell r="B122" t="str">
            <v xml:space="preserve">SUTISNA  M.A.    </v>
          </cell>
          <cell r="C122" t="str">
            <v>09</v>
          </cell>
          <cell r="D122" t="str">
            <v>01/10/2001</v>
          </cell>
          <cell r="E122" t="str">
            <v>TEKNISI NON ROT.EQUIP</v>
          </cell>
          <cell r="F122" t="str">
            <v>09</v>
          </cell>
          <cell r="G122" t="str">
            <v>01/10/2002</v>
          </cell>
          <cell r="H122">
            <v>18622</v>
          </cell>
          <cell r="I122" t="str">
            <v>0000066665</v>
          </cell>
          <cell r="J122" t="str">
            <v>SMA</v>
          </cell>
          <cell r="K122" t="str">
            <v>P K MIGAS</v>
          </cell>
          <cell r="L122" t="str">
            <v>PLAJU</v>
          </cell>
          <cell r="M122" t="str">
            <v>29/04/1971</v>
          </cell>
          <cell r="N122" t="str">
            <v>E13A50</v>
          </cell>
          <cell r="O122" t="str">
            <v>BENGKEL</v>
          </cell>
          <cell r="P122">
            <v>6</v>
          </cell>
          <cell r="Q122">
            <v>6</v>
          </cell>
          <cell r="R122">
            <v>5</v>
          </cell>
          <cell r="S122">
            <v>18.333333333333332</v>
          </cell>
          <cell r="T122">
            <v>3</v>
          </cell>
          <cell r="U122">
            <v>2</v>
          </cell>
          <cell r="V122">
            <v>0</v>
          </cell>
          <cell r="W122">
            <v>54</v>
          </cell>
          <cell r="X122">
            <v>38711</v>
          </cell>
        </row>
        <row r="123">
          <cell r="A123" t="str">
            <v>304221</v>
          </cell>
          <cell r="B123" t="str">
            <v xml:space="preserve">UMAR AL RASJID  A.MA  </v>
          </cell>
          <cell r="C123" t="str">
            <v>07</v>
          </cell>
          <cell r="D123" t="str">
            <v>01/04/2002</v>
          </cell>
          <cell r="E123" t="str">
            <v>AST. INSTRUMEN</v>
          </cell>
          <cell r="F123" t="str">
            <v>06</v>
          </cell>
          <cell r="G123" t="str">
            <v>31/12/2000</v>
          </cell>
          <cell r="H123">
            <v>18690</v>
          </cell>
          <cell r="I123" t="str">
            <v>0000046666</v>
          </cell>
          <cell r="J123" t="str">
            <v>D2</v>
          </cell>
          <cell r="K123" t="str">
            <v>AKA INST/ELKA II</v>
          </cell>
          <cell r="L123" t="str">
            <v>PLAJU</v>
          </cell>
          <cell r="M123" t="str">
            <v>29/04/1971</v>
          </cell>
          <cell r="N123" t="str">
            <v>E13A50</v>
          </cell>
          <cell r="O123" t="str">
            <v>BENGKEL</v>
          </cell>
          <cell r="P123">
            <v>6</v>
          </cell>
          <cell r="Q123">
            <v>6</v>
          </cell>
          <cell r="R123">
            <v>6</v>
          </cell>
          <cell r="S123">
            <v>20</v>
          </cell>
          <cell r="T123">
            <v>5</v>
          </cell>
          <cell r="U123">
            <v>4</v>
          </cell>
          <cell r="V123">
            <v>-1</v>
          </cell>
          <cell r="W123">
            <v>53</v>
          </cell>
          <cell r="X123">
            <v>38779</v>
          </cell>
        </row>
        <row r="124">
          <cell r="A124" t="str">
            <v>304238</v>
          </cell>
          <cell r="B124" t="str">
            <v xml:space="preserve">ACHMAD    </v>
          </cell>
          <cell r="C124" t="str">
            <v>09</v>
          </cell>
          <cell r="D124" t="str">
            <v>01/04/2002</v>
          </cell>
          <cell r="E124" t="str">
            <v>TEKNISI INSTRUMENT</v>
          </cell>
          <cell r="F124" t="str">
            <v>09</v>
          </cell>
          <cell r="G124" t="str">
            <v>31/12/2000</v>
          </cell>
          <cell r="H124">
            <v>18368</v>
          </cell>
          <cell r="I124" t="str">
            <v>0000055555</v>
          </cell>
          <cell r="J124" t="str">
            <v>SMA</v>
          </cell>
          <cell r="K124" t="str">
            <v>PK. MESIN</v>
          </cell>
          <cell r="L124" t="str">
            <v>PLAJU</v>
          </cell>
          <cell r="M124" t="str">
            <v>30/04/1971</v>
          </cell>
          <cell r="N124" t="str">
            <v>E13A50</v>
          </cell>
          <cell r="O124" t="str">
            <v>BENGKEL</v>
          </cell>
          <cell r="P124">
            <v>5</v>
          </cell>
          <cell r="Q124">
            <v>5</v>
          </cell>
          <cell r="R124">
            <v>5</v>
          </cell>
          <cell r="S124">
            <v>15</v>
          </cell>
          <cell r="T124">
            <v>3</v>
          </cell>
          <cell r="U124">
            <v>4</v>
          </cell>
          <cell r="V124">
            <v>0</v>
          </cell>
          <cell r="W124">
            <v>54</v>
          </cell>
          <cell r="X124">
            <v>38457</v>
          </cell>
        </row>
        <row r="125">
          <cell r="A125" t="str">
            <v>304262</v>
          </cell>
          <cell r="B125" t="str">
            <v xml:space="preserve">M. HUSNI    </v>
          </cell>
          <cell r="C125" t="str">
            <v>09</v>
          </cell>
          <cell r="D125" t="str">
            <v>01/10/2002</v>
          </cell>
          <cell r="E125" t="str">
            <v>TEKNISI LAS</v>
          </cell>
          <cell r="F125" t="str">
            <v>09</v>
          </cell>
          <cell r="G125" t="str">
            <v>31/12/2000</v>
          </cell>
          <cell r="H125">
            <v>18495</v>
          </cell>
          <cell r="I125" t="str">
            <v>0000045656</v>
          </cell>
          <cell r="J125" t="str">
            <v>SMA</v>
          </cell>
          <cell r="K125" t="str">
            <v>P K MIGAS</v>
          </cell>
          <cell r="L125" t="str">
            <v>PLAJU</v>
          </cell>
          <cell r="M125" t="str">
            <v>30/04/1971</v>
          </cell>
          <cell r="N125" t="str">
            <v>E13A50</v>
          </cell>
          <cell r="O125" t="str">
            <v>BENGKEL</v>
          </cell>
          <cell r="P125">
            <v>6</v>
          </cell>
          <cell r="Q125">
            <v>5</v>
          </cell>
          <cell r="R125">
            <v>6</v>
          </cell>
          <cell r="S125">
            <v>18.333333333333332</v>
          </cell>
          <cell r="T125">
            <v>3</v>
          </cell>
          <cell r="U125">
            <v>4</v>
          </cell>
          <cell r="V125">
            <v>0</v>
          </cell>
          <cell r="W125">
            <v>54</v>
          </cell>
          <cell r="X125">
            <v>38584</v>
          </cell>
        </row>
        <row r="126">
          <cell r="A126" t="str">
            <v>304295</v>
          </cell>
          <cell r="B126" t="str">
            <v xml:space="preserve">JANSEN SIREGAR    </v>
          </cell>
          <cell r="C126" t="str">
            <v>08</v>
          </cell>
          <cell r="D126" t="str">
            <v>01/10/2001</v>
          </cell>
          <cell r="E126" t="str">
            <v>TEKNISI ROT.EQUIP</v>
          </cell>
          <cell r="F126" t="str">
            <v>07</v>
          </cell>
          <cell r="G126" t="str">
            <v>01/12/2003</v>
          </cell>
          <cell r="H126">
            <v>19007</v>
          </cell>
          <cell r="I126" t="str">
            <v>0000066666</v>
          </cell>
          <cell r="J126" t="str">
            <v>D1</v>
          </cell>
          <cell r="K126" t="str">
            <v>PKL TEKNIK MESIN I</v>
          </cell>
          <cell r="L126" t="str">
            <v>PLAJU</v>
          </cell>
          <cell r="M126" t="str">
            <v>30/04/1971</v>
          </cell>
          <cell r="N126" t="str">
            <v>E13A50</v>
          </cell>
          <cell r="O126" t="str">
            <v>BENGKEL</v>
          </cell>
          <cell r="P126">
            <v>6</v>
          </cell>
          <cell r="Q126">
            <v>6</v>
          </cell>
          <cell r="R126">
            <v>6</v>
          </cell>
          <cell r="S126">
            <v>20</v>
          </cell>
          <cell r="T126">
            <v>4</v>
          </cell>
          <cell r="U126">
            <v>1</v>
          </cell>
          <cell r="V126">
            <v>-1</v>
          </cell>
          <cell r="W126">
            <v>52</v>
          </cell>
          <cell r="X126">
            <v>39096</v>
          </cell>
        </row>
        <row r="127">
          <cell r="A127" t="str">
            <v>304643</v>
          </cell>
          <cell r="B127" t="str">
            <v xml:space="preserve">DJUFRY SAAD    </v>
          </cell>
          <cell r="C127" t="str">
            <v>08</v>
          </cell>
          <cell r="D127" t="str">
            <v>01/10/2001</v>
          </cell>
          <cell r="E127" t="str">
            <v>AST. JAGA APU</v>
          </cell>
          <cell r="F127" t="str">
            <v>07</v>
          </cell>
          <cell r="G127" t="str">
            <v>16/09/2002</v>
          </cell>
          <cell r="H127">
            <v>18949</v>
          </cell>
          <cell r="I127" t="str">
            <v>0000056655</v>
          </cell>
          <cell r="J127" t="str">
            <v>SMA</v>
          </cell>
          <cell r="K127" t="str">
            <v>SMA.SOS/PERSAMAAN</v>
          </cell>
          <cell r="L127" t="str">
            <v>PLAJU</v>
          </cell>
          <cell r="M127" t="str">
            <v>01/05/1971</v>
          </cell>
          <cell r="N127" t="str">
            <v>E13132</v>
          </cell>
          <cell r="O127" t="str">
            <v>TA/PTA</v>
          </cell>
          <cell r="P127">
            <v>6</v>
          </cell>
          <cell r="Q127">
            <v>5</v>
          </cell>
          <cell r="R127">
            <v>5</v>
          </cell>
          <cell r="S127">
            <v>16.666666666666668</v>
          </cell>
          <cell r="T127">
            <v>3</v>
          </cell>
          <cell r="U127">
            <v>2</v>
          </cell>
          <cell r="V127">
            <v>-1</v>
          </cell>
          <cell r="W127">
            <v>53</v>
          </cell>
          <cell r="X127">
            <v>39038</v>
          </cell>
        </row>
        <row r="128">
          <cell r="A128" t="str">
            <v>304651</v>
          </cell>
          <cell r="B128" t="str">
            <v xml:space="preserve">DJUMANTAK    </v>
          </cell>
          <cell r="C128" t="str">
            <v>09</v>
          </cell>
          <cell r="D128" t="str">
            <v>01/04/2002</v>
          </cell>
          <cell r="E128" t="str">
            <v>TEKNISI NON ROT. EQUIP</v>
          </cell>
          <cell r="F128" t="str">
            <v>09</v>
          </cell>
          <cell r="G128" t="str">
            <v>31/12/2000</v>
          </cell>
          <cell r="H128">
            <v>19101</v>
          </cell>
          <cell r="I128" t="str">
            <v>0000056666</v>
          </cell>
          <cell r="J128" t="str">
            <v>SMA</v>
          </cell>
          <cell r="K128" t="str">
            <v>S.M.A-B/PASPAL</v>
          </cell>
          <cell r="L128" t="str">
            <v>PLAJU</v>
          </cell>
          <cell r="M128" t="str">
            <v>01/05/1971</v>
          </cell>
          <cell r="N128" t="str">
            <v>E13A50</v>
          </cell>
          <cell r="O128" t="str">
            <v>BENGKEL</v>
          </cell>
          <cell r="P128">
            <v>6</v>
          </cell>
          <cell r="Q128">
            <v>6</v>
          </cell>
          <cell r="R128">
            <v>6</v>
          </cell>
          <cell r="S128">
            <v>20</v>
          </cell>
          <cell r="T128">
            <v>3</v>
          </cell>
          <cell r="U128">
            <v>4</v>
          </cell>
          <cell r="V128">
            <v>0</v>
          </cell>
          <cell r="W128">
            <v>52</v>
          </cell>
          <cell r="X128">
            <v>39189</v>
          </cell>
        </row>
        <row r="129">
          <cell r="A129" t="str">
            <v>304919</v>
          </cell>
          <cell r="B129" t="str">
            <v xml:space="preserve">H. KOSASIH E.WATNAYA  DRS  </v>
          </cell>
          <cell r="C129" t="str">
            <v>02</v>
          </cell>
          <cell r="D129" t="str">
            <v>01/10/2002</v>
          </cell>
          <cell r="E129" t="str">
            <v>MPPK S/D 30112004</v>
          </cell>
          <cell r="F129" t="str">
            <v>02</v>
          </cell>
          <cell r="G129" t="str">
            <v>12/11/2003</v>
          </cell>
          <cell r="H129">
            <v>17849</v>
          </cell>
          <cell r="I129" t="str">
            <v>0000056666</v>
          </cell>
          <cell r="J129" t="str">
            <v>S1</v>
          </cell>
          <cell r="K129" t="str">
            <v>ADMINISTRASI NEGARA</v>
          </cell>
          <cell r="L129" t="str">
            <v>PLAJU</v>
          </cell>
          <cell r="M129" t="str">
            <v>01/05/1971</v>
          </cell>
          <cell r="N129" t="str">
            <v>E13730</v>
          </cell>
          <cell r="O129" t="str">
            <v>H I K</v>
          </cell>
          <cell r="P129">
            <v>6</v>
          </cell>
          <cell r="Q129">
            <v>6</v>
          </cell>
          <cell r="R129">
            <v>6</v>
          </cell>
          <cell r="S129">
            <v>20</v>
          </cell>
          <cell r="T129">
            <v>7</v>
          </cell>
          <cell r="U129">
            <v>1</v>
          </cell>
          <cell r="V129">
            <v>0</v>
          </cell>
          <cell r="W129">
            <v>56</v>
          </cell>
          <cell r="X129">
            <v>37937</v>
          </cell>
        </row>
        <row r="130">
          <cell r="A130" t="str">
            <v>304935</v>
          </cell>
          <cell r="B130" t="str">
            <v xml:space="preserve">M. TEGUH  S.    </v>
          </cell>
          <cell r="C130" t="str">
            <v>08</v>
          </cell>
          <cell r="D130" t="str">
            <v>01/04/2002</v>
          </cell>
          <cell r="E130" t="str">
            <v>TEKNISI ROT. EQUIPMENT</v>
          </cell>
          <cell r="F130" t="str">
            <v>08</v>
          </cell>
          <cell r="G130" t="str">
            <v>31/12/2000</v>
          </cell>
          <cell r="H130">
            <v>18408</v>
          </cell>
          <cell r="I130" t="str">
            <v>0000056666</v>
          </cell>
          <cell r="J130" t="str">
            <v>D1</v>
          </cell>
          <cell r="K130" t="str">
            <v>AKA MESIN I</v>
          </cell>
          <cell r="L130" t="str">
            <v>PLAJU</v>
          </cell>
          <cell r="M130" t="str">
            <v>01/05/1971</v>
          </cell>
          <cell r="N130" t="str">
            <v>E13A50</v>
          </cell>
          <cell r="O130" t="str">
            <v>BENGKEL</v>
          </cell>
          <cell r="P130">
            <v>6</v>
          </cell>
          <cell r="Q130">
            <v>6</v>
          </cell>
          <cell r="R130">
            <v>6</v>
          </cell>
          <cell r="S130">
            <v>20</v>
          </cell>
          <cell r="T130">
            <v>4</v>
          </cell>
          <cell r="U130">
            <v>4</v>
          </cell>
          <cell r="V130">
            <v>0</v>
          </cell>
          <cell r="W130">
            <v>54</v>
          </cell>
          <cell r="X130">
            <v>38497</v>
          </cell>
        </row>
        <row r="131">
          <cell r="A131" t="str">
            <v>305331</v>
          </cell>
          <cell r="B131" t="str">
            <v xml:space="preserve">SJAMSUL BACHRY    </v>
          </cell>
          <cell r="C131" t="str">
            <v>08</v>
          </cell>
          <cell r="D131" t="str">
            <v>01/04/2002</v>
          </cell>
          <cell r="E131" t="str">
            <v>AST. JAGA LAB  SG</v>
          </cell>
          <cell r="F131" t="str">
            <v>07</v>
          </cell>
          <cell r="G131" t="str">
            <v>03/01/2000</v>
          </cell>
          <cell r="H131">
            <v>18166</v>
          </cell>
          <cell r="I131" t="str">
            <v>0000055566</v>
          </cell>
          <cell r="J131" t="str">
            <v>SMA</v>
          </cell>
          <cell r="K131" t="str">
            <v>P K MIGAS</v>
          </cell>
          <cell r="L131" t="str">
            <v>SUNGAI GERONG</v>
          </cell>
          <cell r="M131" t="str">
            <v>01/05/1971</v>
          </cell>
          <cell r="N131" t="str">
            <v>E13140</v>
          </cell>
          <cell r="O131" t="str">
            <v>LABORATORIUM</v>
          </cell>
          <cell r="P131">
            <v>5</v>
          </cell>
          <cell r="Q131">
            <v>6</v>
          </cell>
          <cell r="R131">
            <v>6</v>
          </cell>
          <cell r="S131">
            <v>18.333333333333332</v>
          </cell>
          <cell r="T131">
            <v>3</v>
          </cell>
          <cell r="U131">
            <v>4</v>
          </cell>
          <cell r="V131">
            <v>-1</v>
          </cell>
          <cell r="W131">
            <v>55</v>
          </cell>
          <cell r="X131">
            <v>38255</v>
          </cell>
        </row>
        <row r="132">
          <cell r="A132" t="str">
            <v>305356</v>
          </cell>
          <cell r="B132" t="str">
            <v xml:space="preserve">SJARKOWI    </v>
          </cell>
          <cell r="C132" t="str">
            <v>08</v>
          </cell>
          <cell r="D132" t="str">
            <v>01/10/2000</v>
          </cell>
          <cell r="E132" t="str">
            <v>TEKNISI SCAFFOLD</v>
          </cell>
          <cell r="F132" t="str">
            <v>07</v>
          </cell>
          <cell r="G132" t="str">
            <v>01/10/2002</v>
          </cell>
          <cell r="H132">
            <v>18826</v>
          </cell>
          <cell r="I132" t="str">
            <v>0000065665</v>
          </cell>
          <cell r="J132" t="str">
            <v>D1</v>
          </cell>
          <cell r="K132" t="str">
            <v>PKL TEKNIK MESIN I</v>
          </cell>
          <cell r="L132" t="str">
            <v>PLAJU</v>
          </cell>
          <cell r="M132" t="str">
            <v>01/05/1971</v>
          </cell>
          <cell r="N132" t="str">
            <v>E13A50</v>
          </cell>
          <cell r="O132" t="str">
            <v>BENGKEL</v>
          </cell>
          <cell r="P132">
            <v>6</v>
          </cell>
          <cell r="Q132">
            <v>6</v>
          </cell>
          <cell r="R132">
            <v>5</v>
          </cell>
          <cell r="S132">
            <v>18.333333333333332</v>
          </cell>
          <cell r="T132">
            <v>4</v>
          </cell>
          <cell r="U132">
            <v>2</v>
          </cell>
          <cell r="V132">
            <v>-1</v>
          </cell>
          <cell r="W132">
            <v>53</v>
          </cell>
          <cell r="X132">
            <v>38915</v>
          </cell>
        </row>
        <row r="133">
          <cell r="A133" t="str">
            <v>305989</v>
          </cell>
          <cell r="B133" t="str">
            <v xml:space="preserve">MUSTOFA    </v>
          </cell>
          <cell r="C133" t="str">
            <v>09</v>
          </cell>
          <cell r="D133" t="str">
            <v>01/04/2003</v>
          </cell>
          <cell r="E133" t="str">
            <v>PNT. ADM &amp; CHEMICAL</v>
          </cell>
          <cell r="F133" t="str">
            <v>09</v>
          </cell>
          <cell r="G133" t="str">
            <v>16/09/2002</v>
          </cell>
          <cell r="H133">
            <v>18933</v>
          </cell>
          <cell r="I133" t="str">
            <v>0000055554</v>
          </cell>
          <cell r="J133" t="str">
            <v>SMA</v>
          </cell>
          <cell r="K133" t="str">
            <v>S.M.A-B/PASPAL</v>
          </cell>
          <cell r="L133" t="str">
            <v>PLAJU</v>
          </cell>
          <cell r="M133" t="str">
            <v>03/05/1971</v>
          </cell>
          <cell r="N133" t="str">
            <v>E13131</v>
          </cell>
          <cell r="O133" t="str">
            <v>P P</v>
          </cell>
          <cell r="P133">
            <v>5</v>
          </cell>
          <cell r="Q133">
            <v>5</v>
          </cell>
          <cell r="R133">
            <v>4</v>
          </cell>
          <cell r="S133">
            <v>13.333333333333334</v>
          </cell>
          <cell r="T133">
            <v>3</v>
          </cell>
          <cell r="U133">
            <v>2</v>
          </cell>
          <cell r="V133">
            <v>0</v>
          </cell>
          <cell r="W133">
            <v>53</v>
          </cell>
          <cell r="X133">
            <v>39022</v>
          </cell>
        </row>
        <row r="134">
          <cell r="A134" t="str">
            <v>306069</v>
          </cell>
          <cell r="B134" t="str">
            <v xml:space="preserve">MUCHIDI    </v>
          </cell>
          <cell r="C134" t="str">
            <v>09</v>
          </cell>
          <cell r="D134" t="str">
            <v>01/10/2000</v>
          </cell>
          <cell r="E134" t="str">
            <v>TEKNISI ROT EQUIPMENT</v>
          </cell>
          <cell r="F134" t="str">
            <v>08</v>
          </cell>
          <cell r="G134" t="str">
            <v>01/10/2002</v>
          </cell>
          <cell r="H134">
            <v>19320</v>
          </cell>
          <cell r="I134" t="str">
            <v>0000065556</v>
          </cell>
          <cell r="J134" t="str">
            <v>SMA</v>
          </cell>
          <cell r="K134" t="str">
            <v>SMA-SOSIAL/PERSAMAAN</v>
          </cell>
          <cell r="L134" t="str">
            <v>PLAJU</v>
          </cell>
          <cell r="M134" t="str">
            <v>04/05/1971</v>
          </cell>
          <cell r="N134" t="str">
            <v>E13A50</v>
          </cell>
          <cell r="O134" t="str">
            <v>BENGKEL</v>
          </cell>
          <cell r="P134">
            <v>5</v>
          </cell>
          <cell r="Q134">
            <v>5</v>
          </cell>
          <cell r="R134">
            <v>6</v>
          </cell>
          <cell r="S134">
            <v>16.666666666666668</v>
          </cell>
          <cell r="T134">
            <v>3</v>
          </cell>
          <cell r="U134">
            <v>2</v>
          </cell>
          <cell r="V134">
            <v>-1</v>
          </cell>
          <cell r="W134">
            <v>52</v>
          </cell>
          <cell r="X134">
            <v>39408</v>
          </cell>
        </row>
        <row r="135">
          <cell r="A135" t="str">
            <v>306093</v>
          </cell>
          <cell r="B135" t="str">
            <v xml:space="preserve">TUKIMAN    </v>
          </cell>
          <cell r="C135" t="str">
            <v>09</v>
          </cell>
          <cell r="D135" t="str">
            <v>01/10/2000</v>
          </cell>
          <cell r="E135" t="str">
            <v>TEKNISI NON ROT EQUIP</v>
          </cell>
          <cell r="F135" t="str">
            <v>08</v>
          </cell>
          <cell r="G135" t="str">
            <v>01/07/2003</v>
          </cell>
          <cell r="H135">
            <v>18665</v>
          </cell>
          <cell r="I135" t="str">
            <v>0000064556</v>
          </cell>
          <cell r="J135" t="str">
            <v>SMA</v>
          </cell>
          <cell r="K135" t="str">
            <v>P K MIGAS</v>
          </cell>
          <cell r="L135" t="str">
            <v>PLAJU</v>
          </cell>
          <cell r="M135" t="str">
            <v>04/05/1971</v>
          </cell>
          <cell r="N135" t="str">
            <v>E13A50</v>
          </cell>
          <cell r="O135" t="str">
            <v>BENGKEL</v>
          </cell>
          <cell r="P135">
            <v>5</v>
          </cell>
          <cell r="Q135">
            <v>5</v>
          </cell>
          <cell r="R135">
            <v>6</v>
          </cell>
          <cell r="S135">
            <v>16.666666666666668</v>
          </cell>
          <cell r="T135">
            <v>3</v>
          </cell>
          <cell r="U135">
            <v>1</v>
          </cell>
          <cell r="V135">
            <v>-1</v>
          </cell>
          <cell r="W135">
            <v>53</v>
          </cell>
          <cell r="X135">
            <v>38754</v>
          </cell>
        </row>
        <row r="136">
          <cell r="A136" t="str">
            <v>306669</v>
          </cell>
          <cell r="B136" t="str">
            <v xml:space="preserve">SAHURI    </v>
          </cell>
          <cell r="C136" t="str">
            <v>09</v>
          </cell>
          <cell r="D136" t="str">
            <v>01/10/2002</v>
          </cell>
          <cell r="E136" t="str">
            <v>AST. HARIAN LAB PENGAMATA</v>
          </cell>
          <cell r="F136" t="str">
            <v>08</v>
          </cell>
          <cell r="G136" t="str">
            <v>11/06/2001</v>
          </cell>
          <cell r="H136">
            <v>18775</v>
          </cell>
          <cell r="I136" t="str">
            <v>0000055655</v>
          </cell>
          <cell r="J136" t="str">
            <v>SMA</v>
          </cell>
          <cell r="K136" t="str">
            <v>P K MIGAS</v>
          </cell>
          <cell r="L136" t="str">
            <v>PLAJU</v>
          </cell>
          <cell r="M136" t="str">
            <v>17/05/1971</v>
          </cell>
          <cell r="N136" t="str">
            <v>E13140</v>
          </cell>
          <cell r="O136" t="str">
            <v>LABORATORIUM</v>
          </cell>
          <cell r="P136">
            <v>6</v>
          </cell>
          <cell r="Q136">
            <v>5</v>
          </cell>
          <cell r="R136">
            <v>5</v>
          </cell>
          <cell r="S136">
            <v>16.666666666666668</v>
          </cell>
          <cell r="T136">
            <v>3</v>
          </cell>
          <cell r="U136">
            <v>3</v>
          </cell>
          <cell r="V136">
            <v>-1</v>
          </cell>
          <cell r="W136">
            <v>53</v>
          </cell>
          <cell r="X136">
            <v>38864</v>
          </cell>
        </row>
        <row r="137">
          <cell r="A137" t="str">
            <v>307235</v>
          </cell>
          <cell r="B137" t="str">
            <v xml:space="preserve">SUMARTO    </v>
          </cell>
          <cell r="C137" t="str">
            <v>08</v>
          </cell>
          <cell r="D137" t="str">
            <v>01/04/2001</v>
          </cell>
          <cell r="E137" t="str">
            <v>PWS. JAGA LAB PL</v>
          </cell>
          <cell r="F137" t="str">
            <v>06</v>
          </cell>
          <cell r="G137" t="str">
            <v>01/10/2000</v>
          </cell>
          <cell r="H137">
            <v>19031</v>
          </cell>
          <cell r="I137" t="str">
            <v>0000066566</v>
          </cell>
          <cell r="J137" t="str">
            <v>SMA</v>
          </cell>
          <cell r="K137" t="str">
            <v>SMA-PASPAL/PERSAMAAN</v>
          </cell>
          <cell r="L137" t="str">
            <v>PLAJU</v>
          </cell>
          <cell r="M137" t="str">
            <v>21/05/1971</v>
          </cell>
          <cell r="N137" t="str">
            <v>E13140</v>
          </cell>
          <cell r="O137" t="str">
            <v>LABORATORIUM</v>
          </cell>
          <cell r="P137">
            <v>5</v>
          </cell>
          <cell r="Q137">
            <v>6</v>
          </cell>
          <cell r="R137">
            <v>6</v>
          </cell>
          <cell r="S137">
            <v>18.333333333333332</v>
          </cell>
          <cell r="T137">
            <v>3</v>
          </cell>
          <cell r="U137">
            <v>4</v>
          </cell>
          <cell r="V137">
            <v>-2</v>
          </cell>
          <cell r="W137">
            <v>52</v>
          </cell>
          <cell r="X137">
            <v>39120</v>
          </cell>
        </row>
        <row r="138">
          <cell r="A138" t="str">
            <v>307349</v>
          </cell>
          <cell r="B138" t="str">
            <v xml:space="preserve">KARJONO    </v>
          </cell>
          <cell r="C138" t="str">
            <v>08</v>
          </cell>
          <cell r="D138" t="str">
            <v>01/04/2003</v>
          </cell>
          <cell r="E138" t="str">
            <v>TEKNISI ROT. EQUIP.</v>
          </cell>
          <cell r="F138" t="str">
            <v>08</v>
          </cell>
          <cell r="G138" t="str">
            <v>31/12/2000</v>
          </cell>
          <cell r="H138">
            <v>19185</v>
          </cell>
          <cell r="I138" t="str">
            <v>0000045565</v>
          </cell>
          <cell r="J138" t="str">
            <v>SMA</v>
          </cell>
          <cell r="K138" t="str">
            <v>S.M.A-B/PASPAL</v>
          </cell>
          <cell r="L138" t="str">
            <v>PLAJU</v>
          </cell>
          <cell r="M138" t="str">
            <v>24/05/1971</v>
          </cell>
          <cell r="N138" t="str">
            <v>E13A50</v>
          </cell>
          <cell r="O138" t="str">
            <v>BENGKEL</v>
          </cell>
          <cell r="P138">
            <v>5</v>
          </cell>
          <cell r="Q138">
            <v>6</v>
          </cell>
          <cell r="R138">
            <v>5</v>
          </cell>
          <cell r="S138">
            <v>16.666666666666668</v>
          </cell>
          <cell r="T138">
            <v>3</v>
          </cell>
          <cell r="U138">
            <v>4</v>
          </cell>
          <cell r="V138">
            <v>0</v>
          </cell>
          <cell r="W138">
            <v>52</v>
          </cell>
          <cell r="X138">
            <v>39273</v>
          </cell>
        </row>
        <row r="139">
          <cell r="A139" t="str">
            <v>307357</v>
          </cell>
          <cell r="B139" t="str">
            <v xml:space="preserve">MOHD. SALEH  A.MA  </v>
          </cell>
          <cell r="C139" t="str">
            <v>07</v>
          </cell>
          <cell r="D139" t="str">
            <v>01/10/2003</v>
          </cell>
          <cell r="E139" t="str">
            <v>TEKNISI NON ROT.EQUIP.</v>
          </cell>
          <cell r="F139" t="str">
            <v>07</v>
          </cell>
          <cell r="G139" t="str">
            <v>12/08/2002</v>
          </cell>
          <cell r="H139">
            <v>19157</v>
          </cell>
          <cell r="I139" t="str">
            <v>0000066766</v>
          </cell>
          <cell r="J139" t="str">
            <v>D2</v>
          </cell>
          <cell r="K139" t="str">
            <v>AKA MESIN II</v>
          </cell>
          <cell r="L139" t="str">
            <v>PLAJU</v>
          </cell>
          <cell r="M139" t="str">
            <v>24/05/1971</v>
          </cell>
          <cell r="N139" t="str">
            <v>E13A50</v>
          </cell>
          <cell r="O139" t="str">
            <v>BENGKEL</v>
          </cell>
          <cell r="P139">
            <v>7</v>
          </cell>
          <cell r="Q139">
            <v>6</v>
          </cell>
          <cell r="R139">
            <v>6</v>
          </cell>
          <cell r="S139">
            <v>23.333333333333332</v>
          </cell>
          <cell r="T139">
            <v>5</v>
          </cell>
          <cell r="U139">
            <v>2</v>
          </cell>
          <cell r="V139">
            <v>0</v>
          </cell>
          <cell r="W139">
            <v>52</v>
          </cell>
          <cell r="X139">
            <v>39245</v>
          </cell>
        </row>
        <row r="140">
          <cell r="A140" t="str">
            <v>307365</v>
          </cell>
          <cell r="B140" t="str">
            <v xml:space="preserve">DJASRANI M. NUR    </v>
          </cell>
          <cell r="C140" t="str">
            <v>09</v>
          </cell>
          <cell r="D140" t="str">
            <v>01/04/2002</v>
          </cell>
          <cell r="E140" t="str">
            <v>AST. JAGA AUX PL</v>
          </cell>
          <cell r="F140" t="str">
            <v>09</v>
          </cell>
          <cell r="G140" t="str">
            <v>03/01/2000</v>
          </cell>
          <cell r="H140">
            <v>19068</v>
          </cell>
          <cell r="I140" t="str">
            <v>0000056656</v>
          </cell>
          <cell r="J140" t="str">
            <v>SMA</v>
          </cell>
          <cell r="K140" t="str">
            <v>PK. KILANG</v>
          </cell>
          <cell r="L140" t="str">
            <v>PLAJU</v>
          </cell>
          <cell r="M140" t="str">
            <v>25/05/1971</v>
          </cell>
          <cell r="N140" t="str">
            <v>E13118</v>
          </cell>
          <cell r="O140" t="str">
            <v>U T L</v>
          </cell>
          <cell r="P140">
            <v>6</v>
          </cell>
          <cell r="Q140">
            <v>5</v>
          </cell>
          <cell r="R140">
            <v>6</v>
          </cell>
          <cell r="S140">
            <v>18.333333333333332</v>
          </cell>
          <cell r="T140">
            <v>3</v>
          </cell>
          <cell r="U140">
            <v>4</v>
          </cell>
          <cell r="V140">
            <v>0</v>
          </cell>
          <cell r="W140">
            <v>52</v>
          </cell>
          <cell r="X140">
            <v>39156</v>
          </cell>
        </row>
        <row r="141">
          <cell r="A141" t="str">
            <v>307438</v>
          </cell>
          <cell r="B141" t="str">
            <v xml:space="preserve">LINGAH NOOR  SH  </v>
          </cell>
          <cell r="C141" t="str">
            <v>05</v>
          </cell>
          <cell r="D141" t="str">
            <v>01/04/2001</v>
          </cell>
          <cell r="E141" t="str">
            <v>MATERIAL ANALIS</v>
          </cell>
          <cell r="F141" t="str">
            <v>05</v>
          </cell>
          <cell r="G141" t="str">
            <v>31/12/2000</v>
          </cell>
          <cell r="H141">
            <v>18461</v>
          </cell>
          <cell r="I141" t="str">
            <v>0000036556</v>
          </cell>
          <cell r="J141" t="str">
            <v>S1</v>
          </cell>
          <cell r="K141" t="str">
            <v>HUKUM PERDATA</v>
          </cell>
          <cell r="L141" t="str">
            <v>SUNGAI GERONG</v>
          </cell>
          <cell r="M141" t="str">
            <v>30/12/1970</v>
          </cell>
          <cell r="N141" t="str">
            <v>E13A10</v>
          </cell>
          <cell r="O141" t="str">
            <v>PERENCANAAN</v>
          </cell>
          <cell r="P141">
            <v>5</v>
          </cell>
          <cell r="Q141">
            <v>5</v>
          </cell>
          <cell r="R141">
            <v>6</v>
          </cell>
          <cell r="S141">
            <v>16.666666666666668</v>
          </cell>
          <cell r="T141">
            <v>7</v>
          </cell>
          <cell r="U141">
            <v>4</v>
          </cell>
          <cell r="V141">
            <v>0</v>
          </cell>
          <cell r="W141">
            <v>54</v>
          </cell>
          <cell r="X141">
            <v>38550</v>
          </cell>
        </row>
        <row r="142">
          <cell r="A142" t="str">
            <v>307568</v>
          </cell>
          <cell r="B142" t="str">
            <v xml:space="preserve">ASNALI    </v>
          </cell>
          <cell r="C142" t="str">
            <v>09</v>
          </cell>
          <cell r="D142" t="str">
            <v>01/10/2001</v>
          </cell>
          <cell r="E142" t="str">
            <v>AST. JAGA CONSOLE PROPYLE</v>
          </cell>
          <cell r="F142" t="str">
            <v>08</v>
          </cell>
          <cell r="G142" t="str">
            <v>16/09/2002</v>
          </cell>
          <cell r="H142">
            <v>18304</v>
          </cell>
          <cell r="I142" t="str">
            <v>0000056555</v>
          </cell>
          <cell r="J142" t="str">
            <v>SD</v>
          </cell>
          <cell r="K142" t="str">
            <v>SD KELAS VI</v>
          </cell>
          <cell r="L142" t="str">
            <v>PLAJU</v>
          </cell>
          <cell r="M142" t="str">
            <v>01/04/1967</v>
          </cell>
          <cell r="N142" t="str">
            <v>E13131</v>
          </cell>
          <cell r="O142" t="str">
            <v>P P</v>
          </cell>
          <cell r="P142">
            <v>5</v>
          </cell>
          <cell r="Q142">
            <v>5</v>
          </cell>
          <cell r="R142">
            <v>5</v>
          </cell>
          <cell r="S142">
            <v>15</v>
          </cell>
          <cell r="T142">
            <v>1</v>
          </cell>
          <cell r="U142">
            <v>2</v>
          </cell>
          <cell r="V142">
            <v>-1</v>
          </cell>
          <cell r="W142">
            <v>54</v>
          </cell>
          <cell r="X142">
            <v>38393</v>
          </cell>
        </row>
        <row r="143">
          <cell r="A143" t="str">
            <v>307681</v>
          </cell>
          <cell r="B143" t="str">
            <v xml:space="preserve">F. DUMA PAYUNG    </v>
          </cell>
          <cell r="C143" t="str">
            <v>05</v>
          </cell>
          <cell r="D143" t="str">
            <v>01/10/2003</v>
          </cell>
          <cell r="E143" t="str">
            <v>MPPK S/D 31052004</v>
          </cell>
          <cell r="F143" t="str">
            <v>05</v>
          </cell>
          <cell r="G143" t="str">
            <v>25/05/2003</v>
          </cell>
          <cell r="H143">
            <v>17678</v>
          </cell>
          <cell r="I143" t="str">
            <v>0000055555</v>
          </cell>
          <cell r="J143" t="str">
            <v>D3</v>
          </cell>
          <cell r="K143" t="str">
            <v>AKA LOG / MAT III</v>
          </cell>
          <cell r="L143" t="str">
            <v>PLAJU</v>
          </cell>
          <cell r="M143" t="str">
            <v>01/06/1971</v>
          </cell>
          <cell r="N143" t="str">
            <v>E13730</v>
          </cell>
          <cell r="O143" t="str">
            <v>H I K</v>
          </cell>
          <cell r="P143">
            <v>5</v>
          </cell>
          <cell r="Q143">
            <v>5</v>
          </cell>
          <cell r="R143">
            <v>5</v>
          </cell>
          <cell r="S143">
            <v>15</v>
          </cell>
          <cell r="T143">
            <v>6</v>
          </cell>
          <cell r="U143">
            <v>1</v>
          </cell>
          <cell r="V143">
            <v>0</v>
          </cell>
          <cell r="W143">
            <v>56</v>
          </cell>
          <cell r="X143">
            <v>37766</v>
          </cell>
        </row>
        <row r="144">
          <cell r="A144" t="str">
            <v>308961</v>
          </cell>
          <cell r="B144" t="str">
            <v xml:space="preserve">H.ALWANI GOPAR  SE  </v>
          </cell>
          <cell r="C144" t="str">
            <v>07</v>
          </cell>
          <cell r="D144" t="str">
            <v>01/04/2003</v>
          </cell>
          <cell r="E144" t="str">
            <v>MPPK S/D 31012005</v>
          </cell>
          <cell r="F144" t="str">
            <v>07</v>
          </cell>
          <cell r="G144" t="str">
            <v>28/01/2004</v>
          </cell>
          <cell r="H144">
            <v>17926</v>
          </cell>
          <cell r="I144" t="str">
            <v>0000056765</v>
          </cell>
          <cell r="J144" t="str">
            <v>S1</v>
          </cell>
          <cell r="K144" t="str">
            <v>EKONOMI MANAGEMENT</v>
          </cell>
          <cell r="L144" t="str">
            <v>PLAJU</v>
          </cell>
          <cell r="M144" t="str">
            <v>21/10/1970</v>
          </cell>
          <cell r="N144" t="str">
            <v>E13730</v>
          </cell>
          <cell r="O144" t="str">
            <v>H I K</v>
          </cell>
          <cell r="P144">
            <v>7</v>
          </cell>
          <cell r="Q144">
            <v>6</v>
          </cell>
          <cell r="R144">
            <v>5</v>
          </cell>
          <cell r="S144">
            <v>21.666666666666668</v>
          </cell>
          <cell r="T144">
            <v>7</v>
          </cell>
          <cell r="U144">
            <v>0</v>
          </cell>
          <cell r="V144">
            <v>0</v>
          </cell>
          <cell r="W144">
            <v>55</v>
          </cell>
          <cell r="X144">
            <v>38014</v>
          </cell>
        </row>
        <row r="145">
          <cell r="A145" t="str">
            <v>309122</v>
          </cell>
          <cell r="B145" t="str">
            <v xml:space="preserve">SUGONDO    </v>
          </cell>
          <cell r="C145" t="str">
            <v>10</v>
          </cell>
          <cell r="D145" t="str">
            <v>01/04/2003</v>
          </cell>
          <cell r="E145" t="str">
            <v>MASINIS II FB. WISNU XI</v>
          </cell>
          <cell r="F145" t="str">
            <v>10</v>
          </cell>
          <cell r="G145" t="str">
            <v>01/08/2002</v>
          </cell>
          <cell r="H145">
            <v>18906</v>
          </cell>
          <cell r="I145" t="str">
            <v>0000055665</v>
          </cell>
          <cell r="K145" t="str">
            <v>AHLI MESIN KAPAL PEL. TER</v>
          </cell>
          <cell r="L145" t="str">
            <v>PLAJU</v>
          </cell>
          <cell r="M145" t="str">
            <v>04/11/1970</v>
          </cell>
          <cell r="N145" t="str">
            <v>E13C00</v>
          </cell>
          <cell r="O145" t="str">
            <v>DOK &amp; PKP</v>
          </cell>
          <cell r="P145">
            <v>6</v>
          </cell>
          <cell r="Q145">
            <v>6</v>
          </cell>
          <cell r="R145">
            <v>5</v>
          </cell>
          <cell r="S145">
            <v>18.333333333333332</v>
          </cell>
          <cell r="T145" t="e">
            <v>#N/A</v>
          </cell>
          <cell r="U145">
            <v>2</v>
          </cell>
          <cell r="V145">
            <v>0</v>
          </cell>
          <cell r="W145">
            <v>53</v>
          </cell>
          <cell r="X145">
            <v>38995</v>
          </cell>
        </row>
        <row r="146">
          <cell r="A146" t="str">
            <v>309609</v>
          </cell>
          <cell r="B146" t="str">
            <v xml:space="preserve">BASJARUDIN NIAS    </v>
          </cell>
          <cell r="C146" t="str">
            <v>08</v>
          </cell>
          <cell r="D146" t="str">
            <v>01/10/2000</v>
          </cell>
          <cell r="E146" t="str">
            <v>MPPK S/D 30112004</v>
          </cell>
          <cell r="F146" t="str">
            <v>08</v>
          </cell>
          <cell r="G146" t="str">
            <v>15/11/2003</v>
          </cell>
          <cell r="H146">
            <v>17852</v>
          </cell>
          <cell r="I146" t="str">
            <v>0000056665</v>
          </cell>
          <cell r="J146" t="str">
            <v>SMA</v>
          </cell>
          <cell r="K146" t="str">
            <v>S.M.A-B/PASPAL</v>
          </cell>
          <cell r="L146" t="str">
            <v>PLAJU</v>
          </cell>
          <cell r="M146" t="str">
            <v>20/11/1968</v>
          </cell>
          <cell r="N146" t="str">
            <v>E13730</v>
          </cell>
          <cell r="O146" t="str">
            <v>H I K</v>
          </cell>
          <cell r="P146">
            <v>6</v>
          </cell>
          <cell r="Q146">
            <v>6</v>
          </cell>
          <cell r="R146">
            <v>5</v>
          </cell>
          <cell r="S146">
            <v>18.333333333333332</v>
          </cell>
          <cell r="T146">
            <v>3</v>
          </cell>
          <cell r="U146">
            <v>1</v>
          </cell>
          <cell r="V146">
            <v>0</v>
          </cell>
          <cell r="W146">
            <v>56</v>
          </cell>
          <cell r="X146">
            <v>37940</v>
          </cell>
        </row>
        <row r="147">
          <cell r="A147" t="str">
            <v>310215</v>
          </cell>
          <cell r="B147" t="str">
            <v xml:space="preserve">ZAINUDDIN DJUFRI    </v>
          </cell>
          <cell r="C147" t="str">
            <v>04</v>
          </cell>
          <cell r="D147" t="str">
            <v>01/04/2003</v>
          </cell>
          <cell r="E147" t="str">
            <v>MPPK S/D 31012005</v>
          </cell>
          <cell r="F147" t="str">
            <v>03</v>
          </cell>
          <cell r="G147" t="str">
            <v>31/01/2004</v>
          </cell>
          <cell r="H147">
            <v>17929</v>
          </cell>
          <cell r="I147" t="str">
            <v>0000055666</v>
          </cell>
          <cell r="J147" t="str">
            <v>D3</v>
          </cell>
          <cell r="K147" t="str">
            <v>SARJANA MUDA HUKUM</v>
          </cell>
          <cell r="L147" t="str">
            <v>PLAJU</v>
          </cell>
          <cell r="M147" t="str">
            <v>09/11/1970</v>
          </cell>
          <cell r="N147" t="str">
            <v>E13730</v>
          </cell>
          <cell r="O147" t="str">
            <v>H I K</v>
          </cell>
          <cell r="P147">
            <v>6</v>
          </cell>
          <cell r="Q147">
            <v>6</v>
          </cell>
          <cell r="R147">
            <v>6</v>
          </cell>
          <cell r="S147">
            <v>20</v>
          </cell>
          <cell r="T147">
            <v>6</v>
          </cell>
          <cell r="U147">
            <v>0</v>
          </cell>
          <cell r="V147">
            <v>-1</v>
          </cell>
          <cell r="W147">
            <v>55</v>
          </cell>
          <cell r="X147">
            <v>38017</v>
          </cell>
        </row>
        <row r="148">
          <cell r="A148" t="str">
            <v>311228</v>
          </cell>
          <cell r="B148" t="str">
            <v xml:space="preserve">BAMBANG SULISTIO  IR  </v>
          </cell>
          <cell r="C148" t="str">
            <v>03</v>
          </cell>
          <cell r="D148" t="str">
            <v>01/04/2000</v>
          </cell>
          <cell r="E148" t="str">
            <v>KA. BAG. PROSES ENJINIRING</v>
          </cell>
          <cell r="F148" t="str">
            <v>03</v>
          </cell>
          <cell r="G148" t="str">
            <v>08/09/2003</v>
          </cell>
          <cell r="H148">
            <v>19006</v>
          </cell>
          <cell r="I148" t="str">
            <v>0000076666</v>
          </cell>
          <cell r="J148" t="str">
            <v>S1</v>
          </cell>
          <cell r="K148" t="str">
            <v>TEKNIK KIMIA</v>
          </cell>
          <cell r="L148" t="str">
            <v>SUNGAI GERONG</v>
          </cell>
          <cell r="M148" t="str">
            <v>19/04/1971</v>
          </cell>
          <cell r="N148" t="str">
            <v>E13310</v>
          </cell>
          <cell r="O148" t="str">
            <v>PE</v>
          </cell>
          <cell r="P148">
            <v>6</v>
          </cell>
          <cell r="Q148">
            <v>6</v>
          </cell>
          <cell r="R148">
            <v>6</v>
          </cell>
          <cell r="S148">
            <v>20</v>
          </cell>
          <cell r="T148">
            <v>7</v>
          </cell>
          <cell r="U148">
            <v>1</v>
          </cell>
          <cell r="V148">
            <v>0</v>
          </cell>
          <cell r="W148">
            <v>52</v>
          </cell>
          <cell r="X148">
            <v>39095</v>
          </cell>
        </row>
        <row r="149">
          <cell r="A149" t="str">
            <v>312532</v>
          </cell>
          <cell r="B149" t="str">
            <v xml:space="preserve">MACHLISIN    </v>
          </cell>
          <cell r="C149" t="str">
            <v>10</v>
          </cell>
          <cell r="D149" t="str">
            <v>01/10/2000</v>
          </cell>
          <cell r="E149" t="str">
            <v>TEKNISI LISTRIK</v>
          </cell>
          <cell r="F149" t="str">
            <v>09</v>
          </cell>
          <cell r="G149" t="str">
            <v>01/10/2001</v>
          </cell>
          <cell r="H149">
            <v>19161</v>
          </cell>
          <cell r="I149" t="str">
            <v>0000065665</v>
          </cell>
          <cell r="J149" t="str">
            <v>SMA</v>
          </cell>
          <cell r="K149" t="str">
            <v>P K WELDING</v>
          </cell>
          <cell r="L149" t="str">
            <v>PLAJU</v>
          </cell>
          <cell r="M149" t="str">
            <v>20/08/1970</v>
          </cell>
          <cell r="N149" t="str">
            <v>E13A50</v>
          </cell>
          <cell r="O149" t="str">
            <v>BENGKEL</v>
          </cell>
          <cell r="P149">
            <v>6</v>
          </cell>
          <cell r="Q149">
            <v>6</v>
          </cell>
          <cell r="R149">
            <v>5</v>
          </cell>
          <cell r="S149">
            <v>18.333333333333332</v>
          </cell>
          <cell r="T149">
            <v>3</v>
          </cell>
          <cell r="U149">
            <v>3</v>
          </cell>
          <cell r="V149">
            <v>-1</v>
          </cell>
          <cell r="W149">
            <v>52</v>
          </cell>
          <cell r="X149">
            <v>39249</v>
          </cell>
        </row>
        <row r="150">
          <cell r="A150" t="str">
            <v>312646</v>
          </cell>
          <cell r="B150" t="str">
            <v xml:space="preserve">TJIK MULI MANAP    </v>
          </cell>
          <cell r="C150" t="str">
            <v>06</v>
          </cell>
          <cell r="D150" t="str">
            <v>01/04/2003</v>
          </cell>
          <cell r="E150" t="str">
            <v>TEKNISI ROT.EQUIP.</v>
          </cell>
          <cell r="F150" t="str">
            <v>06</v>
          </cell>
          <cell r="G150" t="str">
            <v>31/12/2000</v>
          </cell>
          <cell r="H150">
            <v>18255</v>
          </cell>
          <cell r="I150" t="str">
            <v>0000066666</v>
          </cell>
          <cell r="J150" t="str">
            <v>D3</v>
          </cell>
          <cell r="K150" t="str">
            <v>AKA MESIN III</v>
          </cell>
          <cell r="L150" t="str">
            <v>PLAJU</v>
          </cell>
          <cell r="M150" t="str">
            <v>16/03/1971</v>
          </cell>
          <cell r="N150" t="str">
            <v>E13A50</v>
          </cell>
          <cell r="O150" t="str">
            <v>BENGKEL</v>
          </cell>
          <cell r="P150">
            <v>6</v>
          </cell>
          <cell r="Q150">
            <v>6</v>
          </cell>
          <cell r="R150">
            <v>6</v>
          </cell>
          <cell r="S150">
            <v>20</v>
          </cell>
          <cell r="T150">
            <v>6</v>
          </cell>
          <cell r="U150">
            <v>4</v>
          </cell>
          <cell r="V150">
            <v>0</v>
          </cell>
          <cell r="W150">
            <v>55</v>
          </cell>
          <cell r="X150">
            <v>38344</v>
          </cell>
        </row>
        <row r="151">
          <cell r="A151" t="str">
            <v>313164</v>
          </cell>
          <cell r="B151" t="str">
            <v xml:space="preserve">M.A. RIDHUAN    </v>
          </cell>
          <cell r="C151" t="str">
            <v>05</v>
          </cell>
          <cell r="D151" t="str">
            <v>01/04/2000</v>
          </cell>
          <cell r="E151" t="str">
            <v>PWSU. LAB PETKIM</v>
          </cell>
          <cell r="F151" t="str">
            <v>05</v>
          </cell>
          <cell r="G151" t="str">
            <v>01/04/2000</v>
          </cell>
          <cell r="H151">
            <v>19573</v>
          </cell>
          <cell r="I151" t="str">
            <v>0000065676</v>
          </cell>
          <cell r="J151" t="str">
            <v>D3</v>
          </cell>
          <cell r="K151" t="str">
            <v>AKA PENGILANGAN &amp; P'KIMIA</v>
          </cell>
          <cell r="L151" t="str">
            <v>PLAJU</v>
          </cell>
          <cell r="M151" t="str">
            <v>12/08/1971</v>
          </cell>
          <cell r="N151" t="str">
            <v>E13140</v>
          </cell>
          <cell r="O151" t="str">
            <v>LABORATORIUM</v>
          </cell>
          <cell r="P151">
            <v>6</v>
          </cell>
          <cell r="Q151">
            <v>7</v>
          </cell>
          <cell r="R151">
            <v>6</v>
          </cell>
          <cell r="S151">
            <v>23.333333333333332</v>
          </cell>
          <cell r="T151">
            <v>6</v>
          </cell>
          <cell r="U151">
            <v>4</v>
          </cell>
          <cell r="V151">
            <v>0</v>
          </cell>
          <cell r="W151">
            <v>51</v>
          </cell>
          <cell r="X151">
            <v>39662</v>
          </cell>
        </row>
        <row r="152">
          <cell r="A152" t="str">
            <v>315595</v>
          </cell>
          <cell r="B152" t="str">
            <v xml:space="preserve">ENDANG MASTUR  BCM  </v>
          </cell>
          <cell r="C152" t="str">
            <v>06</v>
          </cell>
          <cell r="D152" t="str">
            <v>01/10/2002</v>
          </cell>
          <cell r="E152" t="str">
            <v>MPPK S/D 31082004</v>
          </cell>
          <cell r="F152" t="str">
            <v>06</v>
          </cell>
          <cell r="G152" t="str">
            <v>06/08/2003</v>
          </cell>
          <cell r="H152">
            <v>17751</v>
          </cell>
          <cell r="I152" t="str">
            <v>0000055655</v>
          </cell>
          <cell r="J152" t="str">
            <v>D3</v>
          </cell>
          <cell r="K152" t="str">
            <v>AKA TEKNIK MESIN III</v>
          </cell>
          <cell r="L152" t="str">
            <v>PLAJU</v>
          </cell>
          <cell r="M152" t="str">
            <v>01/12/1969</v>
          </cell>
          <cell r="N152" t="str">
            <v>E13730</v>
          </cell>
          <cell r="O152" t="str">
            <v>H I K</v>
          </cell>
          <cell r="P152">
            <v>6</v>
          </cell>
          <cell r="Q152">
            <v>5</v>
          </cell>
          <cell r="R152">
            <v>5</v>
          </cell>
          <cell r="S152">
            <v>16.666666666666668</v>
          </cell>
          <cell r="T152">
            <v>6</v>
          </cell>
          <cell r="U152">
            <v>1</v>
          </cell>
          <cell r="V152">
            <v>0</v>
          </cell>
          <cell r="W152">
            <v>56</v>
          </cell>
          <cell r="X152">
            <v>37839</v>
          </cell>
        </row>
        <row r="153">
          <cell r="A153" t="str">
            <v>316891</v>
          </cell>
          <cell r="B153" t="str">
            <v xml:space="preserve">DARMAWAN  SSOS  </v>
          </cell>
          <cell r="C153" t="str">
            <v>05</v>
          </cell>
          <cell r="D153" t="str">
            <v>01/10/2001</v>
          </cell>
          <cell r="E153" t="str">
            <v>PWSU. BISNIS &amp; ADM</v>
          </cell>
          <cell r="F153" t="str">
            <v>05</v>
          </cell>
          <cell r="G153" t="str">
            <v>03/01/2000</v>
          </cell>
          <cell r="H153">
            <v>19108</v>
          </cell>
          <cell r="I153" t="str">
            <v>0000066665</v>
          </cell>
          <cell r="J153" t="str">
            <v>S1</v>
          </cell>
          <cell r="K153" t="str">
            <v>ADMINISTRASI NEGARA</v>
          </cell>
          <cell r="L153" t="str">
            <v>PLAJU</v>
          </cell>
          <cell r="M153" t="str">
            <v>07/10/1971</v>
          </cell>
          <cell r="N153" t="str">
            <v>E13C00</v>
          </cell>
          <cell r="O153" t="str">
            <v>DOK &amp; PKP</v>
          </cell>
          <cell r="P153">
            <v>6</v>
          </cell>
          <cell r="Q153">
            <v>6</v>
          </cell>
          <cell r="R153">
            <v>5</v>
          </cell>
          <cell r="S153">
            <v>18.333333333333332</v>
          </cell>
          <cell r="T153">
            <v>7</v>
          </cell>
          <cell r="U153">
            <v>4</v>
          </cell>
          <cell r="V153">
            <v>0</v>
          </cell>
          <cell r="W153">
            <v>52</v>
          </cell>
          <cell r="X153">
            <v>39196</v>
          </cell>
        </row>
        <row r="154">
          <cell r="A154" t="str">
            <v>317158</v>
          </cell>
          <cell r="B154" t="str">
            <v xml:space="preserve">AGUSTINA BONTONG    </v>
          </cell>
          <cell r="C154" t="str">
            <v>06</v>
          </cell>
          <cell r="D154" t="str">
            <v>01/04/2003</v>
          </cell>
          <cell r="E154" t="str">
            <v>MPPK S/D 31082004</v>
          </cell>
          <cell r="F154" t="str">
            <v>06</v>
          </cell>
          <cell r="G154" t="str">
            <v>11/08/2003</v>
          </cell>
          <cell r="H154">
            <v>17756</v>
          </cell>
          <cell r="I154" t="str">
            <v>0000055664</v>
          </cell>
          <cell r="J154" t="str">
            <v>SMK</v>
          </cell>
          <cell r="K154" t="str">
            <v>SEK PENGATUR RAWAT</v>
          </cell>
          <cell r="L154" t="str">
            <v>PLAJU</v>
          </cell>
          <cell r="M154" t="str">
            <v>11/07/1971</v>
          </cell>
          <cell r="N154" t="str">
            <v>E13730</v>
          </cell>
          <cell r="O154" t="str">
            <v>H I K</v>
          </cell>
          <cell r="P154">
            <v>6</v>
          </cell>
          <cell r="Q154">
            <v>6</v>
          </cell>
          <cell r="R154">
            <v>4</v>
          </cell>
          <cell r="S154">
            <v>16.666666666666668</v>
          </cell>
          <cell r="T154">
            <v>3</v>
          </cell>
          <cell r="U154">
            <v>1</v>
          </cell>
          <cell r="V154">
            <v>0</v>
          </cell>
          <cell r="W154">
            <v>56</v>
          </cell>
          <cell r="X154">
            <v>37844</v>
          </cell>
        </row>
        <row r="155">
          <cell r="A155" t="str">
            <v>318949</v>
          </cell>
          <cell r="B155" t="str">
            <v xml:space="preserve">IBRAHIM HUSIN    </v>
          </cell>
          <cell r="C155" t="str">
            <v>10</v>
          </cell>
          <cell r="D155" t="str">
            <v>01/04/2001</v>
          </cell>
          <cell r="E155" t="str">
            <v>AST. ADM SEKURITI</v>
          </cell>
          <cell r="F155" t="str">
            <v>09</v>
          </cell>
          <cell r="G155" t="str">
            <v>01/10/2003</v>
          </cell>
          <cell r="H155">
            <v>18730</v>
          </cell>
          <cell r="I155" t="str">
            <v>0000056565</v>
          </cell>
          <cell r="J155" t="str">
            <v>SMA</v>
          </cell>
          <cell r="K155" t="str">
            <v>SMA-PASPAL/PERSAMAAN</v>
          </cell>
          <cell r="L155" t="str">
            <v>SUNGAI GERONG</v>
          </cell>
          <cell r="M155" t="str">
            <v>01/12/1971</v>
          </cell>
          <cell r="N155" t="str">
            <v>E13630</v>
          </cell>
          <cell r="O155" t="str">
            <v>SEKURITI</v>
          </cell>
          <cell r="P155">
            <v>5</v>
          </cell>
          <cell r="Q155">
            <v>6</v>
          </cell>
          <cell r="R155">
            <v>5</v>
          </cell>
          <cell r="S155">
            <v>16.666666666666668</v>
          </cell>
          <cell r="T155">
            <v>3</v>
          </cell>
          <cell r="U155">
            <v>1</v>
          </cell>
          <cell r="V155">
            <v>-1</v>
          </cell>
          <cell r="W155">
            <v>53</v>
          </cell>
          <cell r="X155">
            <v>38819</v>
          </cell>
        </row>
        <row r="156">
          <cell r="A156" t="str">
            <v>319823</v>
          </cell>
          <cell r="B156" t="str">
            <v xml:space="preserve">ABD. KARIM    </v>
          </cell>
          <cell r="C156" t="str">
            <v>10</v>
          </cell>
          <cell r="D156" t="str">
            <v>01/04/2002</v>
          </cell>
          <cell r="E156" t="str">
            <v>TEKNISI PIPE FITTER</v>
          </cell>
          <cell r="F156" t="str">
            <v>09</v>
          </cell>
          <cell r="G156" t="str">
            <v>01/07/2003</v>
          </cell>
          <cell r="H156">
            <v>18157</v>
          </cell>
          <cell r="I156" t="str">
            <v>0000045555</v>
          </cell>
          <cell r="J156" t="str">
            <v>SD</v>
          </cell>
          <cell r="K156" t="str">
            <v>SEKOLAH DASAR</v>
          </cell>
          <cell r="L156" t="str">
            <v>PLAJU</v>
          </cell>
          <cell r="M156" t="str">
            <v>10/06/1967</v>
          </cell>
          <cell r="N156" t="str">
            <v>E13A50</v>
          </cell>
          <cell r="O156" t="str">
            <v>BENGKEL</v>
          </cell>
          <cell r="P156">
            <v>5</v>
          </cell>
          <cell r="Q156">
            <v>5</v>
          </cell>
          <cell r="R156">
            <v>5</v>
          </cell>
          <cell r="S156">
            <v>15</v>
          </cell>
          <cell r="T156">
            <v>1</v>
          </cell>
          <cell r="U156">
            <v>1</v>
          </cell>
          <cell r="V156">
            <v>-1</v>
          </cell>
          <cell r="W156">
            <v>55</v>
          </cell>
          <cell r="X156">
            <v>38246</v>
          </cell>
        </row>
        <row r="157">
          <cell r="A157" t="str">
            <v>320016</v>
          </cell>
          <cell r="B157" t="str">
            <v xml:space="preserve">BAIDJURI    </v>
          </cell>
          <cell r="C157" t="str">
            <v>10</v>
          </cell>
          <cell r="D157" t="str">
            <v>01/04/2002</v>
          </cell>
          <cell r="E157" t="str">
            <v>MPPK S/D 30042004</v>
          </cell>
          <cell r="F157" t="str">
            <v>10</v>
          </cell>
          <cell r="G157" t="str">
            <v>12/04/2003</v>
          </cell>
          <cell r="H157">
            <v>17635</v>
          </cell>
          <cell r="I157" t="str">
            <v>0000055645</v>
          </cell>
          <cell r="J157" t="str">
            <v>SD</v>
          </cell>
          <cell r="K157" t="str">
            <v>SD KELAS VI</v>
          </cell>
          <cell r="L157" t="str">
            <v>PLAJU</v>
          </cell>
          <cell r="M157" t="str">
            <v>09/01/1969</v>
          </cell>
          <cell r="N157" t="str">
            <v>E13730</v>
          </cell>
          <cell r="O157" t="str">
            <v>H I K</v>
          </cell>
          <cell r="P157">
            <v>6</v>
          </cell>
          <cell r="Q157">
            <v>4</v>
          </cell>
          <cell r="R157">
            <v>5</v>
          </cell>
          <cell r="S157">
            <v>15</v>
          </cell>
          <cell r="T157">
            <v>1</v>
          </cell>
          <cell r="U157">
            <v>1</v>
          </cell>
          <cell r="V157">
            <v>0</v>
          </cell>
          <cell r="W157">
            <v>56</v>
          </cell>
          <cell r="X157">
            <v>37723</v>
          </cell>
        </row>
        <row r="158">
          <cell r="A158" t="str">
            <v>320227</v>
          </cell>
          <cell r="B158" t="str">
            <v xml:space="preserve">HASANUDDIN    </v>
          </cell>
          <cell r="C158" t="str">
            <v>07</v>
          </cell>
          <cell r="D158" t="str">
            <v>01/10/2003</v>
          </cell>
          <cell r="E158" t="str">
            <v>KA. KESRA</v>
          </cell>
          <cell r="F158" t="str">
            <v>05</v>
          </cell>
          <cell r="G158" t="str">
            <v>25/07/2001</v>
          </cell>
          <cell r="H158">
            <v>19009</v>
          </cell>
          <cell r="I158" t="str">
            <v>0000056566</v>
          </cell>
          <cell r="J158" t="str">
            <v>SMA</v>
          </cell>
          <cell r="K158" t="str">
            <v>S.M.A-B/PASPAL</v>
          </cell>
          <cell r="L158" t="str">
            <v>PLAJU</v>
          </cell>
          <cell r="M158" t="str">
            <v>26/07/1971</v>
          </cell>
          <cell r="N158" t="str">
            <v>E13I00</v>
          </cell>
          <cell r="O158" t="str">
            <v>Y K P P</v>
          </cell>
          <cell r="P158">
            <v>5</v>
          </cell>
          <cell r="Q158">
            <v>6</v>
          </cell>
          <cell r="R158">
            <v>6</v>
          </cell>
          <cell r="S158">
            <v>18.333333333333332</v>
          </cell>
          <cell r="T158">
            <v>3</v>
          </cell>
          <cell r="U158">
            <v>3</v>
          </cell>
          <cell r="V158">
            <v>-2</v>
          </cell>
          <cell r="W158">
            <v>52</v>
          </cell>
          <cell r="X158">
            <v>39098</v>
          </cell>
        </row>
        <row r="159">
          <cell r="A159" t="str">
            <v>320292</v>
          </cell>
          <cell r="B159" t="str">
            <v xml:space="preserve">WELMAN HUTAGAOL    </v>
          </cell>
          <cell r="C159" t="str">
            <v>09</v>
          </cell>
          <cell r="D159" t="str">
            <v>01/04/2000</v>
          </cell>
          <cell r="E159" t="str">
            <v>AST. CONSOLE CD-1</v>
          </cell>
          <cell r="F159" t="str">
            <v>08</v>
          </cell>
          <cell r="G159" t="str">
            <v>01/10/2000</v>
          </cell>
          <cell r="H159">
            <v>18925</v>
          </cell>
          <cell r="I159" t="str">
            <v>0000055566</v>
          </cell>
          <cell r="J159" t="str">
            <v>SMA</v>
          </cell>
          <cell r="K159" t="str">
            <v>SMA.SOS/PERSAMAAN</v>
          </cell>
          <cell r="L159" t="str">
            <v>SUNGAI GERONG</v>
          </cell>
          <cell r="M159" t="str">
            <v>10/06/1971</v>
          </cell>
          <cell r="N159" t="str">
            <v>E13112</v>
          </cell>
          <cell r="O159" t="str">
            <v>CD &amp; L</v>
          </cell>
          <cell r="P159">
            <v>5</v>
          </cell>
          <cell r="Q159">
            <v>6</v>
          </cell>
          <cell r="R159">
            <v>6</v>
          </cell>
          <cell r="S159">
            <v>18.333333333333332</v>
          </cell>
          <cell r="T159">
            <v>3</v>
          </cell>
          <cell r="U159">
            <v>4</v>
          </cell>
          <cell r="V159">
            <v>-1</v>
          </cell>
          <cell r="W159">
            <v>53</v>
          </cell>
          <cell r="X159">
            <v>39014</v>
          </cell>
        </row>
        <row r="160">
          <cell r="A160" t="str">
            <v>320308</v>
          </cell>
          <cell r="B160" t="str">
            <v xml:space="preserve">I MUTADI JASIN.  DRS S.T </v>
          </cell>
          <cell r="C160" t="str">
            <v>07</v>
          </cell>
          <cell r="D160" t="str">
            <v>01/04/2003</v>
          </cell>
          <cell r="E160" t="str">
            <v>AST. OPERASI</v>
          </cell>
          <cell r="F160" t="str">
            <v>07</v>
          </cell>
          <cell r="G160" t="str">
            <v>15/07/2002</v>
          </cell>
          <cell r="H160">
            <v>18413</v>
          </cell>
          <cell r="I160" t="str">
            <v>0000055555</v>
          </cell>
          <cell r="J160" t="str">
            <v>S1</v>
          </cell>
          <cell r="K160" t="str">
            <v>TEKNIK MESIN</v>
          </cell>
          <cell r="L160" t="str">
            <v>PLAJU</v>
          </cell>
          <cell r="M160" t="str">
            <v>15/06/1971</v>
          </cell>
          <cell r="N160" t="str">
            <v>E13A90</v>
          </cell>
          <cell r="O160" t="str">
            <v>ENJ. PEM</v>
          </cell>
          <cell r="P160">
            <v>5</v>
          </cell>
          <cell r="Q160">
            <v>5</v>
          </cell>
          <cell r="R160">
            <v>5</v>
          </cell>
          <cell r="S160">
            <v>15</v>
          </cell>
          <cell r="T160">
            <v>7</v>
          </cell>
          <cell r="U160">
            <v>2</v>
          </cell>
          <cell r="V160">
            <v>0</v>
          </cell>
          <cell r="W160">
            <v>54</v>
          </cell>
          <cell r="X160">
            <v>38502</v>
          </cell>
        </row>
        <row r="161">
          <cell r="A161" t="str">
            <v>320438</v>
          </cell>
          <cell r="B161" t="str">
            <v xml:space="preserve">JUSRI YUSUF. M  S.T  </v>
          </cell>
          <cell r="C161" t="str">
            <v>04</v>
          </cell>
          <cell r="D161" t="str">
            <v>01/10/2002</v>
          </cell>
          <cell r="E161" t="str">
            <v>KA. TA</v>
          </cell>
          <cell r="F161" t="str">
            <v>04</v>
          </cell>
          <cell r="G161" t="str">
            <v>16/09/2002</v>
          </cell>
          <cell r="H161">
            <v>18790</v>
          </cell>
          <cell r="I161" t="str">
            <v>0000076776</v>
          </cell>
          <cell r="J161" t="str">
            <v>S1</v>
          </cell>
          <cell r="K161" t="str">
            <v>TEKNIK KIMIA</v>
          </cell>
          <cell r="L161" t="str">
            <v>PLAJU</v>
          </cell>
          <cell r="M161" t="str">
            <v>28/06/1971</v>
          </cell>
          <cell r="N161" t="str">
            <v>E13132</v>
          </cell>
          <cell r="O161" t="str">
            <v>TA/PTA</v>
          </cell>
          <cell r="P161">
            <v>7</v>
          </cell>
          <cell r="Q161">
            <v>7</v>
          </cell>
          <cell r="R161">
            <v>6</v>
          </cell>
          <cell r="S161">
            <v>26.666666666666668</v>
          </cell>
          <cell r="T161">
            <v>7</v>
          </cell>
          <cell r="U161">
            <v>2</v>
          </cell>
          <cell r="V161">
            <v>0</v>
          </cell>
          <cell r="W161">
            <v>53</v>
          </cell>
          <cell r="X161">
            <v>38879</v>
          </cell>
        </row>
        <row r="162">
          <cell r="A162" t="str">
            <v>320495</v>
          </cell>
          <cell r="B162" t="str">
            <v xml:space="preserve">M. SUBRON    </v>
          </cell>
          <cell r="C162" t="str">
            <v>07</v>
          </cell>
          <cell r="D162" t="str">
            <v>01/10/2001</v>
          </cell>
          <cell r="E162" t="str">
            <v>POK.SPES.PEM KIL SIPIL</v>
          </cell>
          <cell r="F162" t="str">
            <v>06</v>
          </cell>
          <cell r="G162" t="str">
            <v>15/07/2002</v>
          </cell>
          <cell r="H162">
            <v>18370</v>
          </cell>
          <cell r="I162" t="str">
            <v>0000065655</v>
          </cell>
          <cell r="J162" t="str">
            <v>D3</v>
          </cell>
          <cell r="K162" t="str">
            <v>AKA MESIN III</v>
          </cell>
          <cell r="L162" t="str">
            <v>SUNGAI GERONG</v>
          </cell>
          <cell r="M162" t="str">
            <v>25/06/1971</v>
          </cell>
          <cell r="N162" t="str">
            <v>E13A90</v>
          </cell>
          <cell r="O162" t="str">
            <v>ENJ. PEM</v>
          </cell>
          <cell r="P162">
            <v>6</v>
          </cell>
          <cell r="Q162">
            <v>5</v>
          </cell>
          <cell r="R162">
            <v>5</v>
          </cell>
          <cell r="S162">
            <v>16.666666666666668</v>
          </cell>
          <cell r="T162">
            <v>6</v>
          </cell>
          <cell r="U162">
            <v>2</v>
          </cell>
          <cell r="V162">
            <v>-1</v>
          </cell>
          <cell r="W162">
            <v>54</v>
          </cell>
          <cell r="X162">
            <v>38459</v>
          </cell>
        </row>
        <row r="163">
          <cell r="A163" t="str">
            <v>320673</v>
          </cell>
          <cell r="B163" t="str">
            <v xml:space="preserve">MUSTAKIM    </v>
          </cell>
          <cell r="C163" t="str">
            <v>10</v>
          </cell>
          <cell r="D163" t="str">
            <v>01/10/2000</v>
          </cell>
          <cell r="E163" t="str">
            <v>TEKNISI PIPE FITTER</v>
          </cell>
          <cell r="F163" t="str">
            <v>09</v>
          </cell>
          <cell r="G163" t="str">
            <v>01/07/2003</v>
          </cell>
          <cell r="H163">
            <v>18512</v>
          </cell>
          <cell r="I163" t="str">
            <v>0000064556</v>
          </cell>
          <cell r="J163" t="str">
            <v>SD</v>
          </cell>
          <cell r="K163" t="str">
            <v>SEKOLAH DASAR</v>
          </cell>
          <cell r="L163" t="str">
            <v>PLAJU</v>
          </cell>
          <cell r="M163" t="str">
            <v>08/07/1969</v>
          </cell>
          <cell r="N163" t="str">
            <v>E13A50</v>
          </cell>
          <cell r="O163" t="str">
            <v>BENGKEL</v>
          </cell>
          <cell r="P163">
            <v>5</v>
          </cell>
          <cell r="Q163">
            <v>5</v>
          </cell>
          <cell r="R163">
            <v>6</v>
          </cell>
          <cell r="S163">
            <v>16.666666666666668</v>
          </cell>
          <cell r="T163">
            <v>1</v>
          </cell>
          <cell r="U163">
            <v>1</v>
          </cell>
          <cell r="V163">
            <v>-1</v>
          </cell>
          <cell r="W163">
            <v>54</v>
          </cell>
          <cell r="X163">
            <v>38601</v>
          </cell>
        </row>
        <row r="164">
          <cell r="A164" t="str">
            <v>320827</v>
          </cell>
          <cell r="B164" t="str">
            <v xml:space="preserve">SAMSI    </v>
          </cell>
          <cell r="C164" t="str">
            <v>09</v>
          </cell>
          <cell r="D164" t="str">
            <v>01/10/2000</v>
          </cell>
          <cell r="E164" t="str">
            <v>MATERIAL MAN</v>
          </cell>
          <cell r="F164" t="str">
            <v>08</v>
          </cell>
          <cell r="G164" t="str">
            <v>01/07/2003</v>
          </cell>
          <cell r="H164">
            <v>18456</v>
          </cell>
          <cell r="I164" t="str">
            <v>0000064455</v>
          </cell>
          <cell r="J164" t="str">
            <v>D1</v>
          </cell>
          <cell r="K164" t="str">
            <v>AKA SIPIL I</v>
          </cell>
          <cell r="L164" t="str">
            <v>PLAJU</v>
          </cell>
          <cell r="M164" t="str">
            <v>12/06/1971</v>
          </cell>
          <cell r="N164" t="str">
            <v>E13A50</v>
          </cell>
          <cell r="O164" t="str">
            <v>BENGKEL</v>
          </cell>
          <cell r="P164">
            <v>4</v>
          </cell>
          <cell r="Q164">
            <v>5</v>
          </cell>
          <cell r="R164">
            <v>5</v>
          </cell>
          <cell r="S164">
            <v>13.333333333333334</v>
          </cell>
          <cell r="T164">
            <v>4</v>
          </cell>
          <cell r="U164">
            <v>1</v>
          </cell>
          <cell r="V164">
            <v>-1</v>
          </cell>
          <cell r="W164">
            <v>54</v>
          </cell>
          <cell r="X164">
            <v>38545</v>
          </cell>
        </row>
        <row r="165">
          <cell r="A165" t="str">
            <v>320932</v>
          </cell>
          <cell r="B165" t="str">
            <v xml:space="preserve">SLAMET RIADY    </v>
          </cell>
          <cell r="C165" t="str">
            <v>09</v>
          </cell>
          <cell r="D165" t="str">
            <v>01/10/2003</v>
          </cell>
          <cell r="E165" t="str">
            <v>MPPK S/D 30112004</v>
          </cell>
          <cell r="F165" t="str">
            <v>09</v>
          </cell>
          <cell r="G165" t="str">
            <v>09/11/2003</v>
          </cell>
          <cell r="H165">
            <v>17846</v>
          </cell>
          <cell r="I165" t="str">
            <v>0000056665</v>
          </cell>
          <cell r="J165" t="str">
            <v>SD</v>
          </cell>
          <cell r="K165" t="str">
            <v>SD KELAS VI</v>
          </cell>
          <cell r="L165" t="str">
            <v>PLAJU</v>
          </cell>
          <cell r="M165" t="str">
            <v>28/05/1970</v>
          </cell>
          <cell r="N165" t="str">
            <v>E13730</v>
          </cell>
          <cell r="O165" t="str">
            <v>H I K</v>
          </cell>
          <cell r="P165">
            <v>6</v>
          </cell>
          <cell r="Q165">
            <v>6</v>
          </cell>
          <cell r="R165">
            <v>5</v>
          </cell>
          <cell r="S165">
            <v>18.333333333333332</v>
          </cell>
          <cell r="T165">
            <v>1</v>
          </cell>
          <cell r="U165">
            <v>1</v>
          </cell>
          <cell r="V165">
            <v>0</v>
          </cell>
          <cell r="W165">
            <v>56</v>
          </cell>
          <cell r="X165">
            <v>37934</v>
          </cell>
        </row>
        <row r="166">
          <cell r="A166" t="str">
            <v>320973</v>
          </cell>
          <cell r="B166" t="str">
            <v xml:space="preserve">SUBANDI    </v>
          </cell>
          <cell r="C166" t="str">
            <v>09</v>
          </cell>
          <cell r="D166" t="str">
            <v>01/04/2003</v>
          </cell>
          <cell r="E166" t="str">
            <v>TEKNISI SIPIL</v>
          </cell>
          <cell r="F166" t="str">
            <v>09</v>
          </cell>
          <cell r="G166" t="str">
            <v>31/12/2000</v>
          </cell>
          <cell r="H166">
            <v>18446</v>
          </cell>
          <cell r="I166" t="str">
            <v>0000036665</v>
          </cell>
          <cell r="J166" t="str">
            <v>SMA</v>
          </cell>
          <cell r="K166" t="str">
            <v>SMA-PASPAL/PERSAMAAN</v>
          </cell>
          <cell r="L166" t="str">
            <v>SUNGAI GERONG</v>
          </cell>
          <cell r="M166" t="str">
            <v>16/07/1969</v>
          </cell>
          <cell r="N166" t="str">
            <v>E13A50</v>
          </cell>
          <cell r="O166" t="str">
            <v>BENGKEL</v>
          </cell>
          <cell r="P166">
            <v>6</v>
          </cell>
          <cell r="Q166">
            <v>6</v>
          </cell>
          <cell r="R166">
            <v>5</v>
          </cell>
          <cell r="S166">
            <v>18.333333333333332</v>
          </cell>
          <cell r="T166">
            <v>3</v>
          </cell>
          <cell r="U166">
            <v>4</v>
          </cell>
          <cell r="V166">
            <v>0</v>
          </cell>
          <cell r="W166">
            <v>54</v>
          </cell>
          <cell r="X166">
            <v>38535</v>
          </cell>
        </row>
        <row r="167">
          <cell r="A167" t="str">
            <v>321061</v>
          </cell>
          <cell r="B167" t="str">
            <v xml:space="preserve">SUKOJO    </v>
          </cell>
          <cell r="C167" t="str">
            <v>09</v>
          </cell>
          <cell r="D167" t="str">
            <v>01/10/2001</v>
          </cell>
          <cell r="E167" t="str">
            <v>TEKNISI PIPE FITTER</v>
          </cell>
          <cell r="F167" t="str">
            <v>08</v>
          </cell>
          <cell r="G167" t="str">
            <v>01/10/2002</v>
          </cell>
          <cell r="H167">
            <v>18151</v>
          </cell>
          <cell r="I167" t="str">
            <v>0000056566</v>
          </cell>
          <cell r="J167" t="str">
            <v>SMP</v>
          </cell>
          <cell r="K167" t="str">
            <v>S M P</v>
          </cell>
          <cell r="L167" t="str">
            <v>PLAJU</v>
          </cell>
          <cell r="M167" t="str">
            <v>27/07/1967</v>
          </cell>
          <cell r="N167" t="str">
            <v>E13A50</v>
          </cell>
          <cell r="O167" t="str">
            <v>BENGKEL</v>
          </cell>
          <cell r="P167">
            <v>5</v>
          </cell>
          <cell r="Q167">
            <v>6</v>
          </cell>
          <cell r="R167">
            <v>6</v>
          </cell>
          <cell r="S167">
            <v>18.333333333333332</v>
          </cell>
          <cell r="T167">
            <v>2</v>
          </cell>
          <cell r="U167">
            <v>2</v>
          </cell>
          <cell r="V167">
            <v>-1</v>
          </cell>
          <cell r="W167">
            <v>55</v>
          </cell>
          <cell r="X167">
            <v>38240</v>
          </cell>
        </row>
        <row r="168">
          <cell r="A168" t="str">
            <v>321094</v>
          </cell>
          <cell r="B168" t="str">
            <v xml:space="preserve">SUMARDJO    </v>
          </cell>
          <cell r="C168" t="str">
            <v>09</v>
          </cell>
          <cell r="D168" t="str">
            <v>01/10/2003</v>
          </cell>
          <cell r="E168" t="str">
            <v>MPPK S/D 30112004</v>
          </cell>
          <cell r="F168" t="str">
            <v>09</v>
          </cell>
          <cell r="G168" t="str">
            <v>10/11/2003</v>
          </cell>
          <cell r="H168">
            <v>17847</v>
          </cell>
          <cell r="I168" t="str">
            <v>0000065664</v>
          </cell>
          <cell r="J168" t="str">
            <v>SMP</v>
          </cell>
          <cell r="K168" t="str">
            <v>S M P</v>
          </cell>
          <cell r="L168" t="str">
            <v>PLAJU</v>
          </cell>
          <cell r="M168" t="str">
            <v>14/12/1968</v>
          </cell>
          <cell r="N168" t="str">
            <v>E13730</v>
          </cell>
          <cell r="O168" t="str">
            <v>H I K</v>
          </cell>
          <cell r="P168">
            <v>6</v>
          </cell>
          <cell r="Q168">
            <v>6</v>
          </cell>
          <cell r="R168">
            <v>4</v>
          </cell>
          <cell r="S168">
            <v>16.666666666666668</v>
          </cell>
          <cell r="T168">
            <v>2</v>
          </cell>
          <cell r="U168">
            <v>1</v>
          </cell>
          <cell r="V168">
            <v>0</v>
          </cell>
          <cell r="W168">
            <v>56</v>
          </cell>
          <cell r="X168">
            <v>37935</v>
          </cell>
        </row>
        <row r="169">
          <cell r="A169" t="str">
            <v>321159</v>
          </cell>
          <cell r="B169" t="str">
            <v xml:space="preserve">SUWARDJO    </v>
          </cell>
          <cell r="C169" t="str">
            <v>10</v>
          </cell>
          <cell r="D169" t="str">
            <v>01/04/2001</v>
          </cell>
          <cell r="E169" t="str">
            <v>AST. SIPIL AREA-1</v>
          </cell>
          <cell r="F169" t="str">
            <v>08</v>
          </cell>
          <cell r="G169" t="str">
            <v>16/09/2003</v>
          </cell>
          <cell r="H169">
            <v>18419</v>
          </cell>
          <cell r="I169" t="str">
            <v>0000066656</v>
          </cell>
          <cell r="J169" t="str">
            <v>SMA</v>
          </cell>
          <cell r="K169" t="str">
            <v>SMA.SOS/PERSAMAAN</v>
          </cell>
          <cell r="L169" t="str">
            <v>PLAJU</v>
          </cell>
          <cell r="M169" t="str">
            <v>21/05/1970</v>
          </cell>
          <cell r="N169" t="str">
            <v>E13530</v>
          </cell>
          <cell r="O169" t="str">
            <v>FASUM</v>
          </cell>
          <cell r="P169">
            <v>6</v>
          </cell>
          <cell r="Q169">
            <v>5</v>
          </cell>
          <cell r="R169">
            <v>6</v>
          </cell>
          <cell r="S169">
            <v>18.333333333333332</v>
          </cell>
          <cell r="T169">
            <v>3</v>
          </cell>
          <cell r="U169">
            <v>1</v>
          </cell>
          <cell r="V169">
            <v>-2</v>
          </cell>
          <cell r="W169">
            <v>54</v>
          </cell>
          <cell r="X169">
            <v>38508</v>
          </cell>
        </row>
        <row r="170">
          <cell r="A170" t="str">
            <v>321191</v>
          </cell>
          <cell r="B170" t="str">
            <v xml:space="preserve">TARWADI    </v>
          </cell>
          <cell r="C170" t="str">
            <v>10</v>
          </cell>
          <cell r="D170" t="str">
            <v>01/04/2003</v>
          </cell>
          <cell r="E170" t="str">
            <v>PMK. PANEL REF</v>
          </cell>
          <cell r="F170" t="str">
            <v>10</v>
          </cell>
          <cell r="G170" t="str">
            <v>01/05/2002</v>
          </cell>
          <cell r="H170">
            <v>18964</v>
          </cell>
          <cell r="I170" t="str">
            <v>0000055555</v>
          </cell>
          <cell r="J170" t="str">
            <v>SD</v>
          </cell>
          <cell r="K170" t="str">
            <v>SEKOLAH DASAR</v>
          </cell>
          <cell r="L170" t="str">
            <v>PLAJU</v>
          </cell>
          <cell r="M170" t="str">
            <v>16/09/1969</v>
          </cell>
          <cell r="N170" t="str">
            <v>E13111</v>
          </cell>
          <cell r="O170" t="str">
            <v>CD &amp; GP</v>
          </cell>
          <cell r="P170">
            <v>5</v>
          </cell>
          <cell r="Q170">
            <v>5</v>
          </cell>
          <cell r="R170">
            <v>5</v>
          </cell>
          <cell r="S170">
            <v>15</v>
          </cell>
          <cell r="T170">
            <v>1</v>
          </cell>
          <cell r="U170">
            <v>2</v>
          </cell>
          <cell r="V170">
            <v>0</v>
          </cell>
          <cell r="W170">
            <v>53</v>
          </cell>
          <cell r="X170">
            <v>39053</v>
          </cell>
        </row>
        <row r="171">
          <cell r="A171" t="str">
            <v>321256</v>
          </cell>
          <cell r="B171" t="str">
            <v xml:space="preserve">ZAINAL ABIDIN  S.T  </v>
          </cell>
          <cell r="C171" t="str">
            <v>04</v>
          </cell>
          <cell r="D171" t="str">
            <v>01/04/2003</v>
          </cell>
          <cell r="E171" t="str">
            <v>KA.BAG. PENJAD BB PROD</v>
          </cell>
          <cell r="F171" t="str">
            <v>04</v>
          </cell>
          <cell r="G171" t="str">
            <v>30/12/2002</v>
          </cell>
          <cell r="H171">
            <v>18548</v>
          </cell>
          <cell r="I171" t="str">
            <v>0000066666</v>
          </cell>
          <cell r="J171" t="str">
            <v>S1</v>
          </cell>
          <cell r="K171" t="str">
            <v>TEKNIK KIMIA</v>
          </cell>
          <cell r="L171" t="str">
            <v>PLAJU</v>
          </cell>
          <cell r="M171" t="str">
            <v>28/06/1971</v>
          </cell>
          <cell r="N171" t="str">
            <v>E13220</v>
          </cell>
          <cell r="O171" t="str">
            <v>JAD BB/PRODUK</v>
          </cell>
          <cell r="P171">
            <v>6</v>
          </cell>
          <cell r="Q171">
            <v>6</v>
          </cell>
          <cell r="R171">
            <v>6</v>
          </cell>
          <cell r="S171">
            <v>20</v>
          </cell>
          <cell r="T171">
            <v>7</v>
          </cell>
          <cell r="U171">
            <v>2</v>
          </cell>
          <cell r="V171">
            <v>0</v>
          </cell>
          <cell r="W171">
            <v>54</v>
          </cell>
          <cell r="X171">
            <v>38637</v>
          </cell>
        </row>
        <row r="172">
          <cell r="A172" t="str">
            <v>323313</v>
          </cell>
          <cell r="B172" t="str">
            <v xml:space="preserve">BACHTERA KELANA    </v>
          </cell>
          <cell r="C172" t="str">
            <v>04</v>
          </cell>
          <cell r="D172" t="str">
            <v>01/10/2002</v>
          </cell>
          <cell r="E172" t="str">
            <v>KA. CRACKING LIGHT END</v>
          </cell>
          <cell r="F172" t="str">
            <v>04</v>
          </cell>
          <cell r="G172" t="str">
            <v>01/04/2000</v>
          </cell>
          <cell r="H172">
            <v>18720</v>
          </cell>
          <cell r="I172" t="str">
            <v>0000066766</v>
          </cell>
          <cell r="J172" t="str">
            <v>D3</v>
          </cell>
          <cell r="K172" t="str">
            <v>AKA PENG/KIL III</v>
          </cell>
          <cell r="L172" t="str">
            <v>SUNGAI GERONG</v>
          </cell>
          <cell r="M172" t="str">
            <v>07/09/1971</v>
          </cell>
          <cell r="N172" t="str">
            <v>E13112</v>
          </cell>
          <cell r="O172" t="str">
            <v>CD &amp; L</v>
          </cell>
          <cell r="P172">
            <v>7</v>
          </cell>
          <cell r="Q172">
            <v>6</v>
          </cell>
          <cell r="R172">
            <v>6</v>
          </cell>
          <cell r="S172">
            <v>23.333333333333332</v>
          </cell>
          <cell r="T172">
            <v>6</v>
          </cell>
          <cell r="U172">
            <v>4</v>
          </cell>
          <cell r="V172">
            <v>0</v>
          </cell>
          <cell r="W172">
            <v>53</v>
          </cell>
          <cell r="X172">
            <v>38809</v>
          </cell>
        </row>
        <row r="173">
          <cell r="A173" t="str">
            <v>323443</v>
          </cell>
          <cell r="B173" t="str">
            <v xml:space="preserve">KOSTAN GIRSANG    </v>
          </cell>
          <cell r="C173" t="str">
            <v>07</v>
          </cell>
          <cell r="D173" t="str">
            <v>01/10/2001</v>
          </cell>
          <cell r="E173" t="str">
            <v>MPPK S/D 30092004</v>
          </cell>
          <cell r="F173" t="str">
            <v>06</v>
          </cell>
          <cell r="G173" t="str">
            <v>16/09/2003</v>
          </cell>
          <cell r="H173">
            <v>17792</v>
          </cell>
          <cell r="I173" t="str">
            <v>0000065555</v>
          </cell>
          <cell r="J173" t="str">
            <v>SMK</v>
          </cell>
          <cell r="K173" t="str">
            <v>S T M / MESIN</v>
          </cell>
          <cell r="L173" t="str">
            <v>PLAJU</v>
          </cell>
          <cell r="M173" t="str">
            <v>27/08/1971</v>
          </cell>
          <cell r="N173" t="str">
            <v>E13730</v>
          </cell>
          <cell r="O173" t="str">
            <v>H I K</v>
          </cell>
          <cell r="P173">
            <v>5</v>
          </cell>
          <cell r="Q173">
            <v>5</v>
          </cell>
          <cell r="R173">
            <v>5</v>
          </cell>
          <cell r="S173">
            <v>15</v>
          </cell>
          <cell r="T173">
            <v>3</v>
          </cell>
          <cell r="U173">
            <v>1</v>
          </cell>
          <cell r="V173">
            <v>-1</v>
          </cell>
          <cell r="W173">
            <v>56</v>
          </cell>
          <cell r="X173">
            <v>37880</v>
          </cell>
        </row>
        <row r="174">
          <cell r="A174" t="str">
            <v>323484</v>
          </cell>
          <cell r="B174" t="str">
            <v xml:space="preserve">M. ZAINI    </v>
          </cell>
          <cell r="C174" t="str">
            <v>08</v>
          </cell>
          <cell r="D174" t="str">
            <v>01/04/2003</v>
          </cell>
          <cell r="E174" t="str">
            <v>TEKNISI NON ROT EQUIP.</v>
          </cell>
          <cell r="F174" t="str">
            <v>08</v>
          </cell>
          <cell r="G174" t="str">
            <v>31/12/2000</v>
          </cell>
          <cell r="H174">
            <v>18143</v>
          </cell>
          <cell r="I174" t="str">
            <v>0000045555</v>
          </cell>
          <cell r="J174" t="str">
            <v>D1</v>
          </cell>
          <cell r="K174" t="str">
            <v>AKA MESIN I</v>
          </cell>
          <cell r="L174" t="str">
            <v>PLAJU</v>
          </cell>
          <cell r="M174" t="str">
            <v>30/08/1971</v>
          </cell>
          <cell r="N174" t="str">
            <v>E13A50</v>
          </cell>
          <cell r="O174" t="str">
            <v>BENGKEL</v>
          </cell>
          <cell r="P174">
            <v>5</v>
          </cell>
          <cell r="Q174">
            <v>5</v>
          </cell>
          <cell r="R174">
            <v>5</v>
          </cell>
          <cell r="S174">
            <v>15</v>
          </cell>
          <cell r="T174">
            <v>4</v>
          </cell>
          <cell r="U174">
            <v>4</v>
          </cell>
          <cell r="V174">
            <v>0</v>
          </cell>
          <cell r="W174">
            <v>55</v>
          </cell>
          <cell r="X174">
            <v>38232</v>
          </cell>
        </row>
        <row r="175">
          <cell r="A175" t="str">
            <v>323743</v>
          </cell>
          <cell r="B175" t="str">
            <v xml:space="preserve">SUPENO  A.MA  </v>
          </cell>
          <cell r="C175" t="str">
            <v>06</v>
          </cell>
          <cell r="D175" t="str">
            <v>01/10/2003</v>
          </cell>
          <cell r="E175" t="str">
            <v>PWSU.KONSTRUKSI ENJ.</v>
          </cell>
          <cell r="F175" t="str">
            <v>05</v>
          </cell>
          <cell r="G175" t="str">
            <v>03/09/2003</v>
          </cell>
          <cell r="H175">
            <v>18638</v>
          </cell>
          <cell r="I175" t="str">
            <v>0000065665</v>
          </cell>
          <cell r="J175" t="str">
            <v>D2</v>
          </cell>
          <cell r="K175" t="str">
            <v>AKA SIPIL II</v>
          </cell>
          <cell r="L175" t="str">
            <v>PLAJU</v>
          </cell>
          <cell r="M175" t="str">
            <v>05/05/1970</v>
          </cell>
          <cell r="N175" t="str">
            <v>E13330</v>
          </cell>
          <cell r="O175" t="str">
            <v>PROY ENJ</v>
          </cell>
          <cell r="P175">
            <v>6</v>
          </cell>
          <cell r="Q175">
            <v>6</v>
          </cell>
          <cell r="R175">
            <v>5</v>
          </cell>
          <cell r="S175">
            <v>18.333333333333332</v>
          </cell>
          <cell r="T175">
            <v>5</v>
          </cell>
          <cell r="U175">
            <v>1</v>
          </cell>
          <cell r="V175">
            <v>-1</v>
          </cell>
          <cell r="W175">
            <v>53</v>
          </cell>
          <cell r="X175">
            <v>38727</v>
          </cell>
        </row>
        <row r="176">
          <cell r="A176" t="str">
            <v>323751</v>
          </cell>
          <cell r="B176" t="str">
            <v xml:space="preserve">TJAHYONO    </v>
          </cell>
          <cell r="C176" t="str">
            <v>09</v>
          </cell>
          <cell r="D176" t="str">
            <v>01/10/2003</v>
          </cell>
          <cell r="E176" t="str">
            <v>AST.ADM SEKURITI</v>
          </cell>
          <cell r="F176" t="str">
            <v>09</v>
          </cell>
          <cell r="G176" t="str">
            <v>15/11/2001</v>
          </cell>
          <cell r="H176">
            <v>18824</v>
          </cell>
          <cell r="I176" t="str">
            <v>0000055565</v>
          </cell>
          <cell r="J176" t="str">
            <v>SMA</v>
          </cell>
          <cell r="K176" t="str">
            <v>SMA.SOS/PERSAMAAN</v>
          </cell>
          <cell r="L176" t="str">
            <v>PLAJU</v>
          </cell>
          <cell r="M176" t="str">
            <v>29/07/1971</v>
          </cell>
          <cell r="N176" t="str">
            <v>E13630</v>
          </cell>
          <cell r="O176" t="str">
            <v>SEKURITI</v>
          </cell>
          <cell r="P176">
            <v>5</v>
          </cell>
          <cell r="Q176">
            <v>6</v>
          </cell>
          <cell r="R176">
            <v>5</v>
          </cell>
          <cell r="S176">
            <v>16.666666666666668</v>
          </cell>
          <cell r="T176">
            <v>3</v>
          </cell>
          <cell r="U176">
            <v>3</v>
          </cell>
          <cell r="V176">
            <v>0</v>
          </cell>
          <cell r="W176">
            <v>53</v>
          </cell>
          <cell r="X176">
            <v>38913</v>
          </cell>
        </row>
        <row r="177">
          <cell r="A177" t="str">
            <v>324667</v>
          </cell>
          <cell r="B177" t="str">
            <v xml:space="preserve">SOEPARYONO    </v>
          </cell>
          <cell r="C177" t="str">
            <v>04</v>
          </cell>
          <cell r="D177" t="str">
            <v>01/10/1999</v>
          </cell>
          <cell r="E177" t="str">
            <v>SHIFT SUPERINTENDENT</v>
          </cell>
          <cell r="F177" t="str">
            <v>04</v>
          </cell>
          <cell r="G177" t="str">
            <v>01/04/1995</v>
          </cell>
          <cell r="H177">
            <v>18270</v>
          </cell>
          <cell r="I177" t="str">
            <v>0000066676</v>
          </cell>
          <cell r="J177" t="str">
            <v>D3</v>
          </cell>
          <cell r="K177" t="str">
            <v>AKAMIGAS KILANG</v>
          </cell>
          <cell r="L177" t="str">
            <v>PLAJU</v>
          </cell>
          <cell r="M177" t="str">
            <v>07/09/1971</v>
          </cell>
          <cell r="N177" t="str">
            <v>E13101</v>
          </cell>
          <cell r="O177" t="str">
            <v>SHIFT SUPERINTENDENT</v>
          </cell>
          <cell r="P177">
            <v>6</v>
          </cell>
          <cell r="Q177">
            <v>7</v>
          </cell>
          <cell r="R177">
            <v>6</v>
          </cell>
          <cell r="S177">
            <v>23.333333333333332</v>
          </cell>
          <cell r="T177">
            <v>6</v>
          </cell>
          <cell r="U177">
            <v>9</v>
          </cell>
          <cell r="V177">
            <v>0</v>
          </cell>
          <cell r="W177">
            <v>54</v>
          </cell>
          <cell r="X177">
            <v>38359</v>
          </cell>
        </row>
        <row r="178">
          <cell r="A178" t="str">
            <v>324772</v>
          </cell>
          <cell r="B178" t="str">
            <v xml:space="preserve">KASTURI    </v>
          </cell>
          <cell r="C178" t="str">
            <v>08</v>
          </cell>
          <cell r="D178" t="str">
            <v>01/10/2001</v>
          </cell>
          <cell r="E178" t="str">
            <v>AST. CONSOLE POLY &amp; ALKY</v>
          </cell>
          <cell r="F178" t="str">
            <v>07</v>
          </cell>
          <cell r="G178" t="str">
            <v>03/01/2000</v>
          </cell>
          <cell r="H178">
            <v>18118</v>
          </cell>
          <cell r="I178" t="str">
            <v>0000056666</v>
          </cell>
          <cell r="J178" t="str">
            <v>SMA</v>
          </cell>
          <cell r="K178" t="str">
            <v>S.M.A / SOSIAL</v>
          </cell>
          <cell r="L178" t="str">
            <v>PLAJU</v>
          </cell>
          <cell r="M178" t="str">
            <v>01/02/1969</v>
          </cell>
          <cell r="N178" t="str">
            <v>E13111</v>
          </cell>
          <cell r="O178" t="str">
            <v>CD &amp; GP</v>
          </cell>
          <cell r="P178">
            <v>6</v>
          </cell>
          <cell r="Q178">
            <v>6</v>
          </cell>
          <cell r="R178">
            <v>6</v>
          </cell>
          <cell r="S178">
            <v>20</v>
          </cell>
          <cell r="T178">
            <v>3</v>
          </cell>
          <cell r="U178">
            <v>4</v>
          </cell>
          <cell r="V178">
            <v>-1</v>
          </cell>
          <cell r="W178">
            <v>55</v>
          </cell>
          <cell r="X178">
            <v>38207</v>
          </cell>
        </row>
        <row r="179">
          <cell r="A179" t="str">
            <v>325299</v>
          </cell>
          <cell r="B179" t="str">
            <v xml:space="preserve">MUZANI  RB  A.MA  </v>
          </cell>
          <cell r="C179" t="str">
            <v>06</v>
          </cell>
          <cell r="D179" t="str">
            <v>01/04/2003</v>
          </cell>
          <cell r="E179" t="str">
            <v>PWS. JAGA TANK FARM PL</v>
          </cell>
          <cell r="F179" t="str">
            <v>06</v>
          </cell>
          <cell r="G179" t="str">
            <v>03/01/2000</v>
          </cell>
          <cell r="H179">
            <v>18500</v>
          </cell>
          <cell r="I179" t="str">
            <v>0000065666</v>
          </cell>
          <cell r="J179" t="str">
            <v>D2</v>
          </cell>
          <cell r="K179" t="str">
            <v>AKA PENGOL/KIL.II</v>
          </cell>
          <cell r="L179" t="str">
            <v>PLAJU</v>
          </cell>
          <cell r="M179" t="str">
            <v>20/03/1972</v>
          </cell>
          <cell r="N179" t="str">
            <v>E13119</v>
          </cell>
          <cell r="O179" t="str">
            <v>I T P</v>
          </cell>
          <cell r="P179">
            <v>6</v>
          </cell>
          <cell r="Q179">
            <v>6</v>
          </cell>
          <cell r="R179">
            <v>6</v>
          </cell>
          <cell r="S179">
            <v>20</v>
          </cell>
          <cell r="T179">
            <v>5</v>
          </cell>
          <cell r="U179">
            <v>4</v>
          </cell>
          <cell r="V179">
            <v>0</v>
          </cell>
          <cell r="W179">
            <v>54</v>
          </cell>
          <cell r="X179">
            <v>38589</v>
          </cell>
        </row>
        <row r="180">
          <cell r="A180" t="str">
            <v>325403</v>
          </cell>
          <cell r="B180" t="str">
            <v xml:space="preserve">SUPARNO    </v>
          </cell>
          <cell r="C180" t="str">
            <v>07</v>
          </cell>
          <cell r="D180" t="str">
            <v>01/10/2003</v>
          </cell>
          <cell r="E180" t="str">
            <v>TEKNISI SIPIL</v>
          </cell>
          <cell r="F180" t="str">
            <v>07</v>
          </cell>
          <cell r="G180" t="str">
            <v>03/12/2002</v>
          </cell>
          <cell r="H180">
            <v>18483</v>
          </cell>
          <cell r="I180" t="str">
            <v>0000056665</v>
          </cell>
          <cell r="J180" t="str">
            <v>D1</v>
          </cell>
          <cell r="K180" t="str">
            <v>AKA SIPIL I</v>
          </cell>
          <cell r="L180" t="str">
            <v>SUNGAI GERONG</v>
          </cell>
          <cell r="M180" t="str">
            <v>20/03/1972</v>
          </cell>
          <cell r="N180" t="str">
            <v>E13A50</v>
          </cell>
          <cell r="O180" t="str">
            <v>BENGKEL</v>
          </cell>
          <cell r="P180">
            <v>6</v>
          </cell>
          <cell r="Q180">
            <v>6</v>
          </cell>
          <cell r="R180">
            <v>5</v>
          </cell>
          <cell r="S180">
            <v>18.333333333333332</v>
          </cell>
          <cell r="T180">
            <v>4</v>
          </cell>
          <cell r="U180">
            <v>2</v>
          </cell>
          <cell r="V180">
            <v>0</v>
          </cell>
          <cell r="W180">
            <v>54</v>
          </cell>
          <cell r="X180">
            <v>38572</v>
          </cell>
        </row>
        <row r="181">
          <cell r="A181" t="str">
            <v>325452</v>
          </cell>
          <cell r="B181" t="str">
            <v xml:space="preserve">M. DJAKFAR  Z.    </v>
          </cell>
          <cell r="C181" t="str">
            <v>09</v>
          </cell>
          <cell r="D181" t="str">
            <v>01/10/2000</v>
          </cell>
          <cell r="E181" t="str">
            <v>TEKNISI LAS</v>
          </cell>
          <cell r="F181" t="str">
            <v>08</v>
          </cell>
          <cell r="G181" t="str">
            <v>01/07/2003</v>
          </cell>
          <cell r="H181">
            <v>18825</v>
          </cell>
          <cell r="I181" t="str">
            <v>0000055566</v>
          </cell>
          <cell r="J181" t="str">
            <v>SMA</v>
          </cell>
          <cell r="K181" t="str">
            <v>P K MIGAS</v>
          </cell>
          <cell r="L181" t="str">
            <v>PLAJU</v>
          </cell>
          <cell r="M181" t="str">
            <v>21/03/1972</v>
          </cell>
          <cell r="N181" t="str">
            <v>E13A50</v>
          </cell>
          <cell r="O181" t="str">
            <v>BENGKEL</v>
          </cell>
          <cell r="P181">
            <v>5</v>
          </cell>
          <cell r="Q181">
            <v>6</v>
          </cell>
          <cell r="R181">
            <v>6</v>
          </cell>
          <cell r="S181">
            <v>18.333333333333332</v>
          </cell>
          <cell r="T181">
            <v>3</v>
          </cell>
          <cell r="U181">
            <v>1</v>
          </cell>
          <cell r="V181">
            <v>-1</v>
          </cell>
          <cell r="W181">
            <v>53</v>
          </cell>
          <cell r="X181">
            <v>38914</v>
          </cell>
        </row>
        <row r="182">
          <cell r="A182" t="str">
            <v>325485</v>
          </cell>
          <cell r="B182" t="str">
            <v xml:space="preserve">RUSDI HARUWADY  S.AG  </v>
          </cell>
          <cell r="C182" t="str">
            <v>07</v>
          </cell>
          <cell r="D182" t="str">
            <v>01/10/2001</v>
          </cell>
          <cell r="E182" t="str">
            <v>PWS. JAGA PTL &amp; U PS-2</v>
          </cell>
          <cell r="F182" t="str">
            <v>06</v>
          </cell>
          <cell r="G182" t="str">
            <v>03/01/2000</v>
          </cell>
          <cell r="H182">
            <v>18847</v>
          </cell>
          <cell r="I182" t="str">
            <v>0000066655</v>
          </cell>
          <cell r="J182" t="str">
            <v>S1</v>
          </cell>
          <cell r="K182" t="str">
            <v>SARJANA AGAMA</v>
          </cell>
          <cell r="L182" t="str">
            <v>PLAJU</v>
          </cell>
          <cell r="M182" t="str">
            <v>21/03/1972</v>
          </cell>
          <cell r="N182" t="str">
            <v>E13118</v>
          </cell>
          <cell r="O182" t="str">
            <v>U T L</v>
          </cell>
          <cell r="P182">
            <v>6</v>
          </cell>
          <cell r="Q182">
            <v>5</v>
          </cell>
          <cell r="R182">
            <v>5</v>
          </cell>
          <cell r="S182">
            <v>16.666666666666668</v>
          </cell>
          <cell r="T182">
            <v>7</v>
          </cell>
          <cell r="U182">
            <v>4</v>
          </cell>
          <cell r="V182">
            <v>-1</v>
          </cell>
          <cell r="W182">
            <v>53</v>
          </cell>
          <cell r="X182">
            <v>38936</v>
          </cell>
        </row>
        <row r="183">
          <cell r="A183" t="str">
            <v>325493</v>
          </cell>
          <cell r="B183" t="str">
            <v xml:space="preserve">SAMAN    </v>
          </cell>
          <cell r="C183" t="str">
            <v>09</v>
          </cell>
          <cell r="D183" t="str">
            <v>01/04/2003</v>
          </cell>
          <cell r="E183" t="str">
            <v>AST. JAGA REF &amp; GAS</v>
          </cell>
          <cell r="F183" t="str">
            <v>09</v>
          </cell>
          <cell r="G183" t="str">
            <v>01/05/2002</v>
          </cell>
          <cell r="H183">
            <v>18798</v>
          </cell>
          <cell r="I183" t="str">
            <v>0000066656</v>
          </cell>
          <cell r="J183" t="str">
            <v>SMA</v>
          </cell>
          <cell r="K183" t="str">
            <v>S.M.A-B/PASPAL</v>
          </cell>
          <cell r="L183" t="str">
            <v>PLAJU</v>
          </cell>
          <cell r="M183" t="str">
            <v>21/03/1972</v>
          </cell>
          <cell r="N183" t="str">
            <v>E13111</v>
          </cell>
          <cell r="O183" t="str">
            <v>CD &amp; GP</v>
          </cell>
          <cell r="P183">
            <v>6</v>
          </cell>
          <cell r="Q183">
            <v>5</v>
          </cell>
          <cell r="R183">
            <v>6</v>
          </cell>
          <cell r="S183">
            <v>18.333333333333332</v>
          </cell>
          <cell r="T183">
            <v>3</v>
          </cell>
          <cell r="U183">
            <v>2</v>
          </cell>
          <cell r="V183">
            <v>0</v>
          </cell>
          <cell r="W183">
            <v>53</v>
          </cell>
          <cell r="X183">
            <v>38887</v>
          </cell>
        </row>
        <row r="184">
          <cell r="A184" t="str">
            <v>325566</v>
          </cell>
          <cell r="B184" t="str">
            <v xml:space="preserve">ERMAN RUHAEMAN    </v>
          </cell>
          <cell r="C184" t="str">
            <v>08</v>
          </cell>
          <cell r="D184" t="str">
            <v>01/10/2001</v>
          </cell>
          <cell r="E184" t="str">
            <v>PWS. JAGA DISTRIBUSI SG</v>
          </cell>
          <cell r="F184" t="str">
            <v>07</v>
          </cell>
          <cell r="G184" t="str">
            <v>01/10/2002</v>
          </cell>
          <cell r="H184">
            <v>18117</v>
          </cell>
          <cell r="I184" t="str">
            <v>0000056556</v>
          </cell>
          <cell r="J184" t="str">
            <v>SMK</v>
          </cell>
          <cell r="K184" t="str">
            <v>S.T.M  MESIN</v>
          </cell>
          <cell r="L184" t="str">
            <v>SUNGAI GERONG</v>
          </cell>
          <cell r="M184" t="str">
            <v>23/03/1972</v>
          </cell>
          <cell r="N184" t="str">
            <v>E13118</v>
          </cell>
          <cell r="O184" t="str">
            <v>U T L</v>
          </cell>
          <cell r="P184">
            <v>5</v>
          </cell>
          <cell r="Q184">
            <v>5</v>
          </cell>
          <cell r="R184">
            <v>6</v>
          </cell>
          <cell r="S184">
            <v>16.666666666666668</v>
          </cell>
          <cell r="T184">
            <v>3</v>
          </cell>
          <cell r="U184">
            <v>2</v>
          </cell>
          <cell r="V184">
            <v>-1</v>
          </cell>
          <cell r="W184">
            <v>55</v>
          </cell>
          <cell r="X184">
            <v>38206</v>
          </cell>
        </row>
        <row r="185">
          <cell r="A185" t="str">
            <v>325574</v>
          </cell>
          <cell r="B185" t="str">
            <v xml:space="preserve">KUSNO NITIHARJO    </v>
          </cell>
          <cell r="C185" t="str">
            <v>08</v>
          </cell>
          <cell r="D185" t="str">
            <v>01/04/2001</v>
          </cell>
          <cell r="E185" t="str">
            <v>AST. JAGA CONSOLE 6</v>
          </cell>
          <cell r="F185" t="str">
            <v>07</v>
          </cell>
          <cell r="G185" t="str">
            <v>03/01/2000</v>
          </cell>
          <cell r="H185">
            <v>18598</v>
          </cell>
          <cell r="I185" t="str">
            <v>0000056556</v>
          </cell>
          <cell r="J185" t="str">
            <v>SMA</v>
          </cell>
          <cell r="K185" t="str">
            <v>SMA/PASPAL/IPA</v>
          </cell>
          <cell r="L185" t="str">
            <v>PLAJU</v>
          </cell>
          <cell r="M185" t="str">
            <v>23/03/1972</v>
          </cell>
          <cell r="N185" t="str">
            <v>E13118</v>
          </cell>
          <cell r="O185" t="str">
            <v>U T L</v>
          </cell>
          <cell r="P185">
            <v>5</v>
          </cell>
          <cell r="Q185">
            <v>5</v>
          </cell>
          <cell r="R185">
            <v>6</v>
          </cell>
          <cell r="S185">
            <v>16.666666666666668</v>
          </cell>
          <cell r="T185">
            <v>3</v>
          </cell>
          <cell r="U185">
            <v>4</v>
          </cell>
          <cell r="V185">
            <v>-1</v>
          </cell>
          <cell r="W185">
            <v>54</v>
          </cell>
          <cell r="X185">
            <v>38687</v>
          </cell>
        </row>
        <row r="186">
          <cell r="A186" t="str">
            <v>325599</v>
          </cell>
          <cell r="B186" t="str">
            <v xml:space="preserve">MUSTOPA ZEN    </v>
          </cell>
          <cell r="C186" t="str">
            <v>08</v>
          </cell>
          <cell r="D186" t="str">
            <v>01/04/2001</v>
          </cell>
          <cell r="E186" t="str">
            <v>AST. JAGA CONSOLE 7</v>
          </cell>
          <cell r="F186" t="str">
            <v>07</v>
          </cell>
          <cell r="G186" t="str">
            <v>03/01/2000</v>
          </cell>
          <cell r="H186">
            <v>18168</v>
          </cell>
          <cell r="I186" t="str">
            <v>0000056666</v>
          </cell>
          <cell r="J186" t="str">
            <v>SMA</v>
          </cell>
          <cell r="K186" t="str">
            <v>SMA/PASPAL/IPA</v>
          </cell>
          <cell r="L186" t="str">
            <v>PLAJU</v>
          </cell>
          <cell r="M186" t="str">
            <v>23/03/1972</v>
          </cell>
          <cell r="N186" t="str">
            <v>E13118</v>
          </cell>
          <cell r="O186" t="str">
            <v>U T L</v>
          </cell>
          <cell r="P186">
            <v>6</v>
          </cell>
          <cell r="Q186">
            <v>6</v>
          </cell>
          <cell r="R186">
            <v>6</v>
          </cell>
          <cell r="S186">
            <v>20</v>
          </cell>
          <cell r="T186">
            <v>3</v>
          </cell>
          <cell r="U186">
            <v>4</v>
          </cell>
          <cell r="V186">
            <v>-1</v>
          </cell>
          <cell r="W186">
            <v>55</v>
          </cell>
          <cell r="X186">
            <v>38257</v>
          </cell>
        </row>
        <row r="187">
          <cell r="A187" t="str">
            <v>325639</v>
          </cell>
          <cell r="B187" t="str">
            <v xml:space="preserve">SUTARSO  A.P  </v>
          </cell>
          <cell r="C187" t="str">
            <v>09</v>
          </cell>
          <cell r="D187" t="str">
            <v>01/04/2002</v>
          </cell>
          <cell r="E187" t="str">
            <v>AST. CONSOLE CD-1</v>
          </cell>
          <cell r="F187" t="str">
            <v>08</v>
          </cell>
          <cell r="G187" t="str">
            <v>02/04/2002</v>
          </cell>
          <cell r="H187">
            <v>18990</v>
          </cell>
          <cell r="I187" t="str">
            <v>0000055654</v>
          </cell>
          <cell r="J187" t="str">
            <v>D1</v>
          </cell>
          <cell r="K187" t="str">
            <v>AKA MESIN I</v>
          </cell>
          <cell r="L187" t="str">
            <v>SUNGAI GERONG</v>
          </cell>
          <cell r="M187" t="str">
            <v>23/03/1972</v>
          </cell>
          <cell r="N187" t="str">
            <v>E13112</v>
          </cell>
          <cell r="O187" t="str">
            <v>CD &amp; L</v>
          </cell>
          <cell r="P187">
            <v>6</v>
          </cell>
          <cell r="Q187">
            <v>5</v>
          </cell>
          <cell r="R187">
            <v>4</v>
          </cell>
          <cell r="S187">
            <v>15</v>
          </cell>
          <cell r="T187">
            <v>4</v>
          </cell>
          <cell r="U187">
            <v>2</v>
          </cell>
          <cell r="V187">
            <v>-1</v>
          </cell>
          <cell r="W187">
            <v>53</v>
          </cell>
          <cell r="X187">
            <v>39079</v>
          </cell>
        </row>
        <row r="188">
          <cell r="A188" t="str">
            <v>325655</v>
          </cell>
          <cell r="B188" t="str">
            <v xml:space="preserve">PONIDJO    </v>
          </cell>
          <cell r="C188" t="str">
            <v>10</v>
          </cell>
          <cell r="D188" t="str">
            <v>01/04/2001</v>
          </cell>
          <cell r="E188" t="str">
            <v>AST. BB DIST &amp; MGC</v>
          </cell>
          <cell r="F188" t="str">
            <v>09</v>
          </cell>
          <cell r="G188" t="str">
            <v>01/08/2003</v>
          </cell>
          <cell r="H188">
            <v>18056</v>
          </cell>
          <cell r="I188" t="str">
            <v>0000056665</v>
          </cell>
          <cell r="J188" t="str">
            <v>SMA</v>
          </cell>
          <cell r="K188" t="str">
            <v>SMA/PASPAL/IPA</v>
          </cell>
          <cell r="L188" t="str">
            <v>PLAJU</v>
          </cell>
          <cell r="M188" t="str">
            <v>24/03/1972</v>
          </cell>
          <cell r="N188" t="str">
            <v>E13111</v>
          </cell>
          <cell r="O188" t="str">
            <v>CD &amp; GP</v>
          </cell>
          <cell r="P188">
            <v>6</v>
          </cell>
          <cell r="Q188">
            <v>6</v>
          </cell>
          <cell r="R188">
            <v>5</v>
          </cell>
          <cell r="S188">
            <v>18.333333333333332</v>
          </cell>
          <cell r="T188">
            <v>3</v>
          </cell>
          <cell r="U188">
            <v>1</v>
          </cell>
          <cell r="V188">
            <v>-1</v>
          </cell>
          <cell r="W188">
            <v>55</v>
          </cell>
          <cell r="X188">
            <v>38145</v>
          </cell>
        </row>
        <row r="189">
          <cell r="A189" t="str">
            <v>325663</v>
          </cell>
          <cell r="B189" t="str">
            <v xml:space="preserve">SARIMAN    </v>
          </cell>
          <cell r="C189" t="str">
            <v>09</v>
          </cell>
          <cell r="D189" t="str">
            <v>01/10/2000</v>
          </cell>
          <cell r="E189" t="str">
            <v>TEKNISI SCAFFOLD</v>
          </cell>
          <cell r="F189" t="str">
            <v>08</v>
          </cell>
          <cell r="G189" t="str">
            <v>01/07/2003</v>
          </cell>
          <cell r="H189">
            <v>19222</v>
          </cell>
          <cell r="I189" t="str">
            <v>0000065665</v>
          </cell>
          <cell r="J189" t="str">
            <v>SMA</v>
          </cell>
          <cell r="K189" t="str">
            <v>S.M.A-B/PASPAL</v>
          </cell>
          <cell r="L189" t="str">
            <v>PLAJU</v>
          </cell>
          <cell r="M189" t="str">
            <v>24/03/1972</v>
          </cell>
          <cell r="N189" t="str">
            <v>E13A50</v>
          </cell>
          <cell r="O189" t="str">
            <v>BENGKEL</v>
          </cell>
          <cell r="P189">
            <v>6</v>
          </cell>
          <cell r="Q189">
            <v>6</v>
          </cell>
          <cell r="R189">
            <v>5</v>
          </cell>
          <cell r="S189">
            <v>18.333333333333332</v>
          </cell>
          <cell r="T189">
            <v>3</v>
          </cell>
          <cell r="U189">
            <v>1</v>
          </cell>
          <cell r="V189">
            <v>-1</v>
          </cell>
          <cell r="W189">
            <v>52</v>
          </cell>
          <cell r="X189">
            <v>39310</v>
          </cell>
        </row>
        <row r="190">
          <cell r="A190" t="str">
            <v>325696</v>
          </cell>
          <cell r="B190" t="str">
            <v xml:space="preserve">SUGIRI    </v>
          </cell>
          <cell r="C190" t="str">
            <v>09</v>
          </cell>
          <cell r="D190" t="str">
            <v>01/10/2002</v>
          </cell>
          <cell r="E190" t="str">
            <v>TEKNISI LAS</v>
          </cell>
          <cell r="F190" t="str">
            <v>09</v>
          </cell>
          <cell r="G190" t="str">
            <v>31/12/2000</v>
          </cell>
          <cell r="H190">
            <v>19258</v>
          </cell>
          <cell r="I190" t="str">
            <v>0000045656</v>
          </cell>
          <cell r="J190" t="str">
            <v>SMA</v>
          </cell>
          <cell r="K190" t="str">
            <v>P K MIGAS</v>
          </cell>
          <cell r="L190" t="str">
            <v>PLAJU</v>
          </cell>
          <cell r="M190" t="str">
            <v>24/03/1972</v>
          </cell>
          <cell r="N190" t="str">
            <v>E13A50</v>
          </cell>
          <cell r="O190" t="str">
            <v>BENGKEL</v>
          </cell>
          <cell r="P190">
            <v>6</v>
          </cell>
          <cell r="Q190">
            <v>5</v>
          </cell>
          <cell r="R190">
            <v>6</v>
          </cell>
          <cell r="S190">
            <v>18.333333333333332</v>
          </cell>
          <cell r="T190">
            <v>3</v>
          </cell>
          <cell r="U190">
            <v>4</v>
          </cell>
          <cell r="V190">
            <v>0</v>
          </cell>
          <cell r="W190">
            <v>52</v>
          </cell>
          <cell r="X190">
            <v>39346</v>
          </cell>
        </row>
        <row r="191">
          <cell r="A191" t="str">
            <v>326668</v>
          </cell>
          <cell r="B191" t="str">
            <v xml:space="preserve">KARIODIMEDJO HS  DRS SH </v>
          </cell>
          <cell r="C191" t="str">
            <v>03</v>
          </cell>
          <cell r="D191" t="str">
            <v>01/10/2000</v>
          </cell>
          <cell r="E191" t="str">
            <v>MPPK S/D 30062004</v>
          </cell>
          <cell r="F191" t="str">
            <v>03</v>
          </cell>
          <cell r="G191" t="str">
            <v>24/06/2003</v>
          </cell>
          <cell r="H191">
            <v>17708</v>
          </cell>
          <cell r="I191" t="str">
            <v>0000066665</v>
          </cell>
          <cell r="J191" t="str">
            <v>S1</v>
          </cell>
          <cell r="K191" t="str">
            <v>HUKUM TATANEGARA</v>
          </cell>
          <cell r="L191" t="str">
            <v>PLAJU</v>
          </cell>
          <cell r="M191" t="str">
            <v>03/01/1972</v>
          </cell>
          <cell r="N191" t="str">
            <v>E13730</v>
          </cell>
          <cell r="O191" t="str">
            <v>H I K</v>
          </cell>
          <cell r="P191">
            <v>6</v>
          </cell>
          <cell r="Q191">
            <v>6</v>
          </cell>
          <cell r="R191">
            <v>5</v>
          </cell>
          <cell r="S191">
            <v>18.333333333333332</v>
          </cell>
          <cell r="T191">
            <v>7</v>
          </cell>
          <cell r="U191">
            <v>1</v>
          </cell>
          <cell r="V191">
            <v>0</v>
          </cell>
          <cell r="W191">
            <v>56</v>
          </cell>
          <cell r="X191">
            <v>37796</v>
          </cell>
        </row>
        <row r="192">
          <cell r="A192" t="str">
            <v>326732</v>
          </cell>
          <cell r="B192" t="str">
            <v xml:space="preserve">MEISKE A. ITEM    </v>
          </cell>
          <cell r="C192" t="str">
            <v>05</v>
          </cell>
          <cell r="D192" t="str">
            <v>01/10/2001</v>
          </cell>
          <cell r="E192" t="str">
            <v>PWS. PEMASARAN &amp; HUMAS</v>
          </cell>
          <cell r="F192" t="str">
            <v>05</v>
          </cell>
          <cell r="G192" t="str">
            <v>01/08/2002</v>
          </cell>
          <cell r="H192">
            <v>18030</v>
          </cell>
          <cell r="I192" t="str">
            <v>0000056455</v>
          </cell>
          <cell r="J192" t="str">
            <v>SMK</v>
          </cell>
          <cell r="K192" t="str">
            <v>SEK PENGATUR RAWAT</v>
          </cell>
          <cell r="L192" t="str">
            <v>PLAJU</v>
          </cell>
          <cell r="M192" t="str">
            <v>04/04/1972</v>
          </cell>
          <cell r="N192" t="str">
            <v>E13Y30</v>
          </cell>
          <cell r="O192" t="str">
            <v>LAYANAN &amp; ADM/RS</v>
          </cell>
          <cell r="P192">
            <v>4</v>
          </cell>
          <cell r="Q192">
            <v>5</v>
          </cell>
          <cell r="R192">
            <v>5</v>
          </cell>
          <cell r="S192">
            <v>13.333333333333334</v>
          </cell>
          <cell r="T192">
            <v>3</v>
          </cell>
          <cell r="U192">
            <v>2</v>
          </cell>
          <cell r="V192">
            <v>0</v>
          </cell>
          <cell r="W192">
            <v>55</v>
          </cell>
          <cell r="X192">
            <v>38119</v>
          </cell>
        </row>
        <row r="193">
          <cell r="A193" t="str">
            <v>326757</v>
          </cell>
          <cell r="B193" t="str">
            <v xml:space="preserve">M. FADIL    </v>
          </cell>
          <cell r="C193" t="str">
            <v>08</v>
          </cell>
          <cell r="D193" t="str">
            <v>01/04/2003</v>
          </cell>
          <cell r="E193" t="str">
            <v>TEKNISI LAS</v>
          </cell>
          <cell r="F193" t="str">
            <v>08</v>
          </cell>
          <cell r="G193" t="str">
            <v>01/10/2002</v>
          </cell>
          <cell r="H193">
            <v>18353</v>
          </cell>
          <cell r="I193" t="str">
            <v>0000056665</v>
          </cell>
          <cell r="J193" t="str">
            <v>D1</v>
          </cell>
          <cell r="K193" t="str">
            <v>PKL TEKNIK MESIN I</v>
          </cell>
          <cell r="L193" t="str">
            <v>PLAJU</v>
          </cell>
          <cell r="M193" t="str">
            <v>05/04/1972</v>
          </cell>
          <cell r="N193" t="str">
            <v>E13A50</v>
          </cell>
          <cell r="O193" t="str">
            <v>BENGKEL</v>
          </cell>
          <cell r="P193">
            <v>6</v>
          </cell>
          <cell r="Q193">
            <v>6</v>
          </cell>
          <cell r="R193">
            <v>5</v>
          </cell>
          <cell r="S193">
            <v>18.333333333333332</v>
          </cell>
          <cell r="T193">
            <v>4</v>
          </cell>
          <cell r="U193">
            <v>2</v>
          </cell>
          <cell r="V193">
            <v>0</v>
          </cell>
          <cell r="W193">
            <v>54</v>
          </cell>
          <cell r="X193">
            <v>38442</v>
          </cell>
        </row>
        <row r="194">
          <cell r="A194" t="str">
            <v>327153</v>
          </cell>
          <cell r="B194" t="str">
            <v xml:space="preserve">EDDYNO HENDRIE  A.Md  </v>
          </cell>
          <cell r="C194" t="str">
            <v>08</v>
          </cell>
          <cell r="D194" t="str">
            <v>01/04/2003</v>
          </cell>
          <cell r="E194" t="str">
            <v>PWS. PABX &amp; TELEPON</v>
          </cell>
          <cell r="F194" t="str">
            <v>07</v>
          </cell>
          <cell r="G194" t="str">
            <v>01/10/2002</v>
          </cell>
          <cell r="H194">
            <v>19233</v>
          </cell>
          <cell r="I194" t="str">
            <v>0000066554</v>
          </cell>
          <cell r="J194" t="str">
            <v>D3</v>
          </cell>
          <cell r="K194" t="str">
            <v>SM. TEKNIK TELEKOMUNIKASI</v>
          </cell>
          <cell r="L194" t="str">
            <v>PLAJU</v>
          </cell>
          <cell r="M194" t="str">
            <v>20/04/1972</v>
          </cell>
          <cell r="N194" t="str">
            <v>E13910</v>
          </cell>
          <cell r="O194" t="str">
            <v>OPERASI</v>
          </cell>
          <cell r="P194">
            <v>5</v>
          </cell>
          <cell r="Q194">
            <v>5</v>
          </cell>
          <cell r="R194">
            <v>4</v>
          </cell>
          <cell r="S194">
            <v>13.333333333333334</v>
          </cell>
          <cell r="T194">
            <v>6</v>
          </cell>
          <cell r="U194">
            <v>2</v>
          </cell>
          <cell r="V194">
            <v>-1</v>
          </cell>
          <cell r="W194">
            <v>52</v>
          </cell>
          <cell r="X194">
            <v>39321</v>
          </cell>
        </row>
        <row r="195">
          <cell r="A195" t="str">
            <v>327178</v>
          </cell>
          <cell r="B195" t="str">
            <v xml:space="preserve">NUZAHIRI  S.SO  </v>
          </cell>
          <cell r="C195" t="str">
            <v>08</v>
          </cell>
          <cell r="D195" t="str">
            <v>01/10/2003</v>
          </cell>
          <cell r="E195" t="str">
            <v>AST. JAGA PTU PS-1</v>
          </cell>
          <cell r="F195" t="str">
            <v>08</v>
          </cell>
          <cell r="G195" t="str">
            <v>01/04/2001</v>
          </cell>
          <cell r="H195">
            <v>18730</v>
          </cell>
          <cell r="I195" t="str">
            <v>0000055655</v>
          </cell>
          <cell r="J195" t="str">
            <v>S1</v>
          </cell>
          <cell r="K195" t="str">
            <v>SOSPOL ADM NEGARA</v>
          </cell>
          <cell r="L195" t="str">
            <v>PLAJU</v>
          </cell>
          <cell r="M195" t="str">
            <v>20/04/1972</v>
          </cell>
          <cell r="N195" t="str">
            <v>E13118</v>
          </cell>
          <cell r="O195" t="str">
            <v>U T L</v>
          </cell>
          <cell r="P195">
            <v>6</v>
          </cell>
          <cell r="Q195">
            <v>5</v>
          </cell>
          <cell r="R195">
            <v>5</v>
          </cell>
          <cell r="S195">
            <v>16.666666666666668</v>
          </cell>
          <cell r="T195">
            <v>7</v>
          </cell>
          <cell r="U195">
            <v>3</v>
          </cell>
          <cell r="V195">
            <v>0</v>
          </cell>
          <cell r="W195">
            <v>53</v>
          </cell>
          <cell r="X195">
            <v>38819</v>
          </cell>
        </row>
        <row r="196">
          <cell r="A196" t="str">
            <v>327186</v>
          </cell>
          <cell r="B196" t="str">
            <v xml:space="preserve">RASIM    </v>
          </cell>
          <cell r="C196" t="str">
            <v>09</v>
          </cell>
          <cell r="D196" t="str">
            <v>01/10/2002</v>
          </cell>
          <cell r="E196" t="str">
            <v>AST. JAGA AUX PL</v>
          </cell>
          <cell r="F196" t="str">
            <v>09</v>
          </cell>
          <cell r="G196" t="str">
            <v>03/01/2000</v>
          </cell>
          <cell r="H196">
            <v>18953</v>
          </cell>
          <cell r="I196" t="str">
            <v>0000055656</v>
          </cell>
          <cell r="J196" t="str">
            <v>SMA</v>
          </cell>
          <cell r="K196" t="str">
            <v>SMA.SOS/PERSAMAAN</v>
          </cell>
          <cell r="L196" t="str">
            <v>PLAJU</v>
          </cell>
          <cell r="M196" t="str">
            <v>20/04/1972</v>
          </cell>
          <cell r="N196" t="str">
            <v>E13118</v>
          </cell>
          <cell r="O196" t="str">
            <v>U T L</v>
          </cell>
          <cell r="P196">
            <v>6</v>
          </cell>
          <cell r="Q196">
            <v>5</v>
          </cell>
          <cell r="R196">
            <v>6</v>
          </cell>
          <cell r="S196">
            <v>18.333333333333332</v>
          </cell>
          <cell r="T196">
            <v>3</v>
          </cell>
          <cell r="U196">
            <v>4</v>
          </cell>
          <cell r="V196">
            <v>0</v>
          </cell>
          <cell r="W196">
            <v>53</v>
          </cell>
          <cell r="X196">
            <v>39042</v>
          </cell>
        </row>
        <row r="197">
          <cell r="A197" t="str">
            <v>327356</v>
          </cell>
          <cell r="B197" t="str">
            <v xml:space="preserve">KAMALUDDIN  AR.  A.P  </v>
          </cell>
          <cell r="C197" t="str">
            <v>08</v>
          </cell>
          <cell r="D197" t="str">
            <v>01/04/2003</v>
          </cell>
          <cell r="E197" t="str">
            <v>AST. RMH,ORR-UDWP &amp; ROHANI</v>
          </cell>
          <cell r="F197" t="str">
            <v>08</v>
          </cell>
          <cell r="G197" t="str">
            <v>09/09/2003</v>
          </cell>
          <cell r="H197">
            <v>19013</v>
          </cell>
          <cell r="I197" t="str">
            <v>0000055565</v>
          </cell>
          <cell r="J197" t="str">
            <v>D1</v>
          </cell>
          <cell r="K197" t="str">
            <v>AKA MESIN I</v>
          </cell>
          <cell r="L197" t="str">
            <v>PLAJU</v>
          </cell>
          <cell r="M197" t="str">
            <v>21/04/1972</v>
          </cell>
          <cell r="N197" t="str">
            <v>E13730</v>
          </cell>
          <cell r="O197" t="str">
            <v>H I K</v>
          </cell>
          <cell r="P197">
            <v>5</v>
          </cell>
          <cell r="Q197">
            <v>6</v>
          </cell>
          <cell r="R197">
            <v>5</v>
          </cell>
          <cell r="S197">
            <v>16.666666666666668</v>
          </cell>
          <cell r="T197">
            <v>4</v>
          </cell>
          <cell r="U197">
            <v>1</v>
          </cell>
          <cell r="V197">
            <v>0</v>
          </cell>
          <cell r="W197">
            <v>52</v>
          </cell>
          <cell r="X197">
            <v>39102</v>
          </cell>
        </row>
        <row r="198">
          <cell r="A198" t="str">
            <v>327534</v>
          </cell>
          <cell r="B198" t="str">
            <v xml:space="preserve">A. HAMID  IR  </v>
          </cell>
          <cell r="C198" t="str">
            <v>05</v>
          </cell>
          <cell r="D198" t="str">
            <v>01/04/2001</v>
          </cell>
          <cell r="E198" t="str">
            <v>MPPK S/D 31032005</v>
          </cell>
          <cell r="F198" t="str">
            <v>04</v>
          </cell>
          <cell r="G198" t="str">
            <v>28/03/2004</v>
          </cell>
          <cell r="H198">
            <v>17985</v>
          </cell>
          <cell r="I198" t="str">
            <v>0000055565</v>
          </cell>
          <cell r="J198" t="str">
            <v>S1</v>
          </cell>
          <cell r="K198" t="str">
            <v>TEKNIK KIMIA</v>
          </cell>
          <cell r="L198" t="str">
            <v>PLAJU</v>
          </cell>
          <cell r="M198" t="str">
            <v>25/04/1972</v>
          </cell>
          <cell r="N198" t="str">
            <v>E13730</v>
          </cell>
          <cell r="O198" t="str">
            <v>H I K</v>
          </cell>
          <cell r="P198">
            <v>5</v>
          </cell>
          <cell r="Q198">
            <v>6</v>
          </cell>
          <cell r="R198">
            <v>5</v>
          </cell>
          <cell r="S198">
            <v>16.666666666666668</v>
          </cell>
          <cell r="T198">
            <v>7</v>
          </cell>
          <cell r="U198">
            <v>0</v>
          </cell>
          <cell r="V198">
            <v>-1</v>
          </cell>
          <cell r="W198">
            <v>55</v>
          </cell>
          <cell r="X198">
            <v>38074</v>
          </cell>
        </row>
        <row r="199">
          <cell r="A199" t="str">
            <v>327542</v>
          </cell>
          <cell r="B199" t="str">
            <v xml:space="preserve">A. TANTHOWI DJAUHARI  S.T  </v>
          </cell>
          <cell r="C199" t="str">
            <v>05</v>
          </cell>
          <cell r="D199" t="str">
            <v>01/04/2001</v>
          </cell>
          <cell r="E199" t="str">
            <v>MPPK S/D 31012005</v>
          </cell>
          <cell r="F199" t="str">
            <v>04</v>
          </cell>
          <cell r="G199" t="str">
            <v>27/01/2004</v>
          </cell>
          <cell r="H199">
            <v>17925</v>
          </cell>
          <cell r="I199" t="str">
            <v>0000056666</v>
          </cell>
          <cell r="J199" t="str">
            <v>S1</v>
          </cell>
          <cell r="K199" t="str">
            <v>TEKNIK KIMIA</v>
          </cell>
          <cell r="L199" t="str">
            <v>PLAJU</v>
          </cell>
          <cell r="M199" t="str">
            <v>25/04/1972</v>
          </cell>
          <cell r="N199" t="str">
            <v>E13730</v>
          </cell>
          <cell r="O199" t="str">
            <v>H I K</v>
          </cell>
          <cell r="P199">
            <v>6</v>
          </cell>
          <cell r="Q199">
            <v>6</v>
          </cell>
          <cell r="R199">
            <v>6</v>
          </cell>
          <cell r="S199">
            <v>20</v>
          </cell>
          <cell r="T199">
            <v>7</v>
          </cell>
          <cell r="U199">
            <v>0</v>
          </cell>
          <cell r="V199">
            <v>-1</v>
          </cell>
          <cell r="W199">
            <v>55</v>
          </cell>
          <cell r="X199">
            <v>38013</v>
          </cell>
        </row>
        <row r="200">
          <cell r="A200" t="str">
            <v>327559</v>
          </cell>
          <cell r="B200" t="str">
            <v xml:space="preserve">ABDUL WAHAB    </v>
          </cell>
          <cell r="C200" t="str">
            <v>08</v>
          </cell>
          <cell r="D200" t="str">
            <v>01/04/2003</v>
          </cell>
          <cell r="E200" t="str">
            <v>AST. JAGA CONSOLE PROPYLE</v>
          </cell>
          <cell r="F200" t="str">
            <v>08</v>
          </cell>
          <cell r="G200" t="str">
            <v>16/09/2002</v>
          </cell>
          <cell r="H200">
            <v>19066</v>
          </cell>
          <cell r="I200" t="str">
            <v>0000056556</v>
          </cell>
          <cell r="J200" t="str">
            <v>SMK</v>
          </cell>
          <cell r="K200" t="str">
            <v>S.T.M  LISTRIK</v>
          </cell>
          <cell r="L200" t="str">
            <v>PLAJU</v>
          </cell>
          <cell r="M200" t="str">
            <v>25/04/1972</v>
          </cell>
          <cell r="N200" t="str">
            <v>E13131</v>
          </cell>
          <cell r="O200" t="str">
            <v>P P</v>
          </cell>
          <cell r="P200">
            <v>5</v>
          </cell>
          <cell r="Q200">
            <v>5</v>
          </cell>
          <cell r="R200">
            <v>6</v>
          </cell>
          <cell r="S200">
            <v>16.666666666666668</v>
          </cell>
          <cell r="T200">
            <v>3</v>
          </cell>
          <cell r="U200">
            <v>2</v>
          </cell>
          <cell r="V200">
            <v>0</v>
          </cell>
          <cell r="W200">
            <v>52</v>
          </cell>
          <cell r="X200">
            <v>39154</v>
          </cell>
        </row>
        <row r="201">
          <cell r="A201" t="str">
            <v>327567</v>
          </cell>
          <cell r="B201" t="str">
            <v xml:space="preserve">ABUBAKAR    </v>
          </cell>
          <cell r="C201" t="str">
            <v>05</v>
          </cell>
          <cell r="D201" t="str">
            <v>01/04/2003</v>
          </cell>
          <cell r="E201" t="str">
            <v>AHLI PENJADWALAN BHN BAKU</v>
          </cell>
          <cell r="F201" t="str">
            <v>05</v>
          </cell>
          <cell r="G201" t="str">
            <v>01/08/2000</v>
          </cell>
          <cell r="H201">
            <v>18464</v>
          </cell>
          <cell r="I201" t="str">
            <v>0000055565</v>
          </cell>
          <cell r="J201" t="str">
            <v>D3</v>
          </cell>
          <cell r="K201" t="str">
            <v>AKA PENGILANGAN &amp; P'KIMIA</v>
          </cell>
          <cell r="L201" t="str">
            <v>PLAJU</v>
          </cell>
          <cell r="M201" t="str">
            <v>25/04/1972</v>
          </cell>
          <cell r="N201" t="str">
            <v>E13220</v>
          </cell>
          <cell r="O201" t="str">
            <v>JAD BB/PRODUK</v>
          </cell>
          <cell r="P201">
            <v>5</v>
          </cell>
          <cell r="Q201">
            <v>6</v>
          </cell>
          <cell r="R201">
            <v>5</v>
          </cell>
          <cell r="S201">
            <v>16.666666666666668</v>
          </cell>
          <cell r="T201">
            <v>6</v>
          </cell>
          <cell r="U201">
            <v>4</v>
          </cell>
          <cell r="V201">
            <v>0</v>
          </cell>
          <cell r="W201">
            <v>54</v>
          </cell>
          <cell r="X201">
            <v>38553</v>
          </cell>
        </row>
        <row r="202">
          <cell r="A202" t="str">
            <v>327575</v>
          </cell>
          <cell r="B202" t="str">
            <v xml:space="preserve">ACHMAD SUMAIDI    </v>
          </cell>
          <cell r="C202" t="str">
            <v>07</v>
          </cell>
          <cell r="D202" t="str">
            <v>01/10/2003</v>
          </cell>
          <cell r="E202" t="str">
            <v>PWS. JAGA POLY &amp; ALKY</v>
          </cell>
          <cell r="F202" t="str">
            <v>06</v>
          </cell>
          <cell r="G202" t="str">
            <v>01/10/2001</v>
          </cell>
          <cell r="H202">
            <v>19351</v>
          </cell>
          <cell r="I202" t="str">
            <v>0000056656</v>
          </cell>
          <cell r="J202" t="str">
            <v>SMA</v>
          </cell>
          <cell r="K202" t="str">
            <v>P K MIGAS</v>
          </cell>
          <cell r="L202" t="str">
            <v>PLAJU</v>
          </cell>
          <cell r="M202" t="str">
            <v>25/04/1972</v>
          </cell>
          <cell r="N202" t="str">
            <v>E13111</v>
          </cell>
          <cell r="O202" t="str">
            <v>CD &amp; GP</v>
          </cell>
          <cell r="P202">
            <v>6</v>
          </cell>
          <cell r="Q202">
            <v>5</v>
          </cell>
          <cell r="R202">
            <v>6</v>
          </cell>
          <cell r="S202">
            <v>18.333333333333332</v>
          </cell>
          <cell r="T202">
            <v>3</v>
          </cell>
          <cell r="U202">
            <v>3</v>
          </cell>
          <cell r="V202">
            <v>-1</v>
          </cell>
          <cell r="W202">
            <v>52</v>
          </cell>
          <cell r="X202">
            <v>39439</v>
          </cell>
        </row>
        <row r="203">
          <cell r="A203" t="str">
            <v>327583</v>
          </cell>
          <cell r="B203" t="str">
            <v xml:space="preserve">AZHARY  H.D.    </v>
          </cell>
          <cell r="C203" t="str">
            <v>08</v>
          </cell>
          <cell r="D203" t="str">
            <v>01/04/2003</v>
          </cell>
          <cell r="E203" t="str">
            <v>AST. JAGA CD-2/3/4</v>
          </cell>
          <cell r="F203" t="str">
            <v>07</v>
          </cell>
          <cell r="G203" t="str">
            <v>01/07/2001</v>
          </cell>
          <cell r="H203">
            <v>19444</v>
          </cell>
          <cell r="I203" t="str">
            <v>0000065666</v>
          </cell>
          <cell r="J203" t="str">
            <v>SMA</v>
          </cell>
          <cell r="K203" t="str">
            <v>P K MIGAS</v>
          </cell>
          <cell r="L203" t="str">
            <v>PLAJU</v>
          </cell>
          <cell r="M203" t="str">
            <v>25/04/1972</v>
          </cell>
          <cell r="N203" t="str">
            <v>E13111</v>
          </cell>
          <cell r="O203" t="str">
            <v>CD &amp; GP</v>
          </cell>
          <cell r="P203">
            <v>6</v>
          </cell>
          <cell r="Q203">
            <v>6</v>
          </cell>
          <cell r="R203">
            <v>6</v>
          </cell>
          <cell r="S203">
            <v>20</v>
          </cell>
          <cell r="T203">
            <v>3</v>
          </cell>
          <cell r="U203">
            <v>3</v>
          </cell>
          <cell r="V203">
            <v>-1</v>
          </cell>
          <cell r="W203">
            <v>51</v>
          </cell>
          <cell r="X203">
            <v>39533</v>
          </cell>
        </row>
        <row r="204">
          <cell r="A204" t="str">
            <v>327615</v>
          </cell>
          <cell r="B204" t="str">
            <v xml:space="preserve">HASJIM ANSORI    </v>
          </cell>
          <cell r="C204" t="str">
            <v>06</v>
          </cell>
          <cell r="D204" t="str">
            <v>01/10/2001</v>
          </cell>
          <cell r="E204" t="str">
            <v>PWSU. LAB ANAL &amp; GAS</v>
          </cell>
          <cell r="F204" t="str">
            <v>05</v>
          </cell>
          <cell r="G204" t="str">
            <v>16/06/2003</v>
          </cell>
          <cell r="H204">
            <v>18507</v>
          </cell>
          <cell r="I204" t="str">
            <v>0000056566</v>
          </cell>
          <cell r="J204" t="str">
            <v>D3</v>
          </cell>
          <cell r="K204" t="str">
            <v>AKA PENGILANGAN &amp; P'KIMIA</v>
          </cell>
          <cell r="L204" t="str">
            <v>PLAJU</v>
          </cell>
          <cell r="M204" t="str">
            <v>25/04/1972</v>
          </cell>
          <cell r="N204" t="str">
            <v>E13140</v>
          </cell>
          <cell r="O204" t="str">
            <v>LABORATORIUM</v>
          </cell>
          <cell r="P204">
            <v>5</v>
          </cell>
          <cell r="Q204">
            <v>6</v>
          </cell>
          <cell r="R204">
            <v>6</v>
          </cell>
          <cell r="S204">
            <v>18.333333333333332</v>
          </cell>
          <cell r="T204">
            <v>6</v>
          </cell>
          <cell r="U204">
            <v>1</v>
          </cell>
          <cell r="V204">
            <v>-1</v>
          </cell>
          <cell r="W204">
            <v>54</v>
          </cell>
          <cell r="X204">
            <v>38596</v>
          </cell>
        </row>
        <row r="205">
          <cell r="A205" t="str">
            <v>327689</v>
          </cell>
          <cell r="B205" t="str">
            <v xml:space="preserve">SAILAN ZULFIKAR  A.P  </v>
          </cell>
          <cell r="C205" t="str">
            <v>08</v>
          </cell>
          <cell r="D205" t="str">
            <v>01/10/2001</v>
          </cell>
          <cell r="E205" t="str">
            <v>PWS. JAGA POLYPROPYLENE</v>
          </cell>
          <cell r="F205" t="str">
            <v>06</v>
          </cell>
          <cell r="G205" t="str">
            <v>16/09/2002</v>
          </cell>
          <cell r="H205">
            <v>18461</v>
          </cell>
          <cell r="I205" t="str">
            <v>0000056566</v>
          </cell>
          <cell r="J205" t="str">
            <v>D1</v>
          </cell>
          <cell r="K205" t="str">
            <v>AKA PENGOL/KIL I</v>
          </cell>
          <cell r="L205" t="str">
            <v>PLAJU</v>
          </cell>
          <cell r="M205" t="str">
            <v>25/04/1972</v>
          </cell>
          <cell r="N205" t="str">
            <v>E13131</v>
          </cell>
          <cell r="O205" t="str">
            <v>P P</v>
          </cell>
          <cell r="P205">
            <v>5</v>
          </cell>
          <cell r="Q205">
            <v>6</v>
          </cell>
          <cell r="R205">
            <v>6</v>
          </cell>
          <cell r="S205">
            <v>18.333333333333332</v>
          </cell>
          <cell r="T205">
            <v>4</v>
          </cell>
          <cell r="U205">
            <v>2</v>
          </cell>
          <cell r="V205">
            <v>-2</v>
          </cell>
          <cell r="W205">
            <v>54</v>
          </cell>
          <cell r="X205">
            <v>38550</v>
          </cell>
        </row>
        <row r="206">
          <cell r="A206" t="str">
            <v>327729</v>
          </cell>
          <cell r="B206" t="str">
            <v xml:space="preserve">SUGIRIN  WS.    </v>
          </cell>
          <cell r="C206" t="str">
            <v>08</v>
          </cell>
          <cell r="D206" t="str">
            <v>01/04/2003</v>
          </cell>
          <cell r="E206" t="str">
            <v>AST. CONSOLE POLY &amp; ALKY</v>
          </cell>
          <cell r="F206" t="str">
            <v>07</v>
          </cell>
          <cell r="G206" t="str">
            <v>01/10/2001</v>
          </cell>
          <cell r="H206">
            <v>18575</v>
          </cell>
          <cell r="I206" t="str">
            <v>0000055656</v>
          </cell>
          <cell r="J206" t="str">
            <v>SMA</v>
          </cell>
          <cell r="K206" t="str">
            <v>P K MIGAS</v>
          </cell>
          <cell r="L206" t="str">
            <v>PLAJU</v>
          </cell>
          <cell r="M206" t="str">
            <v>25/04/1972</v>
          </cell>
          <cell r="N206" t="str">
            <v>E13111</v>
          </cell>
          <cell r="O206" t="str">
            <v>CD &amp; GP</v>
          </cell>
          <cell r="P206">
            <v>6</v>
          </cell>
          <cell r="Q206">
            <v>5</v>
          </cell>
          <cell r="R206">
            <v>6</v>
          </cell>
          <cell r="S206">
            <v>18.333333333333332</v>
          </cell>
          <cell r="T206">
            <v>3</v>
          </cell>
          <cell r="U206">
            <v>3</v>
          </cell>
          <cell r="V206">
            <v>-1</v>
          </cell>
          <cell r="W206">
            <v>54</v>
          </cell>
          <cell r="X206">
            <v>38664</v>
          </cell>
        </row>
        <row r="207">
          <cell r="A207" t="str">
            <v>327737</v>
          </cell>
          <cell r="B207" t="str">
            <v xml:space="preserve">SUHARDI    </v>
          </cell>
          <cell r="C207" t="str">
            <v>08</v>
          </cell>
          <cell r="D207" t="str">
            <v>01/10/2003</v>
          </cell>
          <cell r="E207" t="str">
            <v>AST. JAGA LAB  SG</v>
          </cell>
          <cell r="F207" t="str">
            <v>07</v>
          </cell>
          <cell r="G207" t="str">
            <v>03/01/2000</v>
          </cell>
          <cell r="H207">
            <v>18482</v>
          </cell>
          <cell r="I207" t="str">
            <v>0000055555</v>
          </cell>
          <cell r="J207" t="str">
            <v>D1</v>
          </cell>
          <cell r="K207" t="str">
            <v>PKL TOPOGRAFI II</v>
          </cell>
          <cell r="L207" t="str">
            <v>SUNGAI GERONG</v>
          </cell>
          <cell r="M207" t="str">
            <v>25/04/1972</v>
          </cell>
          <cell r="N207" t="str">
            <v>E13140</v>
          </cell>
          <cell r="O207" t="str">
            <v>LABORATORIUM</v>
          </cell>
          <cell r="P207">
            <v>5</v>
          </cell>
          <cell r="Q207">
            <v>5</v>
          </cell>
          <cell r="R207">
            <v>5</v>
          </cell>
          <cell r="S207">
            <v>15</v>
          </cell>
          <cell r="T207">
            <v>4</v>
          </cell>
          <cell r="U207">
            <v>4</v>
          </cell>
          <cell r="V207">
            <v>-1</v>
          </cell>
          <cell r="W207">
            <v>54</v>
          </cell>
          <cell r="X207">
            <v>38571</v>
          </cell>
        </row>
        <row r="208">
          <cell r="A208" t="str">
            <v>327745</v>
          </cell>
          <cell r="B208" t="str">
            <v xml:space="preserve">SUHARJONO  A.MA  </v>
          </cell>
          <cell r="C208" t="str">
            <v>07</v>
          </cell>
          <cell r="D208" t="str">
            <v>01/10/2003</v>
          </cell>
          <cell r="E208" t="str">
            <v>AST. JAGA LAB PETKIM</v>
          </cell>
          <cell r="F208" t="str">
            <v>07</v>
          </cell>
          <cell r="G208" t="str">
            <v>03/01/2000</v>
          </cell>
          <cell r="H208">
            <v>18505</v>
          </cell>
          <cell r="I208" t="str">
            <v>0000055566</v>
          </cell>
          <cell r="J208" t="str">
            <v>D2</v>
          </cell>
          <cell r="K208" t="str">
            <v>AKA PENGOL/KIL II</v>
          </cell>
          <cell r="L208" t="str">
            <v>PLAJU</v>
          </cell>
          <cell r="M208" t="str">
            <v>25/04/1972</v>
          </cell>
          <cell r="N208" t="str">
            <v>E13140</v>
          </cell>
          <cell r="O208" t="str">
            <v>LABORATORIUM</v>
          </cell>
          <cell r="P208">
            <v>5</v>
          </cell>
          <cell r="Q208">
            <v>6</v>
          </cell>
          <cell r="R208">
            <v>6</v>
          </cell>
          <cell r="S208">
            <v>18.333333333333332</v>
          </cell>
          <cell r="T208">
            <v>5</v>
          </cell>
          <cell r="U208">
            <v>4</v>
          </cell>
          <cell r="V208">
            <v>0</v>
          </cell>
          <cell r="W208">
            <v>54</v>
          </cell>
          <cell r="X208">
            <v>38594</v>
          </cell>
        </row>
        <row r="209">
          <cell r="A209" t="str">
            <v>327761</v>
          </cell>
          <cell r="B209" t="str">
            <v xml:space="preserve">SUPARMAN    </v>
          </cell>
          <cell r="C209" t="str">
            <v>09</v>
          </cell>
          <cell r="D209" t="str">
            <v>01/04/2001</v>
          </cell>
          <cell r="E209" t="str">
            <v>AST. ALKYLASI &amp; SAU</v>
          </cell>
          <cell r="F209" t="str">
            <v>08</v>
          </cell>
          <cell r="G209" t="str">
            <v>01/08/2003</v>
          </cell>
          <cell r="H209">
            <v>19335</v>
          </cell>
          <cell r="I209" t="str">
            <v>0000056665</v>
          </cell>
          <cell r="J209" t="str">
            <v>SMA</v>
          </cell>
          <cell r="K209" t="str">
            <v>P K MIGAS</v>
          </cell>
          <cell r="L209" t="str">
            <v>PLAJU</v>
          </cell>
          <cell r="M209" t="str">
            <v>25/04/1972</v>
          </cell>
          <cell r="N209" t="str">
            <v>E13111</v>
          </cell>
          <cell r="O209" t="str">
            <v>CD &amp; GP</v>
          </cell>
          <cell r="P209">
            <v>6</v>
          </cell>
          <cell r="Q209">
            <v>6</v>
          </cell>
          <cell r="R209">
            <v>5</v>
          </cell>
          <cell r="S209">
            <v>18.333333333333332</v>
          </cell>
          <cell r="T209">
            <v>3</v>
          </cell>
          <cell r="U209">
            <v>1</v>
          </cell>
          <cell r="V209">
            <v>-1</v>
          </cell>
          <cell r="W209">
            <v>52</v>
          </cell>
          <cell r="X209">
            <v>39423</v>
          </cell>
        </row>
        <row r="210">
          <cell r="A210" t="str">
            <v>327907</v>
          </cell>
          <cell r="B210" t="str">
            <v xml:space="preserve">RUSMAN YUSUF  S.T  </v>
          </cell>
          <cell r="C210" t="str">
            <v>06</v>
          </cell>
          <cell r="D210" t="str">
            <v>01/10/2003</v>
          </cell>
          <cell r="E210" t="str">
            <v>AST. KEPALA PROD. POLY</v>
          </cell>
          <cell r="F210" t="str">
            <v>05</v>
          </cell>
          <cell r="G210" t="str">
            <v>16/09/2002</v>
          </cell>
          <cell r="H210">
            <v>19230</v>
          </cell>
          <cell r="I210" t="str">
            <v>0000066666</v>
          </cell>
          <cell r="J210" t="str">
            <v>S1</v>
          </cell>
          <cell r="K210" t="str">
            <v>TEKNIK KIMIA</v>
          </cell>
          <cell r="L210" t="str">
            <v>PLAJU</v>
          </cell>
          <cell r="M210" t="str">
            <v>27/04/1972</v>
          </cell>
          <cell r="N210" t="str">
            <v>E13131</v>
          </cell>
          <cell r="O210" t="str">
            <v>P P</v>
          </cell>
          <cell r="P210">
            <v>6</v>
          </cell>
          <cell r="Q210">
            <v>6</v>
          </cell>
          <cell r="R210">
            <v>6</v>
          </cell>
          <cell r="S210">
            <v>20</v>
          </cell>
          <cell r="T210">
            <v>7</v>
          </cell>
          <cell r="U210">
            <v>2</v>
          </cell>
          <cell r="V210">
            <v>-1</v>
          </cell>
          <cell r="W210">
            <v>52</v>
          </cell>
          <cell r="X210">
            <v>39318</v>
          </cell>
        </row>
        <row r="211">
          <cell r="A211" t="str">
            <v>328425</v>
          </cell>
          <cell r="B211" t="str">
            <v xml:space="preserve">BUTTY HUTAGALUNG  A.P  </v>
          </cell>
          <cell r="C211" t="str">
            <v>09</v>
          </cell>
          <cell r="D211" t="str">
            <v>01/04/2001</v>
          </cell>
          <cell r="E211" t="str">
            <v>AST. CONSOLE POLY &amp; ALKY</v>
          </cell>
          <cell r="F211" t="str">
            <v>07</v>
          </cell>
          <cell r="G211" t="str">
            <v>01/08/2003</v>
          </cell>
          <cell r="H211">
            <v>19580</v>
          </cell>
          <cell r="I211" t="str">
            <v>0000066666</v>
          </cell>
          <cell r="J211" t="str">
            <v>D1</v>
          </cell>
          <cell r="K211" t="str">
            <v>AKA PENGOL/KIL I</v>
          </cell>
          <cell r="L211" t="str">
            <v>PLAJU</v>
          </cell>
          <cell r="M211" t="str">
            <v>06/05/1972</v>
          </cell>
          <cell r="N211" t="str">
            <v>E13111</v>
          </cell>
          <cell r="O211" t="str">
            <v>CD &amp; GP</v>
          </cell>
          <cell r="P211">
            <v>6</v>
          </cell>
          <cell r="Q211">
            <v>6</v>
          </cell>
          <cell r="R211">
            <v>6</v>
          </cell>
          <cell r="S211">
            <v>20</v>
          </cell>
          <cell r="T211">
            <v>4</v>
          </cell>
          <cell r="U211">
            <v>1</v>
          </cell>
          <cell r="V211">
            <v>-2</v>
          </cell>
          <cell r="W211">
            <v>51</v>
          </cell>
          <cell r="X211">
            <v>39669</v>
          </cell>
        </row>
        <row r="212">
          <cell r="A212" t="str">
            <v>330506</v>
          </cell>
          <cell r="B212" t="str">
            <v xml:space="preserve">TAMZIL  SE  </v>
          </cell>
          <cell r="C212" t="str">
            <v>06</v>
          </cell>
          <cell r="D212" t="str">
            <v>01/04/2000</v>
          </cell>
          <cell r="E212" t="str">
            <v>POK.SPES.BANG INT.</v>
          </cell>
          <cell r="F212" t="str">
            <v>05</v>
          </cell>
          <cell r="G212" t="str">
            <v>15/07/2002</v>
          </cell>
          <cell r="H212">
            <v>18673</v>
          </cell>
          <cell r="I212" t="str">
            <v>0000066666</v>
          </cell>
          <cell r="J212" t="str">
            <v>S1</v>
          </cell>
          <cell r="K212" t="str">
            <v>EKON &amp; STUDY PEMBANGUNAN</v>
          </cell>
          <cell r="L212" t="str">
            <v>SUNGAI GERONG</v>
          </cell>
          <cell r="M212" t="str">
            <v>14/06/1972</v>
          </cell>
          <cell r="N212" t="str">
            <v>E13A90</v>
          </cell>
          <cell r="O212" t="str">
            <v>ENJ. PEM</v>
          </cell>
          <cell r="P212">
            <v>6</v>
          </cell>
          <cell r="Q212">
            <v>6</v>
          </cell>
          <cell r="R212">
            <v>6</v>
          </cell>
          <cell r="S212">
            <v>20</v>
          </cell>
          <cell r="T212">
            <v>7</v>
          </cell>
          <cell r="U212">
            <v>2</v>
          </cell>
          <cell r="V212">
            <v>-1</v>
          </cell>
          <cell r="W212">
            <v>53</v>
          </cell>
          <cell r="X212">
            <v>38762</v>
          </cell>
        </row>
        <row r="213">
          <cell r="A213" t="str">
            <v>330758</v>
          </cell>
          <cell r="B213" t="str">
            <v xml:space="preserve">IMRON EFFENDY    </v>
          </cell>
          <cell r="C213" t="str">
            <v>05</v>
          </cell>
          <cell r="D213" t="str">
            <v>01/04/1997</v>
          </cell>
          <cell r="E213" t="str">
            <v>MPPK S/D 31012005</v>
          </cell>
          <cell r="F213" t="str">
            <v>04</v>
          </cell>
          <cell r="G213" t="str">
            <v>31/01/2004</v>
          </cell>
          <cell r="H213">
            <v>17929</v>
          </cell>
          <cell r="I213" t="str">
            <v>0000055666</v>
          </cell>
          <cell r="J213" t="str">
            <v>D1</v>
          </cell>
          <cell r="K213" t="str">
            <v>PEND MIGAS / PKL I</v>
          </cell>
          <cell r="L213" t="str">
            <v>PLAJU</v>
          </cell>
          <cell r="M213" t="str">
            <v>16/06/1972</v>
          </cell>
          <cell r="N213" t="str">
            <v>E13730</v>
          </cell>
          <cell r="O213" t="str">
            <v>H I K</v>
          </cell>
          <cell r="P213">
            <v>6</v>
          </cell>
          <cell r="Q213">
            <v>6</v>
          </cell>
          <cell r="R213">
            <v>6</v>
          </cell>
          <cell r="S213">
            <v>20</v>
          </cell>
          <cell r="T213">
            <v>4</v>
          </cell>
          <cell r="U213">
            <v>0</v>
          </cell>
          <cell r="V213">
            <v>-1</v>
          </cell>
          <cell r="W213">
            <v>55</v>
          </cell>
          <cell r="X213">
            <v>38017</v>
          </cell>
        </row>
        <row r="214">
          <cell r="A214" t="str">
            <v>330814</v>
          </cell>
          <cell r="B214" t="str">
            <v xml:space="preserve">SJAFEI TJIK ABIM  ST  </v>
          </cell>
          <cell r="C214" t="str">
            <v>04</v>
          </cell>
          <cell r="D214" t="str">
            <v>01/04/2001</v>
          </cell>
          <cell r="E214" t="str">
            <v>KEPALA ITP PLAJU</v>
          </cell>
          <cell r="F214" t="str">
            <v>04</v>
          </cell>
          <cell r="G214" t="str">
            <v>30/12/2002</v>
          </cell>
          <cell r="H214">
            <v>19116</v>
          </cell>
          <cell r="I214" t="str">
            <v>0000065666</v>
          </cell>
          <cell r="J214" t="str">
            <v>S1</v>
          </cell>
          <cell r="K214" t="str">
            <v>TEKNIK KIMIA</v>
          </cell>
          <cell r="L214" t="str">
            <v>PLAJU</v>
          </cell>
          <cell r="M214" t="str">
            <v>16/06/1972</v>
          </cell>
          <cell r="N214" t="str">
            <v>E13119</v>
          </cell>
          <cell r="O214" t="str">
            <v>I T P</v>
          </cell>
          <cell r="P214">
            <v>6</v>
          </cell>
          <cell r="Q214">
            <v>6</v>
          </cell>
          <cell r="R214">
            <v>6</v>
          </cell>
          <cell r="S214">
            <v>20</v>
          </cell>
          <cell r="T214">
            <v>7</v>
          </cell>
          <cell r="U214">
            <v>2</v>
          </cell>
          <cell r="V214">
            <v>0</v>
          </cell>
          <cell r="W214">
            <v>52</v>
          </cell>
          <cell r="X214">
            <v>39204</v>
          </cell>
        </row>
        <row r="215">
          <cell r="A215" t="str">
            <v>330896</v>
          </cell>
          <cell r="B215" t="str">
            <v xml:space="preserve">IMAM KADARISMAN  BCM  </v>
          </cell>
          <cell r="C215" t="str">
            <v>03</v>
          </cell>
          <cell r="D215" t="str">
            <v>01/10/1998</v>
          </cell>
          <cell r="E215" t="str">
            <v>MPPK S/D 29022005</v>
          </cell>
          <cell r="F215" t="str">
            <v>03</v>
          </cell>
          <cell r="G215" t="str">
            <v>17/02/2004</v>
          </cell>
          <cell r="H215">
            <v>17946</v>
          </cell>
          <cell r="I215" t="str">
            <v>0000056666</v>
          </cell>
          <cell r="J215" t="str">
            <v>D3</v>
          </cell>
          <cell r="K215" t="str">
            <v>AKAMIGAS TEK LISTRIK</v>
          </cell>
          <cell r="L215" t="str">
            <v>PLAJU</v>
          </cell>
          <cell r="M215" t="str">
            <v>19/06/1972</v>
          </cell>
          <cell r="N215" t="str">
            <v>E13730</v>
          </cell>
          <cell r="O215" t="str">
            <v>H I K</v>
          </cell>
          <cell r="P215">
            <v>6</v>
          </cell>
          <cell r="Q215">
            <v>6</v>
          </cell>
          <cell r="R215">
            <v>6</v>
          </cell>
          <cell r="S215">
            <v>20</v>
          </cell>
          <cell r="T215">
            <v>6</v>
          </cell>
          <cell r="U215">
            <v>0</v>
          </cell>
          <cell r="V215">
            <v>0</v>
          </cell>
          <cell r="W215">
            <v>55</v>
          </cell>
          <cell r="X215">
            <v>38034</v>
          </cell>
        </row>
        <row r="216">
          <cell r="A216" t="str">
            <v>331268</v>
          </cell>
          <cell r="B216" t="str">
            <v xml:space="preserve">ACHMAD ROZI  S.T  </v>
          </cell>
          <cell r="C216" t="str">
            <v>05</v>
          </cell>
          <cell r="D216" t="str">
            <v>01/04/2003</v>
          </cell>
          <cell r="E216" t="str">
            <v>KOORD.KELOMPOK TEKNISI</v>
          </cell>
          <cell r="F216" t="str">
            <v>05</v>
          </cell>
          <cell r="G216" t="str">
            <v>15/07/2002</v>
          </cell>
          <cell r="H216">
            <v>18233</v>
          </cell>
          <cell r="I216" t="str">
            <v>0000065665</v>
          </cell>
          <cell r="J216" t="str">
            <v>S1</v>
          </cell>
          <cell r="K216" t="str">
            <v>TEKNIK ELEKTRO</v>
          </cell>
          <cell r="L216" t="str">
            <v>PLAJU</v>
          </cell>
          <cell r="M216" t="str">
            <v>24/06/1972</v>
          </cell>
          <cell r="N216" t="str">
            <v>E13A50</v>
          </cell>
          <cell r="O216" t="str">
            <v>BENGKEL</v>
          </cell>
          <cell r="P216">
            <v>6</v>
          </cell>
          <cell r="Q216">
            <v>6</v>
          </cell>
          <cell r="R216">
            <v>5</v>
          </cell>
          <cell r="S216">
            <v>18.333333333333332</v>
          </cell>
          <cell r="T216">
            <v>7</v>
          </cell>
          <cell r="U216">
            <v>2</v>
          </cell>
          <cell r="V216">
            <v>0</v>
          </cell>
          <cell r="W216">
            <v>55</v>
          </cell>
          <cell r="X216">
            <v>38322</v>
          </cell>
        </row>
        <row r="217">
          <cell r="A217" t="str">
            <v>332078</v>
          </cell>
          <cell r="B217" t="str">
            <v xml:space="preserve">PONTAS PASARIBU    </v>
          </cell>
          <cell r="C217" t="str">
            <v>05</v>
          </cell>
          <cell r="D217" t="str">
            <v>01/04/2001</v>
          </cell>
          <cell r="E217" t="str">
            <v>MPPK S/D 31072004</v>
          </cell>
          <cell r="F217" t="str">
            <v>05</v>
          </cell>
          <cell r="G217" t="str">
            <v>25/07/2003</v>
          </cell>
          <cell r="H217">
            <v>17739</v>
          </cell>
          <cell r="I217" t="str">
            <v>0000066675</v>
          </cell>
          <cell r="J217" t="str">
            <v>D1</v>
          </cell>
          <cell r="K217" t="str">
            <v>PEND MIGAS / PKL I</v>
          </cell>
          <cell r="L217" t="str">
            <v>PLAJU</v>
          </cell>
          <cell r="M217" t="str">
            <v>03/07/1972</v>
          </cell>
          <cell r="N217" t="str">
            <v>E13730</v>
          </cell>
          <cell r="O217" t="str">
            <v>H I K</v>
          </cell>
          <cell r="P217">
            <v>6</v>
          </cell>
          <cell r="Q217">
            <v>7</v>
          </cell>
          <cell r="R217">
            <v>5</v>
          </cell>
          <cell r="S217">
            <v>21.666666666666668</v>
          </cell>
          <cell r="T217">
            <v>4</v>
          </cell>
          <cell r="U217">
            <v>1</v>
          </cell>
          <cell r="V217">
            <v>0</v>
          </cell>
          <cell r="W217">
            <v>56</v>
          </cell>
          <cell r="X217">
            <v>37827</v>
          </cell>
        </row>
        <row r="218">
          <cell r="A218" t="str">
            <v>332864</v>
          </cell>
          <cell r="B218" t="str">
            <v xml:space="preserve">BINSAR SILITONGA    </v>
          </cell>
          <cell r="C218" t="str">
            <v>08</v>
          </cell>
          <cell r="D218" t="str">
            <v>01/04/2001</v>
          </cell>
          <cell r="E218" t="str">
            <v>PWS. LIS/INT/MEK/FASUM</v>
          </cell>
          <cell r="F218" t="str">
            <v>06</v>
          </cell>
          <cell r="G218" t="str">
            <v>16/09/2003</v>
          </cell>
          <cell r="H218">
            <v>18495</v>
          </cell>
          <cell r="I218" t="str">
            <v>0000056656</v>
          </cell>
          <cell r="J218" t="str">
            <v>SMK</v>
          </cell>
          <cell r="K218" t="str">
            <v>S.T.M  LISTRIK</v>
          </cell>
          <cell r="L218" t="str">
            <v>PLAJU</v>
          </cell>
          <cell r="M218" t="str">
            <v>22/07/1971</v>
          </cell>
          <cell r="N218" t="str">
            <v>E13530</v>
          </cell>
          <cell r="O218" t="str">
            <v>FASUM</v>
          </cell>
          <cell r="P218">
            <v>6</v>
          </cell>
          <cell r="Q218">
            <v>5</v>
          </cell>
          <cell r="R218">
            <v>6</v>
          </cell>
          <cell r="S218">
            <v>18.333333333333332</v>
          </cell>
          <cell r="T218">
            <v>3</v>
          </cell>
          <cell r="U218">
            <v>1</v>
          </cell>
          <cell r="V218">
            <v>-2</v>
          </cell>
          <cell r="W218">
            <v>54</v>
          </cell>
          <cell r="X218">
            <v>38584</v>
          </cell>
        </row>
        <row r="219">
          <cell r="A219" t="str">
            <v>335278</v>
          </cell>
          <cell r="B219" t="str">
            <v xml:space="preserve">SULARTO .H.    </v>
          </cell>
          <cell r="C219" t="str">
            <v>05</v>
          </cell>
          <cell r="D219" t="str">
            <v>01/04/2003</v>
          </cell>
          <cell r="E219" t="str">
            <v>MPPK S/D 31072004</v>
          </cell>
          <cell r="F219" t="str">
            <v>05</v>
          </cell>
          <cell r="G219" t="str">
            <v>03/07/2003</v>
          </cell>
          <cell r="H219">
            <v>17717</v>
          </cell>
          <cell r="I219" t="str">
            <v>0000066564</v>
          </cell>
          <cell r="J219" t="str">
            <v>D3</v>
          </cell>
          <cell r="K219" t="str">
            <v>AKKES ANESTESI</v>
          </cell>
          <cell r="L219" t="str">
            <v>PLAJU</v>
          </cell>
          <cell r="M219" t="str">
            <v>01/08/1972</v>
          </cell>
          <cell r="N219" t="str">
            <v>E13730</v>
          </cell>
          <cell r="O219" t="str">
            <v>H I K</v>
          </cell>
          <cell r="P219">
            <v>5</v>
          </cell>
          <cell r="Q219">
            <v>6</v>
          </cell>
          <cell r="R219">
            <v>4</v>
          </cell>
          <cell r="S219">
            <v>15</v>
          </cell>
          <cell r="T219">
            <v>6</v>
          </cell>
          <cell r="U219">
            <v>1</v>
          </cell>
          <cell r="V219">
            <v>0</v>
          </cell>
          <cell r="W219">
            <v>56</v>
          </cell>
          <cell r="X219">
            <v>37805</v>
          </cell>
        </row>
        <row r="220">
          <cell r="A220" t="str">
            <v>337943</v>
          </cell>
          <cell r="B220" t="str">
            <v xml:space="preserve">EDYWAN ACHMAD  S.SO  </v>
          </cell>
          <cell r="C220" t="str">
            <v>07</v>
          </cell>
          <cell r="D220" t="str">
            <v>01/10/2001</v>
          </cell>
          <cell r="E220" t="str">
            <v>PWS. KEAGENAN</v>
          </cell>
          <cell r="F220" t="str">
            <v>06</v>
          </cell>
          <cell r="G220" t="str">
            <v>15/02/2004</v>
          </cell>
          <cell r="H220">
            <v>18861</v>
          </cell>
          <cell r="I220" t="str">
            <v>0000056655</v>
          </cell>
          <cell r="J220" t="str">
            <v>S1</v>
          </cell>
          <cell r="K220" t="str">
            <v>ADMINISTRASI NEGARA</v>
          </cell>
          <cell r="L220" t="str">
            <v>PLAJU</v>
          </cell>
          <cell r="M220" t="str">
            <v>20/04/1972</v>
          </cell>
          <cell r="N220" t="str">
            <v>E13C00</v>
          </cell>
          <cell r="O220" t="str">
            <v>DOK &amp; PKP</v>
          </cell>
          <cell r="P220">
            <v>6</v>
          </cell>
          <cell r="Q220">
            <v>5</v>
          </cell>
          <cell r="R220">
            <v>5</v>
          </cell>
          <cell r="S220">
            <v>16.666666666666668</v>
          </cell>
          <cell r="T220">
            <v>7</v>
          </cell>
          <cell r="U220">
            <v>0</v>
          </cell>
          <cell r="V220">
            <v>-1</v>
          </cell>
          <cell r="W220">
            <v>53</v>
          </cell>
          <cell r="X220">
            <v>38950</v>
          </cell>
        </row>
        <row r="221">
          <cell r="A221" t="str">
            <v>338526</v>
          </cell>
          <cell r="B221" t="str">
            <v xml:space="preserve">ROHANA    </v>
          </cell>
          <cell r="C221" t="str">
            <v>06</v>
          </cell>
          <cell r="D221" t="str">
            <v>01/04/2001</v>
          </cell>
          <cell r="E221" t="str">
            <v>MPPK S/D 31102004</v>
          </cell>
          <cell r="F221" t="str">
            <v>06</v>
          </cell>
          <cell r="G221" t="str">
            <v>20/10/2003</v>
          </cell>
          <cell r="H221">
            <v>17826</v>
          </cell>
          <cell r="I221" t="str">
            <v>0000065654</v>
          </cell>
          <cell r="J221" t="str">
            <v>SMK</v>
          </cell>
          <cell r="K221" t="str">
            <v>SEK BIDAN</v>
          </cell>
          <cell r="L221" t="str">
            <v>PLAJU</v>
          </cell>
          <cell r="M221" t="str">
            <v>04/05/1970</v>
          </cell>
          <cell r="N221" t="str">
            <v>E13730</v>
          </cell>
          <cell r="O221" t="str">
            <v>H I K</v>
          </cell>
          <cell r="P221">
            <v>6</v>
          </cell>
          <cell r="Q221">
            <v>5</v>
          </cell>
          <cell r="R221">
            <v>4</v>
          </cell>
          <cell r="S221">
            <v>15</v>
          </cell>
          <cell r="T221">
            <v>3</v>
          </cell>
          <cell r="U221">
            <v>1</v>
          </cell>
          <cell r="V221">
            <v>0</v>
          </cell>
          <cell r="W221">
            <v>56</v>
          </cell>
          <cell r="X221">
            <v>37914</v>
          </cell>
        </row>
        <row r="222">
          <cell r="A222" t="str">
            <v>338542</v>
          </cell>
          <cell r="B222" t="str">
            <v xml:space="preserve">RUSLI HASAN    </v>
          </cell>
          <cell r="C222" t="str">
            <v>09</v>
          </cell>
          <cell r="D222" t="str">
            <v>01/10/2001</v>
          </cell>
          <cell r="E222" t="str">
            <v>TEKNISI LAS</v>
          </cell>
          <cell r="F222" t="str">
            <v>08</v>
          </cell>
          <cell r="G222" t="str">
            <v>01/07/2003</v>
          </cell>
          <cell r="H222">
            <v>18130</v>
          </cell>
          <cell r="I222" t="str">
            <v>0000056555</v>
          </cell>
          <cell r="J222" t="str">
            <v>SMA</v>
          </cell>
          <cell r="K222" t="str">
            <v>S.M.A / SOSIAL</v>
          </cell>
          <cell r="L222" t="str">
            <v>PLAJU</v>
          </cell>
          <cell r="M222" t="str">
            <v>19/04/1971</v>
          </cell>
          <cell r="N222" t="str">
            <v>E13A50</v>
          </cell>
          <cell r="O222" t="str">
            <v>BENGKEL</v>
          </cell>
          <cell r="P222">
            <v>5</v>
          </cell>
          <cell r="Q222">
            <v>5</v>
          </cell>
          <cell r="R222">
            <v>5</v>
          </cell>
          <cell r="S222">
            <v>15</v>
          </cell>
          <cell r="T222">
            <v>3</v>
          </cell>
          <cell r="U222">
            <v>1</v>
          </cell>
          <cell r="V222">
            <v>-1</v>
          </cell>
          <cell r="W222">
            <v>55</v>
          </cell>
          <cell r="X222">
            <v>38219</v>
          </cell>
        </row>
        <row r="223">
          <cell r="A223" t="str">
            <v>339003</v>
          </cell>
          <cell r="B223" t="str">
            <v xml:space="preserve">USMAN GUMANTI    </v>
          </cell>
          <cell r="C223" t="str">
            <v>10</v>
          </cell>
          <cell r="D223" t="str">
            <v>01/04/2001</v>
          </cell>
          <cell r="E223" t="str">
            <v>AST. JAGA DISTRIBUSI</v>
          </cell>
          <cell r="F223" t="str">
            <v>09</v>
          </cell>
          <cell r="G223" t="str">
            <v>01/10/2002</v>
          </cell>
          <cell r="H223">
            <v>18378</v>
          </cell>
          <cell r="I223" t="str">
            <v>0000066566</v>
          </cell>
          <cell r="J223" t="str">
            <v>SMA</v>
          </cell>
          <cell r="K223" t="str">
            <v>S.M.A / SOSIAL</v>
          </cell>
          <cell r="L223" t="str">
            <v>PLAJU</v>
          </cell>
          <cell r="M223" t="str">
            <v>26/03/1968</v>
          </cell>
          <cell r="N223" t="str">
            <v>E13118</v>
          </cell>
          <cell r="O223" t="str">
            <v>U T L</v>
          </cell>
          <cell r="P223">
            <v>5</v>
          </cell>
          <cell r="Q223">
            <v>6</v>
          </cell>
          <cell r="R223">
            <v>6</v>
          </cell>
          <cell r="S223">
            <v>18.333333333333332</v>
          </cell>
          <cell r="T223">
            <v>3</v>
          </cell>
          <cell r="U223">
            <v>2</v>
          </cell>
          <cell r="V223">
            <v>-1</v>
          </cell>
          <cell r="W223">
            <v>54</v>
          </cell>
          <cell r="X223">
            <v>38467</v>
          </cell>
        </row>
        <row r="224">
          <cell r="A224" t="str">
            <v>341385</v>
          </cell>
          <cell r="B224" t="str">
            <v xml:space="preserve">ALI ADJI  M.    </v>
          </cell>
          <cell r="C224" t="str">
            <v>10</v>
          </cell>
          <cell r="D224" t="str">
            <v>01/04/2002</v>
          </cell>
          <cell r="E224" t="str">
            <v>MPPK S/D 31102004</v>
          </cell>
          <cell r="F224" t="str">
            <v>10</v>
          </cell>
          <cell r="G224" t="str">
            <v>10/10/2003</v>
          </cell>
          <cell r="H224">
            <v>17816</v>
          </cell>
          <cell r="I224" t="str">
            <v>0000066655</v>
          </cell>
          <cell r="J224" t="str">
            <v>SMA</v>
          </cell>
          <cell r="K224" t="str">
            <v>SMA - FISIKA/PERSAMAAN</v>
          </cell>
          <cell r="L224" t="str">
            <v>PLAJU</v>
          </cell>
          <cell r="M224" t="str">
            <v>25/08/1971</v>
          </cell>
          <cell r="N224" t="str">
            <v>E13730</v>
          </cell>
          <cell r="O224" t="str">
            <v>H I K</v>
          </cell>
          <cell r="P224">
            <v>6</v>
          </cell>
          <cell r="Q224">
            <v>5</v>
          </cell>
          <cell r="R224">
            <v>5</v>
          </cell>
          <cell r="S224">
            <v>16.666666666666668</v>
          </cell>
          <cell r="T224">
            <v>3</v>
          </cell>
          <cell r="U224">
            <v>1</v>
          </cell>
          <cell r="V224">
            <v>0</v>
          </cell>
          <cell r="W224">
            <v>56</v>
          </cell>
          <cell r="X224">
            <v>37904</v>
          </cell>
        </row>
        <row r="225">
          <cell r="A225" t="str">
            <v>349283</v>
          </cell>
          <cell r="B225" t="str">
            <v xml:space="preserve">M.A. MANURUNG    </v>
          </cell>
          <cell r="C225" t="str">
            <v>08</v>
          </cell>
          <cell r="D225" t="str">
            <v>01/10/2000</v>
          </cell>
          <cell r="E225" t="str">
            <v>KKM TM.INDRA.II</v>
          </cell>
          <cell r="F225" t="str">
            <v>07</v>
          </cell>
          <cell r="G225" t="str">
            <v>15/02/2004</v>
          </cell>
          <cell r="H225">
            <v>18855</v>
          </cell>
          <cell r="I225" t="str">
            <v>0000056555</v>
          </cell>
          <cell r="J225" t="str">
            <v>SMA</v>
          </cell>
          <cell r="K225" t="str">
            <v>MESIN MOTOR DIESEL (MMD)</v>
          </cell>
          <cell r="L225" t="str">
            <v>PLAJU</v>
          </cell>
          <cell r="M225" t="str">
            <v>23/10/1972</v>
          </cell>
          <cell r="N225" t="str">
            <v>E13C00</v>
          </cell>
          <cell r="O225" t="str">
            <v>DOK &amp; PKP</v>
          </cell>
          <cell r="P225">
            <v>5</v>
          </cell>
          <cell r="Q225">
            <v>5</v>
          </cell>
          <cell r="R225">
            <v>5</v>
          </cell>
          <cell r="S225">
            <v>15</v>
          </cell>
          <cell r="T225">
            <v>3</v>
          </cell>
          <cell r="U225">
            <v>0</v>
          </cell>
          <cell r="V225">
            <v>-1</v>
          </cell>
          <cell r="W225">
            <v>53</v>
          </cell>
          <cell r="X225">
            <v>38944</v>
          </cell>
        </row>
        <row r="226">
          <cell r="A226" t="str">
            <v>350976</v>
          </cell>
          <cell r="B226" t="str">
            <v xml:space="preserve">EDDY SJAHPUTRA  A.MD  </v>
          </cell>
          <cell r="C226" t="str">
            <v>05</v>
          </cell>
          <cell r="D226" t="str">
            <v>01/04/2003</v>
          </cell>
          <cell r="E226" t="str">
            <v>MATERIAL ANALIS</v>
          </cell>
          <cell r="F226" t="str">
            <v>05</v>
          </cell>
          <cell r="G226" t="str">
            <v>15/07/2002</v>
          </cell>
          <cell r="H226">
            <v>19232</v>
          </cell>
          <cell r="I226" t="str">
            <v>0000035565</v>
          </cell>
          <cell r="J226" t="str">
            <v>D3</v>
          </cell>
          <cell r="K226" t="str">
            <v>AKA.III / LOG - MATERIAL</v>
          </cell>
          <cell r="L226" t="str">
            <v>SUNGAI GERONG</v>
          </cell>
          <cell r="M226" t="str">
            <v>02/01/1973</v>
          </cell>
          <cell r="N226" t="str">
            <v>E13A10</v>
          </cell>
          <cell r="O226" t="str">
            <v>PERENCANAAN</v>
          </cell>
          <cell r="P226">
            <v>5</v>
          </cell>
          <cell r="Q226">
            <v>6</v>
          </cell>
          <cell r="R226">
            <v>5</v>
          </cell>
          <cell r="S226">
            <v>16.666666666666668</v>
          </cell>
          <cell r="T226">
            <v>6</v>
          </cell>
          <cell r="U226">
            <v>2</v>
          </cell>
          <cell r="V226">
            <v>0</v>
          </cell>
          <cell r="W226">
            <v>52</v>
          </cell>
          <cell r="X226">
            <v>39320</v>
          </cell>
        </row>
        <row r="227">
          <cell r="A227" t="str">
            <v>351786</v>
          </cell>
          <cell r="B227" t="str">
            <v xml:space="preserve">A. GAFAR    </v>
          </cell>
          <cell r="C227" t="str">
            <v>08</v>
          </cell>
          <cell r="D227" t="str">
            <v>01/04/2003</v>
          </cell>
          <cell r="E227" t="str">
            <v>AST. JAGA MARK V</v>
          </cell>
          <cell r="F227" t="str">
            <v>08</v>
          </cell>
          <cell r="G227" t="str">
            <v>03/01/2000</v>
          </cell>
          <cell r="H227">
            <v>18607</v>
          </cell>
          <cell r="I227" t="str">
            <v>0000045665</v>
          </cell>
          <cell r="J227" t="str">
            <v>SMA</v>
          </cell>
          <cell r="K227" t="str">
            <v>P K MIGAS</v>
          </cell>
          <cell r="L227" t="str">
            <v>PLAJU</v>
          </cell>
          <cell r="M227" t="str">
            <v>16/01/1973</v>
          </cell>
          <cell r="N227" t="str">
            <v>E13118</v>
          </cell>
          <cell r="O227" t="str">
            <v>U T L</v>
          </cell>
          <cell r="P227">
            <v>6</v>
          </cell>
          <cell r="Q227">
            <v>6</v>
          </cell>
          <cell r="R227">
            <v>5</v>
          </cell>
          <cell r="S227">
            <v>18.333333333333332</v>
          </cell>
          <cell r="T227">
            <v>3</v>
          </cell>
          <cell r="U227">
            <v>4</v>
          </cell>
          <cell r="V227">
            <v>0</v>
          </cell>
          <cell r="W227">
            <v>54</v>
          </cell>
          <cell r="X227">
            <v>38696</v>
          </cell>
        </row>
        <row r="228">
          <cell r="A228" t="str">
            <v>351794</v>
          </cell>
          <cell r="B228" t="str">
            <v xml:space="preserve">A. IRNUDIN    </v>
          </cell>
          <cell r="C228" t="str">
            <v>09</v>
          </cell>
          <cell r="D228" t="str">
            <v>01/04/2001</v>
          </cell>
          <cell r="E228" t="str">
            <v>AST. DISTRIBUSI LIS SG</v>
          </cell>
          <cell r="F228" t="str">
            <v>08</v>
          </cell>
          <cell r="G228" t="str">
            <v>01/08/2003</v>
          </cell>
          <cell r="H228">
            <v>19599</v>
          </cell>
          <cell r="I228" t="str">
            <v>0000056656</v>
          </cell>
          <cell r="J228" t="str">
            <v>SMK</v>
          </cell>
          <cell r="K228" t="str">
            <v>S T M / MESIN</v>
          </cell>
          <cell r="L228" t="str">
            <v>PLAJU</v>
          </cell>
          <cell r="M228" t="str">
            <v>16/01/1973</v>
          </cell>
          <cell r="N228" t="str">
            <v>E13118</v>
          </cell>
          <cell r="O228" t="str">
            <v>U T L</v>
          </cell>
          <cell r="P228">
            <v>6</v>
          </cell>
          <cell r="Q228">
            <v>5</v>
          </cell>
          <cell r="R228">
            <v>6</v>
          </cell>
          <cell r="S228">
            <v>18.333333333333332</v>
          </cell>
          <cell r="T228">
            <v>3</v>
          </cell>
          <cell r="U228">
            <v>1</v>
          </cell>
          <cell r="V228">
            <v>-1</v>
          </cell>
          <cell r="W228">
            <v>51</v>
          </cell>
          <cell r="X228">
            <v>39688</v>
          </cell>
        </row>
        <row r="229">
          <cell r="A229" t="str">
            <v>351834</v>
          </cell>
          <cell r="B229" t="str">
            <v xml:space="preserve">ALIAN    </v>
          </cell>
          <cell r="C229" t="str">
            <v>08</v>
          </cell>
          <cell r="D229" t="str">
            <v>01/04/2002</v>
          </cell>
          <cell r="E229" t="str">
            <v>TEKNISI NON ROT.EQUIP</v>
          </cell>
          <cell r="F229" t="str">
            <v>07</v>
          </cell>
          <cell r="G229" t="str">
            <v>01/12/2003</v>
          </cell>
          <cell r="H229">
            <v>19794</v>
          </cell>
          <cell r="I229" t="str">
            <v>0000066666</v>
          </cell>
          <cell r="J229" t="str">
            <v>D1</v>
          </cell>
          <cell r="K229" t="str">
            <v>PKL TEK PMKIL II</v>
          </cell>
          <cell r="L229" t="str">
            <v>PLAJU</v>
          </cell>
          <cell r="M229" t="str">
            <v>16/01/1973</v>
          </cell>
          <cell r="N229" t="str">
            <v>E13A50</v>
          </cell>
          <cell r="O229" t="str">
            <v>BENGKEL</v>
          </cell>
          <cell r="P229">
            <v>6</v>
          </cell>
          <cell r="Q229">
            <v>6</v>
          </cell>
          <cell r="R229">
            <v>6</v>
          </cell>
          <cell r="S229">
            <v>20</v>
          </cell>
          <cell r="T229">
            <v>4</v>
          </cell>
          <cell r="U229">
            <v>1</v>
          </cell>
          <cell r="V229">
            <v>-1</v>
          </cell>
          <cell r="W229">
            <v>50</v>
          </cell>
          <cell r="X229">
            <v>39883</v>
          </cell>
        </row>
        <row r="230">
          <cell r="A230" t="str">
            <v>351891</v>
          </cell>
          <cell r="B230" t="str">
            <v xml:space="preserve">DJAMALUDDIN    </v>
          </cell>
          <cell r="C230" t="str">
            <v>09</v>
          </cell>
          <cell r="D230" t="str">
            <v>01/04/2003</v>
          </cell>
          <cell r="E230" t="str">
            <v>TEKNISI ROT. EQUIP.</v>
          </cell>
          <cell r="F230" t="str">
            <v>09</v>
          </cell>
          <cell r="G230" t="str">
            <v>01/10/2002</v>
          </cell>
          <cell r="H230">
            <v>19003</v>
          </cell>
          <cell r="I230" t="str">
            <v>0000045665</v>
          </cell>
          <cell r="J230" t="str">
            <v>SMA</v>
          </cell>
          <cell r="K230" t="str">
            <v>S.M.A-B/PASPAL</v>
          </cell>
          <cell r="L230" t="str">
            <v>PLAJU</v>
          </cell>
          <cell r="M230" t="str">
            <v>16/01/1973</v>
          </cell>
          <cell r="N230" t="str">
            <v>E13A50</v>
          </cell>
          <cell r="O230" t="str">
            <v>BENGKEL</v>
          </cell>
          <cell r="P230">
            <v>6</v>
          </cell>
          <cell r="Q230">
            <v>6</v>
          </cell>
          <cell r="R230">
            <v>5</v>
          </cell>
          <cell r="S230">
            <v>18.333333333333332</v>
          </cell>
          <cell r="T230">
            <v>3</v>
          </cell>
          <cell r="U230">
            <v>2</v>
          </cell>
          <cell r="V230">
            <v>0</v>
          </cell>
          <cell r="W230">
            <v>52</v>
          </cell>
          <cell r="X230">
            <v>39092</v>
          </cell>
        </row>
        <row r="231">
          <cell r="A231" t="str">
            <v>351907</v>
          </cell>
          <cell r="B231" t="str">
            <v xml:space="preserve">GORTAP LIMBONG    </v>
          </cell>
          <cell r="C231" t="str">
            <v>08</v>
          </cell>
          <cell r="D231" t="str">
            <v>01/04/2003</v>
          </cell>
          <cell r="E231" t="str">
            <v>AST. JAGA PTU PS - 1</v>
          </cell>
          <cell r="F231" t="str">
            <v>08</v>
          </cell>
          <cell r="G231" t="str">
            <v>01/10/2001</v>
          </cell>
          <cell r="H231">
            <v>18748</v>
          </cell>
          <cell r="I231" t="str">
            <v>0000065665</v>
          </cell>
          <cell r="J231" t="str">
            <v>SMK</v>
          </cell>
          <cell r="K231" t="str">
            <v>S.T.M  MESIN</v>
          </cell>
          <cell r="L231" t="str">
            <v>PLAJU</v>
          </cell>
          <cell r="M231" t="str">
            <v>16/01/1973</v>
          </cell>
          <cell r="N231" t="str">
            <v>E13118</v>
          </cell>
          <cell r="O231" t="str">
            <v>U T L</v>
          </cell>
          <cell r="P231">
            <v>6</v>
          </cell>
          <cell r="Q231">
            <v>6</v>
          </cell>
          <cell r="R231">
            <v>5</v>
          </cell>
          <cell r="S231">
            <v>18.333333333333332</v>
          </cell>
          <cell r="T231">
            <v>3</v>
          </cell>
          <cell r="U231">
            <v>3</v>
          </cell>
          <cell r="V231">
            <v>0</v>
          </cell>
          <cell r="W231">
            <v>53</v>
          </cell>
          <cell r="X231">
            <v>38837</v>
          </cell>
        </row>
        <row r="232">
          <cell r="A232" t="str">
            <v>351972</v>
          </cell>
          <cell r="B232" t="str">
            <v xml:space="preserve">M. THAMRIN    </v>
          </cell>
          <cell r="C232" t="str">
            <v>08</v>
          </cell>
          <cell r="D232" t="str">
            <v>01/04/2003</v>
          </cell>
          <cell r="E232" t="str">
            <v>TEKNISI LISTRIK</v>
          </cell>
          <cell r="F232" t="str">
            <v>08</v>
          </cell>
          <cell r="G232" t="str">
            <v>31/12/2000</v>
          </cell>
          <cell r="H232">
            <v>18989</v>
          </cell>
          <cell r="I232" t="str">
            <v>0000055665</v>
          </cell>
          <cell r="J232" t="str">
            <v>D1</v>
          </cell>
          <cell r="K232" t="str">
            <v>AKA LISTRIK I</v>
          </cell>
          <cell r="L232" t="str">
            <v>PLAJU</v>
          </cell>
          <cell r="M232" t="str">
            <v>16/01/1973</v>
          </cell>
          <cell r="N232" t="str">
            <v>E13A50</v>
          </cell>
          <cell r="O232" t="str">
            <v>BENGKEL</v>
          </cell>
          <cell r="P232">
            <v>6</v>
          </cell>
          <cell r="Q232">
            <v>6</v>
          </cell>
          <cell r="R232">
            <v>5</v>
          </cell>
          <cell r="S232">
            <v>18.333333333333332</v>
          </cell>
          <cell r="T232">
            <v>4</v>
          </cell>
          <cell r="U232">
            <v>4</v>
          </cell>
          <cell r="V232">
            <v>0</v>
          </cell>
          <cell r="W232">
            <v>53</v>
          </cell>
          <cell r="X232">
            <v>39078</v>
          </cell>
        </row>
        <row r="233">
          <cell r="A233" t="str">
            <v>352011</v>
          </cell>
          <cell r="B233" t="str">
            <v xml:space="preserve">PRAPTONO  A.MA  </v>
          </cell>
          <cell r="C233" t="str">
            <v>06</v>
          </cell>
          <cell r="D233" t="str">
            <v>01/04/2002</v>
          </cell>
          <cell r="E233" t="str">
            <v>PWS.REN AREA I</v>
          </cell>
          <cell r="F233" t="str">
            <v>05</v>
          </cell>
          <cell r="G233" t="str">
            <v>15/07/2002</v>
          </cell>
          <cell r="H233">
            <v>19325</v>
          </cell>
          <cell r="I233" t="str">
            <v>0000066666</v>
          </cell>
          <cell r="J233" t="str">
            <v>D2</v>
          </cell>
          <cell r="K233" t="str">
            <v>AKA AKT PERMINY II</v>
          </cell>
          <cell r="L233" t="str">
            <v>PLAJU</v>
          </cell>
          <cell r="M233" t="str">
            <v>16/01/1973</v>
          </cell>
          <cell r="N233" t="str">
            <v>E13A10</v>
          </cell>
          <cell r="O233" t="str">
            <v>PERENCANAAN</v>
          </cell>
          <cell r="P233">
            <v>6</v>
          </cell>
          <cell r="Q233">
            <v>6</v>
          </cell>
          <cell r="R233">
            <v>6</v>
          </cell>
          <cell r="S233">
            <v>20</v>
          </cell>
          <cell r="T233">
            <v>5</v>
          </cell>
          <cell r="U233">
            <v>2</v>
          </cell>
          <cell r="V233">
            <v>-1</v>
          </cell>
          <cell r="W233">
            <v>52</v>
          </cell>
          <cell r="X233">
            <v>39413</v>
          </cell>
        </row>
        <row r="234">
          <cell r="A234" t="str">
            <v>352085</v>
          </cell>
          <cell r="B234" t="str">
            <v xml:space="preserve">SUKATNO    </v>
          </cell>
          <cell r="C234" t="str">
            <v>09</v>
          </cell>
          <cell r="D234" t="str">
            <v>01/10/2001</v>
          </cell>
          <cell r="E234" t="str">
            <v>TEKNISI ROT. EQUIPMENT</v>
          </cell>
          <cell r="F234" t="str">
            <v>09</v>
          </cell>
          <cell r="G234" t="str">
            <v>31/12/2000</v>
          </cell>
          <cell r="H234">
            <v>19175</v>
          </cell>
          <cell r="I234" t="str">
            <v>0000056556</v>
          </cell>
          <cell r="J234" t="str">
            <v>SMA</v>
          </cell>
          <cell r="K234" t="str">
            <v>SMA/PASPAL/IPA</v>
          </cell>
          <cell r="L234" t="str">
            <v>PLAJU</v>
          </cell>
          <cell r="M234" t="str">
            <v>16/01/1973</v>
          </cell>
          <cell r="N234" t="str">
            <v>E13A50</v>
          </cell>
          <cell r="O234" t="str">
            <v>BENGKEL</v>
          </cell>
          <cell r="P234">
            <v>5</v>
          </cell>
          <cell r="Q234">
            <v>5</v>
          </cell>
          <cell r="R234">
            <v>6</v>
          </cell>
          <cell r="S234">
            <v>16.666666666666668</v>
          </cell>
          <cell r="T234">
            <v>3</v>
          </cell>
          <cell r="U234">
            <v>4</v>
          </cell>
          <cell r="V234">
            <v>0</v>
          </cell>
          <cell r="W234">
            <v>52</v>
          </cell>
          <cell r="X234">
            <v>39263</v>
          </cell>
        </row>
        <row r="235">
          <cell r="A235" t="str">
            <v>352109</v>
          </cell>
          <cell r="B235" t="str">
            <v xml:space="preserve">SUPRAPTO  DRS  </v>
          </cell>
          <cell r="C235" t="str">
            <v>08</v>
          </cell>
          <cell r="D235" t="str">
            <v>01/10/2001</v>
          </cell>
          <cell r="E235" t="str">
            <v>AST. JAGA CONSOLE 7</v>
          </cell>
          <cell r="F235" t="str">
            <v>07</v>
          </cell>
          <cell r="G235" t="str">
            <v>10/11/2003</v>
          </cell>
          <cell r="H235">
            <v>18485</v>
          </cell>
          <cell r="I235" t="str">
            <v>0000046556</v>
          </cell>
          <cell r="J235" t="str">
            <v>S1</v>
          </cell>
          <cell r="K235" t="str">
            <v>ADMINISTRASI NEGARA</v>
          </cell>
          <cell r="L235" t="str">
            <v>PLAJU</v>
          </cell>
          <cell r="M235" t="str">
            <v>16/01/1973</v>
          </cell>
          <cell r="N235" t="str">
            <v>E13118</v>
          </cell>
          <cell r="O235" t="str">
            <v>U T L</v>
          </cell>
          <cell r="P235">
            <v>5</v>
          </cell>
          <cell r="Q235">
            <v>5</v>
          </cell>
          <cell r="R235">
            <v>6</v>
          </cell>
          <cell r="S235">
            <v>16.666666666666668</v>
          </cell>
          <cell r="T235">
            <v>7</v>
          </cell>
          <cell r="U235">
            <v>1</v>
          </cell>
          <cell r="V235">
            <v>-1</v>
          </cell>
          <cell r="W235">
            <v>54</v>
          </cell>
          <cell r="X235">
            <v>38574</v>
          </cell>
        </row>
        <row r="236">
          <cell r="A236" t="str">
            <v>352125</v>
          </cell>
          <cell r="B236" t="str">
            <v xml:space="preserve">SUWANDI  A.MA  </v>
          </cell>
          <cell r="C236" t="str">
            <v>07</v>
          </cell>
          <cell r="D236" t="str">
            <v>01/04/2002</v>
          </cell>
          <cell r="E236" t="str">
            <v>PWS. JAGA PTL &amp; U PS-2</v>
          </cell>
          <cell r="F236" t="str">
            <v>06</v>
          </cell>
          <cell r="G236" t="str">
            <v>01/08/2003</v>
          </cell>
          <cell r="H236">
            <v>19359</v>
          </cell>
          <cell r="I236" t="str">
            <v>0000066666</v>
          </cell>
          <cell r="J236" t="str">
            <v>D2</v>
          </cell>
          <cell r="K236" t="str">
            <v>AKA UTILITIES II</v>
          </cell>
          <cell r="L236" t="str">
            <v>PLAJU</v>
          </cell>
          <cell r="M236" t="str">
            <v>16/01/1973</v>
          </cell>
          <cell r="N236" t="str">
            <v>E13118</v>
          </cell>
          <cell r="O236" t="str">
            <v>U T L</v>
          </cell>
          <cell r="P236">
            <v>6</v>
          </cell>
          <cell r="Q236">
            <v>6</v>
          </cell>
          <cell r="R236">
            <v>6</v>
          </cell>
          <cell r="S236">
            <v>20</v>
          </cell>
          <cell r="T236">
            <v>5</v>
          </cell>
          <cell r="U236">
            <v>1</v>
          </cell>
          <cell r="V236">
            <v>-1</v>
          </cell>
          <cell r="W236">
            <v>52</v>
          </cell>
          <cell r="X236">
            <v>39447</v>
          </cell>
        </row>
        <row r="237">
          <cell r="A237" t="str">
            <v>352133</v>
          </cell>
          <cell r="B237" t="str">
            <v xml:space="preserve">SYAMSUARDI    </v>
          </cell>
          <cell r="C237" t="str">
            <v>08</v>
          </cell>
          <cell r="D237" t="str">
            <v>01/10/2003</v>
          </cell>
          <cell r="E237" t="str">
            <v>AST. JAGA PTU PS - 1</v>
          </cell>
          <cell r="F237" t="str">
            <v>08</v>
          </cell>
          <cell r="G237" t="str">
            <v>01/10/2001</v>
          </cell>
          <cell r="H237">
            <v>18275</v>
          </cell>
          <cell r="I237" t="str">
            <v>0000065555</v>
          </cell>
          <cell r="J237" t="str">
            <v>SMA</v>
          </cell>
          <cell r="K237" t="str">
            <v>P K MIGAS</v>
          </cell>
          <cell r="L237" t="str">
            <v>PLAJU</v>
          </cell>
          <cell r="M237" t="str">
            <v>16/01/1973</v>
          </cell>
          <cell r="N237" t="str">
            <v>E13118</v>
          </cell>
          <cell r="O237" t="str">
            <v>U T L</v>
          </cell>
          <cell r="P237">
            <v>5</v>
          </cell>
          <cell r="Q237">
            <v>5</v>
          </cell>
          <cell r="R237">
            <v>5</v>
          </cell>
          <cell r="S237">
            <v>15</v>
          </cell>
          <cell r="T237">
            <v>3</v>
          </cell>
          <cell r="U237">
            <v>3</v>
          </cell>
          <cell r="V237">
            <v>0</v>
          </cell>
          <cell r="W237">
            <v>54</v>
          </cell>
          <cell r="X237">
            <v>38364</v>
          </cell>
        </row>
        <row r="238">
          <cell r="A238" t="str">
            <v>352158</v>
          </cell>
          <cell r="B238" t="str">
            <v xml:space="preserve">THOMAS ONG    </v>
          </cell>
          <cell r="C238" t="str">
            <v>08</v>
          </cell>
          <cell r="D238" t="str">
            <v>01/04/2001</v>
          </cell>
          <cell r="E238" t="str">
            <v>MPPK S/D 30062004</v>
          </cell>
          <cell r="F238" t="str">
            <v>08</v>
          </cell>
          <cell r="G238" t="str">
            <v>10/06/2003</v>
          </cell>
          <cell r="H238">
            <v>17694</v>
          </cell>
          <cell r="I238" t="str">
            <v>0000046555</v>
          </cell>
          <cell r="J238" t="str">
            <v>SMA</v>
          </cell>
          <cell r="K238" t="str">
            <v>S.M.A-B/PASPAL</v>
          </cell>
          <cell r="L238" t="str">
            <v>SUNGAI GERONG</v>
          </cell>
          <cell r="M238" t="str">
            <v>16/01/1973</v>
          </cell>
          <cell r="N238" t="str">
            <v>E13730</v>
          </cell>
          <cell r="O238" t="str">
            <v>H I K</v>
          </cell>
          <cell r="P238">
            <v>5</v>
          </cell>
          <cell r="Q238">
            <v>5</v>
          </cell>
          <cell r="R238">
            <v>5</v>
          </cell>
          <cell r="S238">
            <v>15</v>
          </cell>
          <cell r="T238">
            <v>3</v>
          </cell>
          <cell r="U238">
            <v>1</v>
          </cell>
          <cell r="V238">
            <v>0</v>
          </cell>
          <cell r="W238">
            <v>56</v>
          </cell>
          <cell r="X238">
            <v>37782</v>
          </cell>
        </row>
        <row r="239">
          <cell r="A239" t="str">
            <v>352166</v>
          </cell>
          <cell r="B239" t="str">
            <v xml:space="preserve">WARIB    </v>
          </cell>
          <cell r="C239" t="str">
            <v>09</v>
          </cell>
          <cell r="D239" t="str">
            <v>01/10/2003</v>
          </cell>
          <cell r="E239" t="str">
            <v>AST. TREATING</v>
          </cell>
          <cell r="F239" t="str">
            <v>08</v>
          </cell>
          <cell r="G239" t="str">
            <v>01/05/2002</v>
          </cell>
          <cell r="H239">
            <v>19720</v>
          </cell>
          <cell r="I239" t="str">
            <v>0000066555</v>
          </cell>
          <cell r="J239" t="str">
            <v>SMA</v>
          </cell>
          <cell r="K239" t="str">
            <v>P K MIGAS</v>
          </cell>
          <cell r="L239" t="str">
            <v>PLAJU</v>
          </cell>
          <cell r="M239" t="str">
            <v>16/01/1973</v>
          </cell>
          <cell r="N239" t="str">
            <v>E13111</v>
          </cell>
          <cell r="O239" t="str">
            <v>CD &amp; GP</v>
          </cell>
          <cell r="P239">
            <v>5</v>
          </cell>
          <cell r="Q239">
            <v>5</v>
          </cell>
          <cell r="R239">
            <v>5</v>
          </cell>
          <cell r="S239">
            <v>15</v>
          </cell>
          <cell r="T239">
            <v>3</v>
          </cell>
          <cell r="U239">
            <v>2</v>
          </cell>
          <cell r="V239">
            <v>-1</v>
          </cell>
          <cell r="W239">
            <v>51</v>
          </cell>
          <cell r="X239">
            <v>39809</v>
          </cell>
        </row>
        <row r="240">
          <cell r="A240" t="str">
            <v>352182</v>
          </cell>
          <cell r="B240" t="str">
            <v xml:space="preserve">ZULKARNAIN    </v>
          </cell>
          <cell r="C240" t="str">
            <v>09</v>
          </cell>
          <cell r="D240" t="str">
            <v>01/10/2000</v>
          </cell>
          <cell r="E240" t="str">
            <v>TEKNISI ROT. EQUIPMENT</v>
          </cell>
          <cell r="F240" t="str">
            <v>08</v>
          </cell>
          <cell r="G240" t="str">
            <v>01/07/2003</v>
          </cell>
          <cell r="H240">
            <v>19736</v>
          </cell>
          <cell r="I240" t="str">
            <v>0000064566</v>
          </cell>
          <cell r="J240" t="str">
            <v>D3</v>
          </cell>
          <cell r="K240" t="str">
            <v>SM TEKNIK SIPIL</v>
          </cell>
          <cell r="L240" t="str">
            <v>PLAJU</v>
          </cell>
          <cell r="M240" t="str">
            <v>16/01/1973</v>
          </cell>
          <cell r="N240" t="str">
            <v>E13A50</v>
          </cell>
          <cell r="O240" t="str">
            <v>BENGKEL</v>
          </cell>
          <cell r="P240">
            <v>5</v>
          </cell>
          <cell r="Q240">
            <v>6</v>
          </cell>
          <cell r="R240">
            <v>6</v>
          </cell>
          <cell r="S240">
            <v>18.333333333333332</v>
          </cell>
          <cell r="T240">
            <v>6</v>
          </cell>
          <cell r="U240">
            <v>1</v>
          </cell>
          <cell r="V240">
            <v>-1</v>
          </cell>
          <cell r="W240">
            <v>50</v>
          </cell>
          <cell r="X240">
            <v>39825</v>
          </cell>
        </row>
        <row r="241">
          <cell r="A241" t="str">
            <v>352328</v>
          </cell>
          <cell r="B241" t="str">
            <v xml:space="preserve">ABDUL AZIS    </v>
          </cell>
          <cell r="C241" t="str">
            <v>09</v>
          </cell>
          <cell r="D241" t="str">
            <v>01/04/2003</v>
          </cell>
          <cell r="E241" t="str">
            <v>AST. CD-IV, HP &amp; FO</v>
          </cell>
          <cell r="F241" t="str">
            <v>08</v>
          </cell>
          <cell r="G241" t="str">
            <v>01/05/2002</v>
          </cell>
          <cell r="H241">
            <v>19751</v>
          </cell>
          <cell r="I241" t="str">
            <v>0000066766</v>
          </cell>
          <cell r="J241" t="str">
            <v>SMA</v>
          </cell>
          <cell r="K241" t="str">
            <v>P K MIGAS</v>
          </cell>
          <cell r="L241" t="str">
            <v>PLAJU</v>
          </cell>
          <cell r="M241" t="str">
            <v>23/01/1973</v>
          </cell>
          <cell r="N241" t="str">
            <v>E13111</v>
          </cell>
          <cell r="O241" t="str">
            <v>CD &amp; GP</v>
          </cell>
          <cell r="P241">
            <v>7</v>
          </cell>
          <cell r="Q241">
            <v>6</v>
          </cell>
          <cell r="R241">
            <v>6</v>
          </cell>
          <cell r="S241">
            <v>23.333333333333332</v>
          </cell>
          <cell r="T241">
            <v>3</v>
          </cell>
          <cell r="U241">
            <v>2</v>
          </cell>
          <cell r="V241">
            <v>-1</v>
          </cell>
          <cell r="W241">
            <v>50</v>
          </cell>
          <cell r="X241">
            <v>39840</v>
          </cell>
        </row>
        <row r="242">
          <cell r="A242" t="str">
            <v>352336</v>
          </cell>
          <cell r="B242" t="str">
            <v xml:space="preserve">ABDUL AZIZ    </v>
          </cell>
          <cell r="C242" t="str">
            <v>06</v>
          </cell>
          <cell r="D242" t="str">
            <v>01/04/2001</v>
          </cell>
          <cell r="E242" t="str">
            <v>OPERATION ENGINEER LAB</v>
          </cell>
          <cell r="F242" t="str">
            <v>05</v>
          </cell>
          <cell r="G242" t="str">
            <v>16/06/2003</v>
          </cell>
          <cell r="H242">
            <v>18865</v>
          </cell>
          <cell r="I242" t="str">
            <v>0000056566</v>
          </cell>
          <cell r="J242" t="str">
            <v>D3</v>
          </cell>
          <cell r="K242" t="str">
            <v>AKA INSTR.  &amp; ELEKTRO III</v>
          </cell>
          <cell r="L242" t="str">
            <v>PLAJU</v>
          </cell>
          <cell r="M242" t="str">
            <v>23/01/1973</v>
          </cell>
          <cell r="N242" t="str">
            <v>E13140</v>
          </cell>
          <cell r="O242" t="str">
            <v>LABORATORIUM</v>
          </cell>
          <cell r="P242">
            <v>5</v>
          </cell>
          <cell r="Q242">
            <v>6</v>
          </cell>
          <cell r="R242">
            <v>6</v>
          </cell>
          <cell r="S242">
            <v>18.333333333333332</v>
          </cell>
          <cell r="T242">
            <v>6</v>
          </cell>
          <cell r="U242">
            <v>1</v>
          </cell>
          <cell r="V242">
            <v>-1</v>
          </cell>
          <cell r="W242">
            <v>53</v>
          </cell>
          <cell r="X242">
            <v>38954</v>
          </cell>
        </row>
        <row r="243">
          <cell r="A243" t="str">
            <v>352344</v>
          </cell>
          <cell r="B243" t="str">
            <v xml:space="preserve">ACHMAD RIFAI    </v>
          </cell>
          <cell r="C243" t="str">
            <v>08</v>
          </cell>
          <cell r="D243" t="str">
            <v>01/04/2002</v>
          </cell>
          <cell r="E243" t="str">
            <v>AST. TERMINAL/LLP</v>
          </cell>
          <cell r="F243" t="str">
            <v>08</v>
          </cell>
          <cell r="G243" t="str">
            <v>03/01/2000</v>
          </cell>
          <cell r="H243">
            <v>19839</v>
          </cell>
          <cell r="I243" t="str">
            <v>0000065656</v>
          </cell>
          <cell r="J243" t="str">
            <v>SMA</v>
          </cell>
          <cell r="K243" t="str">
            <v>SMA/PASPAL/IPA</v>
          </cell>
          <cell r="L243" t="str">
            <v>PLAJU</v>
          </cell>
          <cell r="M243" t="str">
            <v>23/01/1973</v>
          </cell>
          <cell r="N243" t="str">
            <v>E13540</v>
          </cell>
          <cell r="O243" t="str">
            <v>MARINE</v>
          </cell>
          <cell r="P243">
            <v>6</v>
          </cell>
          <cell r="Q243">
            <v>5</v>
          </cell>
          <cell r="R243">
            <v>6</v>
          </cell>
          <cell r="S243">
            <v>18.333333333333332</v>
          </cell>
          <cell r="T243">
            <v>3</v>
          </cell>
          <cell r="U243">
            <v>4</v>
          </cell>
          <cell r="V243">
            <v>0</v>
          </cell>
          <cell r="W243">
            <v>50</v>
          </cell>
          <cell r="X243">
            <v>39928</v>
          </cell>
        </row>
        <row r="244">
          <cell r="A244" t="str">
            <v>352409</v>
          </cell>
          <cell r="B244" t="str">
            <v xml:space="preserve">IMAM PRAWOTO    </v>
          </cell>
          <cell r="C244" t="str">
            <v>07</v>
          </cell>
          <cell r="D244" t="str">
            <v>01/04/2001</v>
          </cell>
          <cell r="E244" t="str">
            <v>AST. A. PENJAD B.BAKU BBM</v>
          </cell>
          <cell r="F244" t="str">
            <v>06</v>
          </cell>
          <cell r="G244" t="str">
            <v>04/08/2003</v>
          </cell>
          <cell r="H244">
            <v>19998</v>
          </cell>
          <cell r="I244" t="str">
            <v>0000056665</v>
          </cell>
          <cell r="J244" t="str">
            <v>D3</v>
          </cell>
          <cell r="K244" t="str">
            <v>AKA.III / PENGILANGAN &amp; P'KIMIA</v>
          </cell>
          <cell r="L244" t="str">
            <v>PLAJU</v>
          </cell>
          <cell r="M244" t="str">
            <v>23/01/1973</v>
          </cell>
          <cell r="N244" t="str">
            <v>E13220</v>
          </cell>
          <cell r="O244" t="str">
            <v>JAD BB/PRODUK</v>
          </cell>
          <cell r="P244">
            <v>6</v>
          </cell>
          <cell r="Q244">
            <v>6</v>
          </cell>
          <cell r="R244">
            <v>5</v>
          </cell>
          <cell r="S244">
            <v>18.333333333333332</v>
          </cell>
          <cell r="T244">
            <v>6</v>
          </cell>
          <cell r="U244">
            <v>1</v>
          </cell>
          <cell r="V244">
            <v>-1</v>
          </cell>
          <cell r="W244">
            <v>50</v>
          </cell>
          <cell r="X244">
            <v>40087</v>
          </cell>
        </row>
        <row r="245">
          <cell r="A245" t="str">
            <v>352425</v>
          </cell>
          <cell r="B245" t="str">
            <v xml:space="preserve">KARYADI    </v>
          </cell>
          <cell r="C245" t="str">
            <v>07</v>
          </cell>
          <cell r="D245" t="str">
            <v>01/04/2002</v>
          </cell>
          <cell r="E245" t="str">
            <v>AST.KEPALA TA</v>
          </cell>
          <cell r="F245" t="str">
            <v>05</v>
          </cell>
          <cell r="G245" t="str">
            <v>08/08/2003</v>
          </cell>
          <cell r="H245">
            <v>19264</v>
          </cell>
          <cell r="I245" t="str">
            <v>0000056666</v>
          </cell>
          <cell r="J245" t="str">
            <v>D3</v>
          </cell>
          <cell r="K245" t="str">
            <v>AKA PENG/KIL III</v>
          </cell>
          <cell r="L245" t="str">
            <v>PLAJU</v>
          </cell>
          <cell r="M245" t="str">
            <v>23/01/1973</v>
          </cell>
          <cell r="N245" t="str">
            <v>E13132</v>
          </cell>
          <cell r="O245" t="str">
            <v>TA/PTA</v>
          </cell>
          <cell r="P245">
            <v>6</v>
          </cell>
          <cell r="Q245">
            <v>6</v>
          </cell>
          <cell r="R245">
            <v>6</v>
          </cell>
          <cell r="S245">
            <v>20</v>
          </cell>
          <cell r="T245">
            <v>6</v>
          </cell>
          <cell r="U245">
            <v>1</v>
          </cell>
          <cell r="V245">
            <v>-2</v>
          </cell>
          <cell r="W245">
            <v>52</v>
          </cell>
          <cell r="X245">
            <v>39352</v>
          </cell>
        </row>
        <row r="246">
          <cell r="A246" t="str">
            <v>352433</v>
          </cell>
          <cell r="B246" t="str">
            <v xml:space="preserve">KASMURI    </v>
          </cell>
          <cell r="C246" t="str">
            <v>09</v>
          </cell>
          <cell r="D246" t="str">
            <v>01/04/2001</v>
          </cell>
          <cell r="E246" t="str">
            <v>AST.JAGA CD2,CD3,CD4</v>
          </cell>
          <cell r="F246" t="str">
            <v>07</v>
          </cell>
          <cell r="G246" t="str">
            <v>01/08/2003</v>
          </cell>
          <cell r="H246">
            <v>18485</v>
          </cell>
          <cell r="I246" t="str">
            <v>0000056666</v>
          </cell>
          <cell r="J246" t="str">
            <v>SMA</v>
          </cell>
          <cell r="K246" t="str">
            <v>P K MIGAS</v>
          </cell>
          <cell r="L246" t="str">
            <v>PLAJU</v>
          </cell>
          <cell r="M246" t="str">
            <v>23/01/1973</v>
          </cell>
          <cell r="N246" t="str">
            <v>E13111</v>
          </cell>
          <cell r="O246" t="str">
            <v>CD &amp; GP</v>
          </cell>
          <cell r="P246">
            <v>6</v>
          </cell>
          <cell r="Q246">
            <v>6</v>
          </cell>
          <cell r="R246">
            <v>6</v>
          </cell>
          <cell r="S246">
            <v>20</v>
          </cell>
          <cell r="T246">
            <v>3</v>
          </cell>
          <cell r="U246">
            <v>1</v>
          </cell>
          <cell r="V246">
            <v>-2</v>
          </cell>
          <cell r="W246">
            <v>54</v>
          </cell>
          <cell r="X246">
            <v>38574</v>
          </cell>
        </row>
        <row r="247">
          <cell r="A247" t="str">
            <v>352466</v>
          </cell>
          <cell r="B247" t="str">
            <v xml:space="preserve">MOH.ROEM ZAINUDIN    </v>
          </cell>
          <cell r="C247" t="str">
            <v>09</v>
          </cell>
          <cell r="D247" t="str">
            <v>01/04/2001</v>
          </cell>
          <cell r="E247" t="str">
            <v>AST. CD IV, HP &amp; FO</v>
          </cell>
          <cell r="F247" t="str">
            <v>08</v>
          </cell>
          <cell r="G247" t="str">
            <v>03/01/2000</v>
          </cell>
          <cell r="H247">
            <v>18296</v>
          </cell>
          <cell r="I247" t="str">
            <v>0000066666</v>
          </cell>
          <cell r="J247" t="str">
            <v>SMA</v>
          </cell>
          <cell r="K247" t="str">
            <v>SMA-PASPAL/PERSAMAAN</v>
          </cell>
          <cell r="L247" t="str">
            <v>PLAJU</v>
          </cell>
          <cell r="M247" t="str">
            <v>23/01/1973</v>
          </cell>
          <cell r="N247" t="str">
            <v>E13111</v>
          </cell>
          <cell r="O247" t="str">
            <v>CD &amp; GP</v>
          </cell>
          <cell r="P247">
            <v>6</v>
          </cell>
          <cell r="Q247">
            <v>6</v>
          </cell>
          <cell r="R247">
            <v>6</v>
          </cell>
          <cell r="S247">
            <v>20</v>
          </cell>
          <cell r="T247">
            <v>3</v>
          </cell>
          <cell r="U247">
            <v>4</v>
          </cell>
          <cell r="V247">
            <v>-1</v>
          </cell>
          <cell r="W247">
            <v>54</v>
          </cell>
          <cell r="X247">
            <v>38385</v>
          </cell>
        </row>
        <row r="248">
          <cell r="A248" t="str">
            <v>352482</v>
          </cell>
          <cell r="B248" t="str">
            <v xml:space="preserve">MULJONO  DRS  </v>
          </cell>
          <cell r="C248" t="str">
            <v>09</v>
          </cell>
          <cell r="D248" t="str">
            <v>01/04/2001</v>
          </cell>
          <cell r="E248" t="str">
            <v>AST. PROD LIFTING &amp; KONT.</v>
          </cell>
          <cell r="F248" t="str">
            <v>08</v>
          </cell>
          <cell r="G248" t="str">
            <v>16/09/2002</v>
          </cell>
          <cell r="H248">
            <v>18536</v>
          </cell>
          <cell r="I248" t="str">
            <v>0000056565</v>
          </cell>
          <cell r="J248" t="str">
            <v>S1</v>
          </cell>
          <cell r="K248" t="str">
            <v>ADMINISTRASI NEGARA</v>
          </cell>
          <cell r="L248" t="str">
            <v>PLAJU</v>
          </cell>
          <cell r="M248" t="str">
            <v>23/01/1973</v>
          </cell>
          <cell r="N248" t="str">
            <v>E13131</v>
          </cell>
          <cell r="O248" t="str">
            <v>P P</v>
          </cell>
          <cell r="P248">
            <v>5</v>
          </cell>
          <cell r="Q248">
            <v>6</v>
          </cell>
          <cell r="R248">
            <v>5</v>
          </cell>
          <cell r="S248">
            <v>16.666666666666668</v>
          </cell>
          <cell r="T248">
            <v>7</v>
          </cell>
          <cell r="U248">
            <v>2</v>
          </cell>
          <cell r="V248">
            <v>-1</v>
          </cell>
          <cell r="W248">
            <v>54</v>
          </cell>
          <cell r="X248">
            <v>38625</v>
          </cell>
        </row>
        <row r="249">
          <cell r="A249" t="str">
            <v>352499</v>
          </cell>
          <cell r="B249" t="str">
            <v xml:space="preserve">ROBERT PANGGABEAN  A.P  </v>
          </cell>
          <cell r="C249" t="str">
            <v>08</v>
          </cell>
          <cell r="D249" t="str">
            <v>01/04/2000</v>
          </cell>
          <cell r="E249" t="str">
            <v>PWS. JAGA LAB PL</v>
          </cell>
          <cell r="F249" t="str">
            <v>06</v>
          </cell>
          <cell r="G249" t="str">
            <v>01/10/2000</v>
          </cell>
          <cell r="H249">
            <v>18887</v>
          </cell>
          <cell r="I249" t="str">
            <v>0000055556</v>
          </cell>
          <cell r="J249" t="str">
            <v>D1</v>
          </cell>
          <cell r="K249" t="str">
            <v>AKA PENGOL/KIL I</v>
          </cell>
          <cell r="L249" t="str">
            <v>SUNGAI GERONG</v>
          </cell>
          <cell r="M249" t="str">
            <v>23/01/1973</v>
          </cell>
          <cell r="N249" t="str">
            <v>E13140</v>
          </cell>
          <cell r="O249" t="str">
            <v>LABORATORIUM</v>
          </cell>
          <cell r="P249">
            <v>5</v>
          </cell>
          <cell r="Q249">
            <v>5</v>
          </cell>
          <cell r="R249">
            <v>6</v>
          </cell>
          <cell r="S249">
            <v>16.666666666666668</v>
          </cell>
          <cell r="T249">
            <v>4</v>
          </cell>
          <cell r="U249">
            <v>4</v>
          </cell>
          <cell r="V249">
            <v>-2</v>
          </cell>
          <cell r="W249">
            <v>53</v>
          </cell>
          <cell r="X249">
            <v>38976</v>
          </cell>
        </row>
        <row r="250">
          <cell r="A250" t="str">
            <v>352506</v>
          </cell>
          <cell r="B250" t="str">
            <v xml:space="preserve">RB. EFF.GATOT H.  A.P  </v>
          </cell>
          <cell r="C250" t="str">
            <v>08</v>
          </cell>
          <cell r="D250" t="str">
            <v>01/04/2002</v>
          </cell>
          <cell r="E250" t="str">
            <v>AST. JAGA LAB  SG</v>
          </cell>
          <cell r="F250" t="str">
            <v>07</v>
          </cell>
          <cell r="G250" t="str">
            <v>03/01/2000</v>
          </cell>
          <cell r="H250">
            <v>20006</v>
          </cell>
          <cell r="I250" t="str">
            <v>0000055566</v>
          </cell>
          <cell r="J250" t="str">
            <v>D1</v>
          </cell>
          <cell r="K250" t="str">
            <v>AKA PENGOL/KIL I</v>
          </cell>
          <cell r="L250" t="str">
            <v>SUNGAI GERONG</v>
          </cell>
          <cell r="M250" t="str">
            <v>23/01/1973</v>
          </cell>
          <cell r="N250" t="str">
            <v>E13140</v>
          </cell>
          <cell r="O250" t="str">
            <v>LABORATORIUM</v>
          </cell>
          <cell r="P250">
            <v>5</v>
          </cell>
          <cell r="Q250">
            <v>6</v>
          </cell>
          <cell r="R250">
            <v>6</v>
          </cell>
          <cell r="S250">
            <v>18.333333333333332</v>
          </cell>
          <cell r="T250">
            <v>4</v>
          </cell>
          <cell r="U250">
            <v>4</v>
          </cell>
          <cell r="V250">
            <v>-1</v>
          </cell>
          <cell r="W250">
            <v>50</v>
          </cell>
          <cell r="X250">
            <v>40095</v>
          </cell>
        </row>
        <row r="251">
          <cell r="A251" t="str">
            <v>353008</v>
          </cell>
          <cell r="B251" t="str">
            <v xml:space="preserve">MASHADI  A.MA  </v>
          </cell>
          <cell r="C251" t="str">
            <v>06</v>
          </cell>
          <cell r="D251" t="str">
            <v>01/04/2002</v>
          </cell>
          <cell r="E251" t="str">
            <v>AST. ALBER MOV. EQUIP</v>
          </cell>
          <cell r="F251" t="str">
            <v>06</v>
          </cell>
          <cell r="G251" t="str">
            <v>31/12/2000</v>
          </cell>
          <cell r="H251">
            <v>18491</v>
          </cell>
          <cell r="I251" t="str">
            <v>0000066666</v>
          </cell>
          <cell r="J251" t="str">
            <v>D2</v>
          </cell>
          <cell r="K251" t="str">
            <v>AKA MESIN II</v>
          </cell>
          <cell r="L251" t="str">
            <v>SUNGAI GERONG</v>
          </cell>
          <cell r="M251" t="str">
            <v>08/10/1971</v>
          </cell>
          <cell r="N251" t="str">
            <v>E13A50</v>
          </cell>
          <cell r="O251" t="str">
            <v>BENGKEL</v>
          </cell>
          <cell r="P251">
            <v>6</v>
          </cell>
          <cell r="Q251">
            <v>6</v>
          </cell>
          <cell r="R251">
            <v>6</v>
          </cell>
          <cell r="S251">
            <v>20</v>
          </cell>
          <cell r="T251">
            <v>5</v>
          </cell>
          <cell r="U251">
            <v>4</v>
          </cell>
          <cell r="V251">
            <v>0</v>
          </cell>
          <cell r="W251">
            <v>54</v>
          </cell>
          <cell r="X251">
            <v>38580</v>
          </cell>
        </row>
        <row r="252">
          <cell r="A252" t="str">
            <v>353957</v>
          </cell>
          <cell r="B252" t="str">
            <v xml:space="preserve">GANDI PARDEDE    </v>
          </cell>
          <cell r="C252" t="str">
            <v>09</v>
          </cell>
          <cell r="D252" t="str">
            <v>01/10/2002</v>
          </cell>
          <cell r="E252" t="str">
            <v>MPPK S/D 30042004</v>
          </cell>
          <cell r="F252" t="str">
            <v>08</v>
          </cell>
          <cell r="G252" t="str">
            <v>28/04/2003</v>
          </cell>
          <cell r="H252">
            <v>17651</v>
          </cell>
          <cell r="I252" t="str">
            <v>0000065655</v>
          </cell>
          <cell r="J252" t="str">
            <v>SMA</v>
          </cell>
          <cell r="K252" t="str">
            <v>S.M.A-B/PASPAL</v>
          </cell>
          <cell r="L252" t="str">
            <v>PLAJU</v>
          </cell>
          <cell r="M252" t="str">
            <v>22/02/1973</v>
          </cell>
          <cell r="N252" t="str">
            <v>E13730</v>
          </cell>
          <cell r="O252" t="str">
            <v>H I K</v>
          </cell>
          <cell r="P252">
            <v>6</v>
          </cell>
          <cell r="Q252">
            <v>5</v>
          </cell>
          <cell r="R252">
            <v>5</v>
          </cell>
          <cell r="S252">
            <v>16.666666666666668</v>
          </cell>
          <cell r="T252">
            <v>3</v>
          </cell>
          <cell r="U252">
            <v>1</v>
          </cell>
          <cell r="V252">
            <v>-1</v>
          </cell>
          <cell r="W252">
            <v>56</v>
          </cell>
          <cell r="X252">
            <v>37739</v>
          </cell>
        </row>
        <row r="253">
          <cell r="A253" t="str">
            <v>355885</v>
          </cell>
          <cell r="B253" t="str">
            <v xml:space="preserve">HANAFIAH    </v>
          </cell>
          <cell r="C253" t="str">
            <v>09</v>
          </cell>
          <cell r="D253" t="str">
            <v>01/04/2002</v>
          </cell>
          <cell r="E253" t="str">
            <v>TEKNISI PIPE FITTER</v>
          </cell>
          <cell r="F253" t="str">
            <v>09</v>
          </cell>
          <cell r="G253" t="str">
            <v>01/10/2002</v>
          </cell>
          <cell r="H253">
            <v>19610</v>
          </cell>
          <cell r="I253" t="str">
            <v>0000055666</v>
          </cell>
          <cell r="J253" t="str">
            <v>SMK</v>
          </cell>
          <cell r="K253" t="str">
            <v>S.T.M  MESIN</v>
          </cell>
          <cell r="L253" t="str">
            <v>PLAJU</v>
          </cell>
          <cell r="M253" t="str">
            <v>24/03/1973</v>
          </cell>
          <cell r="N253" t="str">
            <v>E13A50</v>
          </cell>
          <cell r="O253" t="str">
            <v>BENGKEL</v>
          </cell>
          <cell r="P253">
            <v>6</v>
          </cell>
          <cell r="Q253">
            <v>6</v>
          </cell>
          <cell r="R253">
            <v>6</v>
          </cell>
          <cell r="S253">
            <v>20</v>
          </cell>
          <cell r="T253">
            <v>3</v>
          </cell>
          <cell r="U253">
            <v>2</v>
          </cell>
          <cell r="V253">
            <v>0</v>
          </cell>
          <cell r="W253">
            <v>51</v>
          </cell>
          <cell r="X253">
            <v>39699</v>
          </cell>
        </row>
        <row r="254">
          <cell r="A254" t="str">
            <v>356062</v>
          </cell>
          <cell r="B254" t="str">
            <v xml:space="preserve">AMIN FAUZIE  DRS  </v>
          </cell>
          <cell r="C254" t="str">
            <v>06</v>
          </cell>
          <cell r="D254" t="str">
            <v>01/04/2003</v>
          </cell>
          <cell r="E254" t="str">
            <v>PWS. HARTA BENDA MODAL</v>
          </cell>
          <cell r="F254" t="str">
            <v>06</v>
          </cell>
          <cell r="G254" t="str">
            <v>06/08/2001</v>
          </cell>
          <cell r="H254">
            <v>18687</v>
          </cell>
          <cell r="I254" t="str">
            <v>0000065656</v>
          </cell>
          <cell r="J254" t="str">
            <v>S1</v>
          </cell>
          <cell r="K254" t="str">
            <v>EKONOMI AKUNTANSI</v>
          </cell>
          <cell r="L254" t="str">
            <v>PLAJU</v>
          </cell>
          <cell r="M254" t="str">
            <v>16/09/1971</v>
          </cell>
          <cell r="N254" t="str">
            <v>E13810</v>
          </cell>
          <cell r="O254" t="str">
            <v>KONTROLLER</v>
          </cell>
          <cell r="P254">
            <v>6</v>
          </cell>
          <cell r="Q254">
            <v>5</v>
          </cell>
          <cell r="R254">
            <v>6</v>
          </cell>
          <cell r="S254">
            <v>18.333333333333332</v>
          </cell>
          <cell r="T254">
            <v>7</v>
          </cell>
          <cell r="U254">
            <v>3</v>
          </cell>
          <cell r="V254">
            <v>0</v>
          </cell>
          <cell r="W254">
            <v>53</v>
          </cell>
          <cell r="X254">
            <v>38776</v>
          </cell>
        </row>
        <row r="255">
          <cell r="A255" t="str">
            <v>357107</v>
          </cell>
          <cell r="B255" t="str">
            <v xml:space="preserve">HERNUGROHO    </v>
          </cell>
          <cell r="C255" t="str">
            <v>10</v>
          </cell>
          <cell r="D255" t="str">
            <v>01/10/2000</v>
          </cell>
          <cell r="E255" t="str">
            <v>TEKNISI ROT. EQUIP.</v>
          </cell>
          <cell r="F255" t="str">
            <v>10</v>
          </cell>
          <cell r="G255" t="str">
            <v>01/10/2002</v>
          </cell>
          <cell r="H255">
            <v>18911</v>
          </cell>
          <cell r="I255" t="str">
            <v>0000054444</v>
          </cell>
          <cell r="J255" t="str">
            <v>D1</v>
          </cell>
          <cell r="K255" t="str">
            <v>AKA MESIN I</v>
          </cell>
          <cell r="L255" t="str">
            <v>PLAJU</v>
          </cell>
          <cell r="M255" t="str">
            <v>27/08/1971</v>
          </cell>
          <cell r="N255" t="str">
            <v>E13A50</v>
          </cell>
          <cell r="O255" t="str">
            <v>BENGKEL</v>
          </cell>
          <cell r="P255">
            <v>4</v>
          </cell>
          <cell r="Q255">
            <v>4</v>
          </cell>
          <cell r="R255">
            <v>4</v>
          </cell>
          <cell r="S255">
            <v>10</v>
          </cell>
          <cell r="T255">
            <v>4</v>
          </cell>
          <cell r="U255">
            <v>2</v>
          </cell>
          <cell r="V255">
            <v>0</v>
          </cell>
          <cell r="W255">
            <v>53</v>
          </cell>
          <cell r="X255">
            <v>39000</v>
          </cell>
        </row>
        <row r="256">
          <cell r="A256" t="str">
            <v>357189</v>
          </cell>
          <cell r="B256" t="str">
            <v xml:space="preserve">LATIF    </v>
          </cell>
          <cell r="C256" t="str">
            <v>09</v>
          </cell>
          <cell r="D256" t="str">
            <v>01/04/2003</v>
          </cell>
          <cell r="E256" t="str">
            <v>MPPK S/D 31012005</v>
          </cell>
          <cell r="F256" t="str">
            <v>08</v>
          </cell>
          <cell r="G256" t="str">
            <v>01/01/2004</v>
          </cell>
          <cell r="H256">
            <v>17899</v>
          </cell>
          <cell r="I256" t="str">
            <v>0000055655</v>
          </cell>
          <cell r="J256" t="str">
            <v>SMA</v>
          </cell>
          <cell r="K256" t="str">
            <v>PK. KILANG</v>
          </cell>
          <cell r="L256" t="str">
            <v>PLAJU</v>
          </cell>
          <cell r="M256" t="str">
            <v>06/09/1966</v>
          </cell>
          <cell r="N256" t="str">
            <v>E13730</v>
          </cell>
          <cell r="O256" t="str">
            <v>H I K</v>
          </cell>
          <cell r="P256">
            <v>6</v>
          </cell>
          <cell r="Q256">
            <v>5</v>
          </cell>
          <cell r="R256">
            <v>5</v>
          </cell>
          <cell r="S256">
            <v>16.666666666666668</v>
          </cell>
          <cell r="T256">
            <v>3</v>
          </cell>
          <cell r="U256">
            <v>0</v>
          </cell>
          <cell r="V256">
            <v>-1</v>
          </cell>
          <cell r="W256">
            <v>55</v>
          </cell>
          <cell r="X256">
            <v>37987</v>
          </cell>
        </row>
        <row r="257">
          <cell r="A257" t="str">
            <v>358006</v>
          </cell>
          <cell r="B257" t="str">
            <v xml:space="preserve">ISWANDAR  IR  </v>
          </cell>
          <cell r="C257" t="str">
            <v>07</v>
          </cell>
          <cell r="D257" t="str">
            <v>01/04/2003</v>
          </cell>
          <cell r="E257" t="str">
            <v>PWS. PEMBORONG JASA ABO</v>
          </cell>
          <cell r="F257" t="str">
            <v>06</v>
          </cell>
          <cell r="G257" t="str">
            <v>03/01/2000</v>
          </cell>
          <cell r="H257">
            <v>18589</v>
          </cell>
          <cell r="I257" t="str">
            <v>0000055555</v>
          </cell>
          <cell r="J257" t="str">
            <v>S1</v>
          </cell>
          <cell r="K257" t="str">
            <v>TEKNIK SIPIL</v>
          </cell>
          <cell r="L257" t="str">
            <v>PLAJU</v>
          </cell>
          <cell r="M257" t="str">
            <v>16/01/1973</v>
          </cell>
          <cell r="N257" t="str">
            <v>E13520</v>
          </cell>
          <cell r="O257" t="str">
            <v>KONTRAK</v>
          </cell>
          <cell r="P257">
            <v>5</v>
          </cell>
          <cell r="Q257">
            <v>5</v>
          </cell>
          <cell r="R257">
            <v>5</v>
          </cell>
          <cell r="S257">
            <v>15</v>
          </cell>
          <cell r="T257">
            <v>7</v>
          </cell>
          <cell r="U257">
            <v>4</v>
          </cell>
          <cell r="V257">
            <v>-1</v>
          </cell>
          <cell r="W257">
            <v>54</v>
          </cell>
          <cell r="X257">
            <v>38678</v>
          </cell>
        </row>
        <row r="258">
          <cell r="A258" t="str">
            <v>358014</v>
          </cell>
          <cell r="B258" t="str">
            <v xml:space="preserve">MANSJUR  A.MA  </v>
          </cell>
          <cell r="C258" t="str">
            <v>06</v>
          </cell>
          <cell r="D258" t="str">
            <v>01/04/2003</v>
          </cell>
          <cell r="E258" t="str">
            <v>AST.REN MEK/LIS/INT</v>
          </cell>
          <cell r="F258" t="str">
            <v>06</v>
          </cell>
          <cell r="G258" t="str">
            <v>31/12/2000</v>
          </cell>
          <cell r="H258">
            <v>18627</v>
          </cell>
          <cell r="I258" t="str">
            <v>0000045555</v>
          </cell>
          <cell r="J258" t="str">
            <v>D2</v>
          </cell>
          <cell r="K258" t="str">
            <v>AKA TEK. MESIN KILANG II</v>
          </cell>
          <cell r="L258" t="str">
            <v>PLAJU</v>
          </cell>
          <cell r="M258" t="str">
            <v>16/04/1973</v>
          </cell>
          <cell r="N258" t="str">
            <v>E13A50</v>
          </cell>
          <cell r="O258" t="str">
            <v>BENGKEL</v>
          </cell>
          <cell r="P258">
            <v>5</v>
          </cell>
          <cell r="Q258">
            <v>5</v>
          </cell>
          <cell r="R258">
            <v>5</v>
          </cell>
          <cell r="S258">
            <v>15</v>
          </cell>
          <cell r="T258">
            <v>5</v>
          </cell>
          <cell r="U258">
            <v>4</v>
          </cell>
          <cell r="V258">
            <v>0</v>
          </cell>
          <cell r="W258">
            <v>54</v>
          </cell>
          <cell r="X258">
            <v>38716</v>
          </cell>
        </row>
        <row r="259">
          <cell r="A259" t="str">
            <v>358452</v>
          </cell>
          <cell r="B259" t="str">
            <v xml:space="preserve">WARSO    </v>
          </cell>
          <cell r="C259" t="str">
            <v>09</v>
          </cell>
          <cell r="D259" t="str">
            <v>01/04/2001</v>
          </cell>
          <cell r="E259" t="str">
            <v>AST. CONSOLE POLY &amp; ALKY</v>
          </cell>
          <cell r="F259" t="str">
            <v>07</v>
          </cell>
          <cell r="G259" t="str">
            <v>01/08/2003</v>
          </cell>
          <cell r="H259">
            <v>18631</v>
          </cell>
          <cell r="I259" t="str">
            <v>0000056666</v>
          </cell>
          <cell r="J259" t="str">
            <v>SMA</v>
          </cell>
          <cell r="K259" t="str">
            <v>SMA-PASPAL/PERSAMAAN</v>
          </cell>
          <cell r="L259" t="str">
            <v>PLAJU</v>
          </cell>
          <cell r="M259" t="str">
            <v>23/01/1973</v>
          </cell>
          <cell r="N259" t="str">
            <v>E13111</v>
          </cell>
          <cell r="O259" t="str">
            <v>CD &amp; GP</v>
          </cell>
          <cell r="P259">
            <v>6</v>
          </cell>
          <cell r="Q259">
            <v>6</v>
          </cell>
          <cell r="R259">
            <v>6</v>
          </cell>
          <cell r="S259">
            <v>20</v>
          </cell>
          <cell r="T259">
            <v>3</v>
          </cell>
          <cell r="U259">
            <v>1</v>
          </cell>
          <cell r="V259">
            <v>-2</v>
          </cell>
          <cell r="W259">
            <v>53</v>
          </cell>
          <cell r="X259">
            <v>38720</v>
          </cell>
        </row>
        <row r="260">
          <cell r="A260" t="str">
            <v>359027</v>
          </cell>
          <cell r="B260" t="str">
            <v xml:space="preserve">MARINDA SITOMPUL    </v>
          </cell>
          <cell r="C260" t="str">
            <v>07</v>
          </cell>
          <cell r="D260" t="str">
            <v>01/10/1997</v>
          </cell>
          <cell r="E260" t="str">
            <v>PWS. LABORATORIUM</v>
          </cell>
          <cell r="F260" t="str">
            <v>07</v>
          </cell>
          <cell r="G260" t="str">
            <v>03/01/2000</v>
          </cell>
          <cell r="H260">
            <v>19710</v>
          </cell>
          <cell r="I260" t="str">
            <v>0000056555</v>
          </cell>
          <cell r="J260" t="str">
            <v>SMK</v>
          </cell>
          <cell r="K260" t="str">
            <v>SEK  P'ATUR ANALIS</v>
          </cell>
          <cell r="L260" t="str">
            <v>PLAJU</v>
          </cell>
          <cell r="M260" t="str">
            <v>08/01/1973</v>
          </cell>
          <cell r="N260" t="str">
            <v>E13YB0</v>
          </cell>
          <cell r="O260" t="str">
            <v>INST. PENUNJANG MEDIS</v>
          </cell>
          <cell r="P260">
            <v>5</v>
          </cell>
          <cell r="Q260">
            <v>5</v>
          </cell>
          <cell r="R260">
            <v>5</v>
          </cell>
          <cell r="S260">
            <v>15</v>
          </cell>
          <cell r="T260">
            <v>3</v>
          </cell>
          <cell r="U260">
            <v>4</v>
          </cell>
          <cell r="V260">
            <v>0</v>
          </cell>
          <cell r="W260">
            <v>51</v>
          </cell>
          <cell r="X260">
            <v>39799</v>
          </cell>
        </row>
        <row r="261">
          <cell r="A261" t="str">
            <v>359513</v>
          </cell>
          <cell r="B261" t="str">
            <v xml:space="preserve">SATIBI  S.  A.MD  </v>
          </cell>
          <cell r="C261" t="str">
            <v>08</v>
          </cell>
          <cell r="D261" t="str">
            <v>01/04/2003</v>
          </cell>
          <cell r="E261" t="str">
            <v>AST. ALBER MOV.EQUIP</v>
          </cell>
          <cell r="F261" t="str">
            <v>06</v>
          </cell>
          <cell r="G261" t="str">
            <v>01/12/2003</v>
          </cell>
          <cell r="H261">
            <v>20018</v>
          </cell>
          <cell r="I261" t="str">
            <v>0000046545</v>
          </cell>
          <cell r="J261" t="str">
            <v>D3</v>
          </cell>
          <cell r="K261" t="str">
            <v>AKA MESIN III</v>
          </cell>
          <cell r="L261" t="str">
            <v>PLAJU</v>
          </cell>
          <cell r="M261" t="str">
            <v>07/05/1973</v>
          </cell>
          <cell r="N261" t="str">
            <v>E13A50</v>
          </cell>
          <cell r="O261" t="str">
            <v>BENGKEL</v>
          </cell>
          <cell r="P261">
            <v>5</v>
          </cell>
          <cell r="Q261">
            <v>4</v>
          </cell>
          <cell r="R261">
            <v>5</v>
          </cell>
          <cell r="S261">
            <v>13.333333333333334</v>
          </cell>
          <cell r="T261">
            <v>6</v>
          </cell>
          <cell r="U261">
            <v>1</v>
          </cell>
          <cell r="V261">
            <v>-2</v>
          </cell>
          <cell r="W261">
            <v>50</v>
          </cell>
          <cell r="X261">
            <v>40107</v>
          </cell>
        </row>
        <row r="262">
          <cell r="A262" t="str">
            <v>360752</v>
          </cell>
          <cell r="B262" t="str">
            <v xml:space="preserve">HERLINA    </v>
          </cell>
          <cell r="C262" t="str">
            <v>07</v>
          </cell>
          <cell r="D262" t="str">
            <v>01/04/2001</v>
          </cell>
          <cell r="E262" t="str">
            <v>PWS. KEBIDANAN/KANDUNGAN</v>
          </cell>
          <cell r="F262" t="str">
            <v>07</v>
          </cell>
          <cell r="G262" t="str">
            <v>01/07/2000</v>
          </cell>
          <cell r="H262">
            <v>18357</v>
          </cell>
          <cell r="I262" t="str">
            <v>0000066666</v>
          </cell>
          <cell r="J262" t="str">
            <v>SMK</v>
          </cell>
          <cell r="K262" t="str">
            <v>SEK BIDAN</v>
          </cell>
          <cell r="L262" t="str">
            <v>PLAJU</v>
          </cell>
          <cell r="M262" t="str">
            <v>19/10/1971</v>
          </cell>
          <cell r="N262" t="str">
            <v>E13Y60</v>
          </cell>
          <cell r="O262" t="str">
            <v>INST. RAWAT INAP</v>
          </cell>
          <cell r="P262">
            <v>6</v>
          </cell>
          <cell r="Q262">
            <v>6</v>
          </cell>
          <cell r="R262">
            <v>6</v>
          </cell>
          <cell r="S262">
            <v>20</v>
          </cell>
          <cell r="T262">
            <v>3</v>
          </cell>
          <cell r="U262">
            <v>4</v>
          </cell>
          <cell r="V262">
            <v>0</v>
          </cell>
          <cell r="W262">
            <v>54</v>
          </cell>
          <cell r="X262">
            <v>38446</v>
          </cell>
        </row>
        <row r="263">
          <cell r="A263" t="str">
            <v>361757</v>
          </cell>
          <cell r="B263" t="str">
            <v xml:space="preserve">M. SUHAILY FAUZY    </v>
          </cell>
          <cell r="C263" t="str">
            <v>06</v>
          </cell>
          <cell r="D263" t="str">
            <v>01/04/2002</v>
          </cell>
          <cell r="E263" t="str">
            <v>PWS. PLAN PROG PENGAWAKAN</v>
          </cell>
          <cell r="F263" t="str">
            <v>06</v>
          </cell>
          <cell r="G263" t="str">
            <v>01/06/2002</v>
          </cell>
          <cell r="H263">
            <v>18771</v>
          </cell>
          <cell r="I263" t="str">
            <v>0000056655</v>
          </cell>
          <cell r="J263" t="str">
            <v>SMK</v>
          </cell>
          <cell r="K263" t="str">
            <v>S.T.M  MESIN</v>
          </cell>
          <cell r="L263" t="str">
            <v>PLAJU</v>
          </cell>
          <cell r="M263" t="str">
            <v>17/01/1972</v>
          </cell>
          <cell r="N263" t="str">
            <v>E13C00</v>
          </cell>
          <cell r="O263" t="str">
            <v>DOK &amp; PKP</v>
          </cell>
          <cell r="P263">
            <v>6</v>
          </cell>
          <cell r="Q263">
            <v>5</v>
          </cell>
          <cell r="R263">
            <v>5</v>
          </cell>
          <cell r="S263">
            <v>16.666666666666668</v>
          </cell>
          <cell r="T263">
            <v>3</v>
          </cell>
          <cell r="U263">
            <v>2</v>
          </cell>
          <cell r="V263">
            <v>0</v>
          </cell>
          <cell r="W263">
            <v>53</v>
          </cell>
          <cell r="X263">
            <v>38860</v>
          </cell>
        </row>
        <row r="264">
          <cell r="A264" t="str">
            <v>361821</v>
          </cell>
          <cell r="B264" t="str">
            <v xml:space="preserve">SUNARDI    </v>
          </cell>
          <cell r="C264" t="str">
            <v>06</v>
          </cell>
          <cell r="D264" t="str">
            <v>01/10/2001</v>
          </cell>
          <cell r="E264" t="str">
            <v>PWSU. KOORD STAT KSP</v>
          </cell>
          <cell r="F264" t="str">
            <v>05</v>
          </cell>
          <cell r="G264" t="str">
            <v>03/01/2000</v>
          </cell>
          <cell r="H264">
            <v>18260</v>
          </cell>
          <cell r="I264" t="str">
            <v>0000056666</v>
          </cell>
          <cell r="J264" t="str">
            <v>D3</v>
          </cell>
          <cell r="K264" t="str">
            <v>AKA MESIN III</v>
          </cell>
          <cell r="L264" t="str">
            <v>PLAJU</v>
          </cell>
          <cell r="M264" t="str">
            <v>17/01/1972</v>
          </cell>
          <cell r="N264" t="str">
            <v>E13121</v>
          </cell>
          <cell r="O264" t="str">
            <v>REN &amp; KOORD KSP</v>
          </cell>
          <cell r="P264">
            <v>6</v>
          </cell>
          <cell r="Q264">
            <v>6</v>
          </cell>
          <cell r="R264">
            <v>6</v>
          </cell>
          <cell r="S264">
            <v>20</v>
          </cell>
          <cell r="T264">
            <v>6</v>
          </cell>
          <cell r="U264">
            <v>4</v>
          </cell>
          <cell r="V264">
            <v>-1</v>
          </cell>
          <cell r="W264">
            <v>55</v>
          </cell>
          <cell r="X264">
            <v>38349</v>
          </cell>
        </row>
        <row r="265">
          <cell r="A265" t="str">
            <v>362697</v>
          </cell>
          <cell r="B265" t="str">
            <v xml:space="preserve">ROSMINI    </v>
          </cell>
          <cell r="C265" t="str">
            <v>08</v>
          </cell>
          <cell r="D265" t="str">
            <v>01/04/2001</v>
          </cell>
          <cell r="E265" t="str">
            <v>PWS. KESEJAHTERAAN SOSIAL</v>
          </cell>
          <cell r="F265" t="str">
            <v>06</v>
          </cell>
          <cell r="G265" t="str">
            <v>01/10/2003</v>
          </cell>
          <cell r="H265">
            <v>18125</v>
          </cell>
          <cell r="I265" t="str">
            <v>0000056645</v>
          </cell>
          <cell r="J265" t="str">
            <v>SMK</v>
          </cell>
          <cell r="K265" t="str">
            <v>S.M.E.A  KOPERASI</v>
          </cell>
          <cell r="L265" t="str">
            <v>PLAJU</v>
          </cell>
          <cell r="M265" t="str">
            <v>20/08/1970</v>
          </cell>
          <cell r="N265" t="str">
            <v>E13730</v>
          </cell>
          <cell r="O265" t="str">
            <v>H I K</v>
          </cell>
          <cell r="P265">
            <v>6</v>
          </cell>
          <cell r="Q265">
            <v>4</v>
          </cell>
          <cell r="R265">
            <v>5</v>
          </cell>
          <cell r="S265">
            <v>15</v>
          </cell>
          <cell r="T265">
            <v>3</v>
          </cell>
          <cell r="U265">
            <v>1</v>
          </cell>
          <cell r="V265">
            <v>-2</v>
          </cell>
          <cell r="W265">
            <v>55</v>
          </cell>
          <cell r="X265">
            <v>38214</v>
          </cell>
        </row>
        <row r="266">
          <cell r="A266" t="str">
            <v>362826</v>
          </cell>
          <cell r="B266" t="str">
            <v xml:space="preserve">SITI SJAMSIDAR    </v>
          </cell>
          <cell r="C266" t="str">
            <v>04</v>
          </cell>
          <cell r="D266" t="str">
            <v>01/10/2002</v>
          </cell>
          <cell r="E266" t="str">
            <v>AUDIT AHLI MADYA IAD-II</v>
          </cell>
          <cell r="F266" t="str">
            <v>04</v>
          </cell>
          <cell r="G266" t="str">
            <v>01/04/2002</v>
          </cell>
          <cell r="H266">
            <v>18678</v>
          </cell>
          <cell r="I266" t="str">
            <v>0000055655</v>
          </cell>
          <cell r="J266" t="str">
            <v>D3</v>
          </cell>
          <cell r="K266" t="str">
            <v>SM HUKUM UMUM</v>
          </cell>
          <cell r="L266" t="str">
            <v>PLAJU</v>
          </cell>
          <cell r="M266" t="str">
            <v>01/04/1971</v>
          </cell>
          <cell r="N266" t="str">
            <v>J02100</v>
          </cell>
          <cell r="O266" t="str">
            <v>IAD-II</v>
          </cell>
          <cell r="P266">
            <v>6</v>
          </cell>
          <cell r="Q266">
            <v>5</v>
          </cell>
          <cell r="R266">
            <v>5</v>
          </cell>
          <cell r="S266">
            <v>16.666666666666668</v>
          </cell>
          <cell r="T266">
            <v>6</v>
          </cell>
          <cell r="U266">
            <v>2</v>
          </cell>
          <cell r="V266">
            <v>0</v>
          </cell>
          <cell r="W266">
            <v>53</v>
          </cell>
          <cell r="X266">
            <v>38767</v>
          </cell>
        </row>
        <row r="267">
          <cell r="A267" t="str">
            <v>363482</v>
          </cell>
          <cell r="B267" t="str">
            <v xml:space="preserve">SARDJITO  BCM  </v>
          </cell>
          <cell r="C267" t="str">
            <v>03</v>
          </cell>
          <cell r="D267" t="str">
            <v>01/04/2003</v>
          </cell>
          <cell r="E267" t="str">
            <v>KABID. JASRUM</v>
          </cell>
          <cell r="F267" t="str">
            <v>03</v>
          </cell>
          <cell r="G267" t="str">
            <v>17/05/2002</v>
          </cell>
          <cell r="H267">
            <v>19481</v>
          </cell>
          <cell r="I267" t="str">
            <v>0000066665</v>
          </cell>
          <cell r="J267" t="str">
            <v>D3</v>
          </cell>
          <cell r="K267" t="str">
            <v>AKAMIGAS LOG/MAT</v>
          </cell>
          <cell r="L267" t="str">
            <v>PLAJU</v>
          </cell>
          <cell r="M267" t="str">
            <v>05/07/1973</v>
          </cell>
          <cell r="N267" t="str">
            <v>E13500</v>
          </cell>
          <cell r="O267" t="str">
            <v>JASRUM</v>
          </cell>
          <cell r="P267">
            <v>6</v>
          </cell>
          <cell r="Q267">
            <v>6</v>
          </cell>
          <cell r="R267">
            <v>5</v>
          </cell>
          <cell r="S267">
            <v>18.333333333333332</v>
          </cell>
          <cell r="T267">
            <v>6</v>
          </cell>
          <cell r="U267">
            <v>2</v>
          </cell>
          <cell r="V267">
            <v>0</v>
          </cell>
          <cell r="W267">
            <v>51</v>
          </cell>
          <cell r="X267">
            <v>39570</v>
          </cell>
        </row>
        <row r="268">
          <cell r="A268" t="str">
            <v>364138</v>
          </cell>
          <cell r="B268" t="str">
            <v xml:space="preserve">BAHDER HAMID    </v>
          </cell>
          <cell r="C268" t="str">
            <v>05</v>
          </cell>
          <cell r="D268" t="str">
            <v>01/10/2001</v>
          </cell>
          <cell r="E268" t="str">
            <v>KA. BAG MARINE</v>
          </cell>
          <cell r="F268" t="str">
            <v>04</v>
          </cell>
          <cell r="G268" t="str">
            <v>21/11/2003</v>
          </cell>
          <cell r="H268">
            <v>18544</v>
          </cell>
          <cell r="I268" t="str">
            <v>0000056566</v>
          </cell>
          <cell r="J268" t="str">
            <v>D3</v>
          </cell>
          <cell r="K268" t="str">
            <v>SM HUKUM UMUM</v>
          </cell>
          <cell r="L268" t="str">
            <v>PLAJU</v>
          </cell>
          <cell r="M268" t="str">
            <v>14/07/1973</v>
          </cell>
          <cell r="N268" t="str">
            <v>E13540</v>
          </cell>
          <cell r="O268" t="str">
            <v>MARINE</v>
          </cell>
          <cell r="P268">
            <v>5</v>
          </cell>
          <cell r="Q268">
            <v>6</v>
          </cell>
          <cell r="R268">
            <v>6</v>
          </cell>
          <cell r="S268">
            <v>18.333333333333332</v>
          </cell>
          <cell r="T268">
            <v>6</v>
          </cell>
          <cell r="U268">
            <v>1</v>
          </cell>
          <cell r="V268">
            <v>-1</v>
          </cell>
          <cell r="W268">
            <v>54</v>
          </cell>
          <cell r="X268">
            <v>38633</v>
          </cell>
        </row>
        <row r="269">
          <cell r="A269" t="str">
            <v>364495</v>
          </cell>
          <cell r="B269" t="str">
            <v xml:space="preserve">HARIS TAUFIK MARTAN    </v>
          </cell>
          <cell r="C269" t="str">
            <v>05</v>
          </cell>
          <cell r="D269" t="str">
            <v>01/10/2001</v>
          </cell>
          <cell r="E269" t="str">
            <v>PWSU. PABX &amp; SISTEM ALARM</v>
          </cell>
          <cell r="F269" t="str">
            <v>05</v>
          </cell>
          <cell r="G269" t="str">
            <v>09/03/2000</v>
          </cell>
          <cell r="H269">
            <v>18709</v>
          </cell>
          <cell r="I269" t="str">
            <v>0000066666</v>
          </cell>
          <cell r="J269" t="str">
            <v>SMA</v>
          </cell>
          <cell r="K269" t="str">
            <v>SEK.KADER TELKOM</v>
          </cell>
          <cell r="L269" t="str">
            <v>PLAJU</v>
          </cell>
          <cell r="M269" t="str">
            <v>21/07/1972</v>
          </cell>
          <cell r="N269" t="str">
            <v>E13910</v>
          </cell>
          <cell r="O269" t="str">
            <v>OPERASI</v>
          </cell>
          <cell r="P269">
            <v>6</v>
          </cell>
          <cell r="Q269">
            <v>6</v>
          </cell>
          <cell r="R269">
            <v>6</v>
          </cell>
          <cell r="S269">
            <v>20</v>
          </cell>
          <cell r="T269">
            <v>3</v>
          </cell>
          <cell r="U269">
            <v>4</v>
          </cell>
          <cell r="V269">
            <v>0</v>
          </cell>
          <cell r="W269">
            <v>53</v>
          </cell>
          <cell r="X269">
            <v>38798</v>
          </cell>
        </row>
        <row r="270">
          <cell r="A270" t="str">
            <v>364746</v>
          </cell>
          <cell r="B270" t="str">
            <v xml:space="preserve">USMAN ABUDJAIS    </v>
          </cell>
          <cell r="C270" t="str">
            <v>06</v>
          </cell>
          <cell r="D270" t="str">
            <v>01/10/2002</v>
          </cell>
          <cell r="E270" t="str">
            <v>PWS. BUYER DAN APH</v>
          </cell>
          <cell r="F270" t="str">
            <v>06</v>
          </cell>
          <cell r="G270" t="str">
            <v>01/03/2003</v>
          </cell>
          <cell r="H270">
            <v>19329</v>
          </cell>
          <cell r="I270" t="str">
            <v>0000044666</v>
          </cell>
          <cell r="J270" t="str">
            <v>D3</v>
          </cell>
          <cell r="K270" t="str">
            <v>AKA LOG / MAT III</v>
          </cell>
          <cell r="L270" t="str">
            <v>PLAJU</v>
          </cell>
          <cell r="M270" t="str">
            <v>28/07/1973</v>
          </cell>
          <cell r="N270" t="str">
            <v>E13510</v>
          </cell>
          <cell r="O270" t="str">
            <v>PENGADAAN</v>
          </cell>
          <cell r="P270">
            <v>6</v>
          </cell>
          <cell r="Q270">
            <v>6</v>
          </cell>
          <cell r="R270">
            <v>6</v>
          </cell>
          <cell r="S270">
            <v>20</v>
          </cell>
          <cell r="T270">
            <v>6</v>
          </cell>
          <cell r="U270">
            <v>1</v>
          </cell>
          <cell r="V270">
            <v>0</v>
          </cell>
          <cell r="W270">
            <v>52</v>
          </cell>
          <cell r="X270">
            <v>39417</v>
          </cell>
        </row>
        <row r="271">
          <cell r="A271" t="str">
            <v>365589</v>
          </cell>
          <cell r="B271" t="str">
            <v xml:space="preserve">MARGONO. H  DRS  </v>
          </cell>
          <cell r="C271" t="str">
            <v>05</v>
          </cell>
          <cell r="D271" t="str">
            <v>01/04/2002</v>
          </cell>
          <cell r="E271" t="str">
            <v>AUDITOR AHLI MADYA</v>
          </cell>
          <cell r="F271" t="str">
            <v>--</v>
          </cell>
          <cell r="G271" t="str">
            <v>01/10/2003</v>
          </cell>
          <cell r="H271">
            <v>18385</v>
          </cell>
          <cell r="I271" t="str">
            <v>0000055555</v>
          </cell>
          <cell r="J271" t="str">
            <v>S1</v>
          </cell>
          <cell r="K271" t="str">
            <v>SARJANA SOSPOL</v>
          </cell>
          <cell r="L271" t="str">
            <v>PLAJU</v>
          </cell>
          <cell r="M271" t="str">
            <v>01/08/1973</v>
          </cell>
          <cell r="N271" t="str">
            <v>J02100</v>
          </cell>
          <cell r="O271" t="str">
            <v>IAD-II</v>
          </cell>
          <cell r="P271">
            <v>5</v>
          </cell>
          <cell r="Q271">
            <v>5</v>
          </cell>
          <cell r="R271">
            <v>5</v>
          </cell>
          <cell r="S271">
            <v>15</v>
          </cell>
          <cell r="T271">
            <v>7</v>
          </cell>
          <cell r="U271">
            <v>1</v>
          </cell>
          <cell r="V271" t="e">
            <v>#VALUE!</v>
          </cell>
          <cell r="W271">
            <v>54</v>
          </cell>
          <cell r="X271">
            <v>38474</v>
          </cell>
        </row>
        <row r="272">
          <cell r="A272" t="str">
            <v>365791</v>
          </cell>
          <cell r="B272" t="str">
            <v xml:space="preserve">NOERPRIJANTO  SH  </v>
          </cell>
          <cell r="C272" t="str">
            <v>05</v>
          </cell>
          <cell r="D272" t="str">
            <v>01/04/2000</v>
          </cell>
          <cell r="E272" t="str">
            <v>KA. BAG. PENGADAAN</v>
          </cell>
          <cell r="F272" t="str">
            <v>04</v>
          </cell>
          <cell r="G272" t="str">
            <v>12/11/2002</v>
          </cell>
          <cell r="H272">
            <v>18026</v>
          </cell>
          <cell r="I272" t="str">
            <v>0000066666</v>
          </cell>
          <cell r="J272" t="str">
            <v>S1</v>
          </cell>
          <cell r="K272" t="str">
            <v>HUKUM PERDATA</v>
          </cell>
          <cell r="L272" t="str">
            <v>PLAJU</v>
          </cell>
          <cell r="M272" t="str">
            <v>01/08/1973</v>
          </cell>
          <cell r="N272" t="str">
            <v>E13510</v>
          </cell>
          <cell r="O272" t="str">
            <v>PENGADAAN</v>
          </cell>
          <cell r="P272">
            <v>6</v>
          </cell>
          <cell r="Q272">
            <v>6</v>
          </cell>
          <cell r="R272">
            <v>6</v>
          </cell>
          <cell r="S272">
            <v>20</v>
          </cell>
          <cell r="T272">
            <v>7</v>
          </cell>
          <cell r="U272">
            <v>2</v>
          </cell>
          <cell r="V272">
            <v>-1</v>
          </cell>
          <cell r="W272">
            <v>55</v>
          </cell>
          <cell r="X272">
            <v>38115</v>
          </cell>
        </row>
        <row r="273">
          <cell r="A273" t="str">
            <v>366236</v>
          </cell>
          <cell r="B273" t="str">
            <v xml:space="preserve">SUHARTI    </v>
          </cell>
          <cell r="C273" t="str">
            <v>06</v>
          </cell>
          <cell r="D273" t="str">
            <v>01/10/2001</v>
          </cell>
          <cell r="E273" t="str">
            <v>PWSU. REN &amp; SELEKSI</v>
          </cell>
          <cell r="F273" t="str">
            <v>05</v>
          </cell>
          <cell r="G273" t="str">
            <v>02/08/2002</v>
          </cell>
          <cell r="H273">
            <v>18076</v>
          </cell>
          <cell r="I273" t="str">
            <v>0000056666</v>
          </cell>
          <cell r="J273" t="str">
            <v>SMA</v>
          </cell>
          <cell r="K273" t="str">
            <v>SMA/PASPAL/IPA</v>
          </cell>
          <cell r="L273" t="str">
            <v>PLAJU</v>
          </cell>
          <cell r="M273" t="str">
            <v>08/08/1970</v>
          </cell>
          <cell r="N273" t="str">
            <v>E13720</v>
          </cell>
          <cell r="O273" t="str">
            <v>RENBANG</v>
          </cell>
          <cell r="P273">
            <v>6</v>
          </cell>
          <cell r="Q273">
            <v>6</v>
          </cell>
          <cell r="R273">
            <v>6</v>
          </cell>
          <cell r="S273">
            <v>20</v>
          </cell>
          <cell r="T273">
            <v>3</v>
          </cell>
          <cell r="U273">
            <v>2</v>
          </cell>
          <cell r="V273">
            <v>-1</v>
          </cell>
          <cell r="W273">
            <v>55</v>
          </cell>
          <cell r="X273">
            <v>38165</v>
          </cell>
        </row>
        <row r="274">
          <cell r="A274" t="str">
            <v>366536</v>
          </cell>
          <cell r="B274" t="str">
            <v xml:space="preserve">ARIFIEN THAHIR  SH  </v>
          </cell>
          <cell r="C274" t="str">
            <v>04</v>
          </cell>
          <cell r="D274" t="str">
            <v>01/04/2003</v>
          </cell>
          <cell r="E274" t="str">
            <v>KA. BAG. FASILITAS UMUM</v>
          </cell>
          <cell r="F274" t="str">
            <v>04</v>
          </cell>
          <cell r="G274" t="str">
            <v>30/07/2001</v>
          </cell>
          <cell r="H274">
            <v>18786</v>
          </cell>
          <cell r="I274" t="str">
            <v>0000056666</v>
          </cell>
          <cell r="J274" t="str">
            <v>S1</v>
          </cell>
          <cell r="K274" t="str">
            <v>HUKUM PERDATA</v>
          </cell>
          <cell r="L274" t="str">
            <v>SUNGAI GERONG</v>
          </cell>
          <cell r="M274" t="str">
            <v>01/08/1973</v>
          </cell>
          <cell r="N274" t="str">
            <v>E13530</v>
          </cell>
          <cell r="O274" t="str">
            <v>FASUM</v>
          </cell>
          <cell r="P274">
            <v>6</v>
          </cell>
          <cell r="Q274">
            <v>6</v>
          </cell>
          <cell r="R274">
            <v>6</v>
          </cell>
          <cell r="S274">
            <v>20</v>
          </cell>
          <cell r="T274">
            <v>7</v>
          </cell>
          <cell r="U274">
            <v>3</v>
          </cell>
          <cell r="V274">
            <v>0</v>
          </cell>
          <cell r="W274">
            <v>53</v>
          </cell>
          <cell r="X274">
            <v>38875</v>
          </cell>
        </row>
        <row r="275">
          <cell r="A275" t="str">
            <v>366625</v>
          </cell>
          <cell r="B275" t="str">
            <v xml:space="preserve">BAMBANG SURJADI    </v>
          </cell>
          <cell r="C275" t="str">
            <v>06</v>
          </cell>
          <cell r="D275" t="str">
            <v>01/10/2003</v>
          </cell>
          <cell r="E275" t="str">
            <v>MPPK S/D 30112004</v>
          </cell>
          <cell r="F275" t="str">
            <v>06</v>
          </cell>
          <cell r="G275" t="str">
            <v>22/11/2003</v>
          </cell>
          <cell r="H275">
            <v>17859</v>
          </cell>
          <cell r="I275" t="str">
            <v>0000056665</v>
          </cell>
          <cell r="J275" t="str">
            <v>D1</v>
          </cell>
          <cell r="K275" t="str">
            <v>PKL LOG/MAT II</v>
          </cell>
          <cell r="L275" t="str">
            <v>SUNGAI GERONG</v>
          </cell>
          <cell r="M275" t="str">
            <v>04/08/1973</v>
          </cell>
          <cell r="N275" t="str">
            <v>E13730</v>
          </cell>
          <cell r="O275" t="str">
            <v>H I K</v>
          </cell>
          <cell r="P275">
            <v>6</v>
          </cell>
          <cell r="Q275">
            <v>6</v>
          </cell>
          <cell r="R275">
            <v>5</v>
          </cell>
          <cell r="S275">
            <v>18.333333333333332</v>
          </cell>
          <cell r="T275">
            <v>4</v>
          </cell>
          <cell r="U275">
            <v>1</v>
          </cell>
          <cell r="V275">
            <v>0</v>
          </cell>
          <cell r="W275">
            <v>56</v>
          </cell>
          <cell r="X275">
            <v>37947</v>
          </cell>
        </row>
        <row r="276">
          <cell r="A276" t="str">
            <v>366666</v>
          </cell>
          <cell r="B276" t="str">
            <v xml:space="preserve">SUBAGIJO    </v>
          </cell>
          <cell r="C276" t="str">
            <v>07</v>
          </cell>
          <cell r="D276" t="str">
            <v>01/10/2001</v>
          </cell>
          <cell r="E276" t="str">
            <v>AST. GUDANG</v>
          </cell>
          <cell r="F276" t="str">
            <v>06</v>
          </cell>
          <cell r="G276" t="str">
            <v>15/07/2002</v>
          </cell>
          <cell r="H276">
            <v>18134</v>
          </cell>
          <cell r="I276" t="str">
            <v>0000056666</v>
          </cell>
          <cell r="J276" t="str">
            <v>D1</v>
          </cell>
          <cell r="K276" t="str">
            <v>PKL LOG/MAT II</v>
          </cell>
          <cell r="L276" t="str">
            <v>SUNGAI GERONG</v>
          </cell>
          <cell r="M276" t="str">
            <v>04/08/1973</v>
          </cell>
          <cell r="N276" t="str">
            <v>E13A10</v>
          </cell>
          <cell r="O276" t="str">
            <v>PERENCANAAN</v>
          </cell>
          <cell r="P276">
            <v>6</v>
          </cell>
          <cell r="Q276">
            <v>6</v>
          </cell>
          <cell r="R276">
            <v>6</v>
          </cell>
          <cell r="S276">
            <v>20</v>
          </cell>
          <cell r="T276">
            <v>4</v>
          </cell>
          <cell r="U276">
            <v>2</v>
          </cell>
          <cell r="V276">
            <v>-1</v>
          </cell>
          <cell r="W276">
            <v>55</v>
          </cell>
          <cell r="X276">
            <v>38223</v>
          </cell>
        </row>
        <row r="277">
          <cell r="A277" t="str">
            <v>367313</v>
          </cell>
          <cell r="B277" t="str">
            <v xml:space="preserve">ALI RUSLI  A.P  </v>
          </cell>
          <cell r="C277" t="str">
            <v>08</v>
          </cell>
          <cell r="D277" t="str">
            <v>01/04/2003</v>
          </cell>
          <cell r="E277" t="str">
            <v>MPPK S/D 30092004</v>
          </cell>
          <cell r="F277" t="str">
            <v>06</v>
          </cell>
          <cell r="G277" t="str">
            <v>01/09/2003</v>
          </cell>
          <cell r="H277">
            <v>17777</v>
          </cell>
          <cell r="I277" t="str">
            <v>0000066655</v>
          </cell>
          <cell r="J277" t="str">
            <v>D1</v>
          </cell>
          <cell r="K277" t="str">
            <v>AKA AKUN PERMINY I</v>
          </cell>
          <cell r="L277" t="str">
            <v>PLAJU</v>
          </cell>
          <cell r="M277" t="str">
            <v>16/01/1972</v>
          </cell>
          <cell r="N277" t="str">
            <v>E13730</v>
          </cell>
          <cell r="O277" t="str">
            <v>H I K</v>
          </cell>
          <cell r="P277">
            <v>6</v>
          </cell>
          <cell r="Q277">
            <v>5</v>
          </cell>
          <cell r="R277">
            <v>5</v>
          </cell>
          <cell r="S277">
            <v>16.666666666666668</v>
          </cell>
          <cell r="T277">
            <v>4</v>
          </cell>
          <cell r="U277">
            <v>1</v>
          </cell>
          <cell r="V277">
            <v>-2</v>
          </cell>
          <cell r="W277">
            <v>56</v>
          </cell>
          <cell r="X277">
            <v>37865</v>
          </cell>
        </row>
        <row r="278">
          <cell r="A278" t="str">
            <v>367321</v>
          </cell>
          <cell r="B278" t="str">
            <v xml:space="preserve">AMAN SANTOSO    </v>
          </cell>
          <cell r="C278" t="str">
            <v>09</v>
          </cell>
          <cell r="D278" t="str">
            <v>01/04/2002</v>
          </cell>
          <cell r="E278" t="str">
            <v>AST. JAGA PENYALUR PROD. PLAJU</v>
          </cell>
          <cell r="F278" t="str">
            <v>08</v>
          </cell>
          <cell r="G278" t="str">
            <v>01/07/2003</v>
          </cell>
          <cell r="H278">
            <v>18797</v>
          </cell>
          <cell r="I278" t="str">
            <v>0000065665</v>
          </cell>
          <cell r="J278" t="str">
            <v>SMA</v>
          </cell>
          <cell r="K278" t="str">
            <v>S.M.A-C/SOSIAL</v>
          </cell>
          <cell r="L278" t="str">
            <v>PLAJU</v>
          </cell>
          <cell r="M278" t="str">
            <v>06/05/1972</v>
          </cell>
          <cell r="N278" t="str">
            <v>E13119</v>
          </cell>
          <cell r="O278" t="str">
            <v>I T P</v>
          </cell>
          <cell r="P278">
            <v>6</v>
          </cell>
          <cell r="Q278">
            <v>6</v>
          </cell>
          <cell r="R278">
            <v>5</v>
          </cell>
          <cell r="S278">
            <v>18.333333333333332</v>
          </cell>
          <cell r="T278">
            <v>3</v>
          </cell>
          <cell r="U278">
            <v>1</v>
          </cell>
          <cell r="V278">
            <v>-1</v>
          </cell>
          <cell r="W278">
            <v>53</v>
          </cell>
          <cell r="X278">
            <v>38886</v>
          </cell>
        </row>
        <row r="279">
          <cell r="A279" t="str">
            <v>367419</v>
          </cell>
          <cell r="B279" t="str">
            <v xml:space="preserve">ASNAN    </v>
          </cell>
          <cell r="C279" t="str">
            <v>06</v>
          </cell>
          <cell r="D279" t="str">
            <v>01/04/2003</v>
          </cell>
          <cell r="E279" t="str">
            <v>PWS. DISTRIBUSI PL</v>
          </cell>
          <cell r="F279" t="str">
            <v>06</v>
          </cell>
          <cell r="G279" t="str">
            <v>01/04/2002</v>
          </cell>
          <cell r="H279">
            <v>18610</v>
          </cell>
          <cell r="I279" t="str">
            <v>0000046666</v>
          </cell>
          <cell r="J279" t="str">
            <v>D3</v>
          </cell>
          <cell r="K279" t="str">
            <v>AK TEK PEK UMUM</v>
          </cell>
          <cell r="L279" t="str">
            <v>PLAJU</v>
          </cell>
          <cell r="M279" t="str">
            <v>04/05/1972</v>
          </cell>
          <cell r="N279" t="str">
            <v>E13118</v>
          </cell>
          <cell r="O279" t="str">
            <v>U T L</v>
          </cell>
          <cell r="P279">
            <v>6</v>
          </cell>
          <cell r="Q279">
            <v>6</v>
          </cell>
          <cell r="R279">
            <v>6</v>
          </cell>
          <cell r="S279">
            <v>20</v>
          </cell>
          <cell r="T279">
            <v>6</v>
          </cell>
          <cell r="U279">
            <v>2</v>
          </cell>
          <cell r="V279">
            <v>0</v>
          </cell>
          <cell r="W279">
            <v>54</v>
          </cell>
          <cell r="X279">
            <v>38699</v>
          </cell>
        </row>
        <row r="280">
          <cell r="A280" t="str">
            <v>367702</v>
          </cell>
          <cell r="B280" t="str">
            <v xml:space="preserve">LOFIK  M.    </v>
          </cell>
          <cell r="C280" t="str">
            <v>09</v>
          </cell>
          <cell r="D280" t="str">
            <v>01/10/2000</v>
          </cell>
          <cell r="E280" t="str">
            <v>TEKNISI NONNROT EQUIP.</v>
          </cell>
          <cell r="F280" t="str">
            <v>08</v>
          </cell>
          <cell r="G280" t="str">
            <v>01/07/2003</v>
          </cell>
          <cell r="H280">
            <v>18267</v>
          </cell>
          <cell r="I280" t="str">
            <v>0000064456</v>
          </cell>
          <cell r="J280" t="str">
            <v>D1</v>
          </cell>
          <cell r="K280" t="str">
            <v>PKL TEK PML KIL I</v>
          </cell>
          <cell r="L280" t="str">
            <v>PLAJU</v>
          </cell>
          <cell r="M280" t="str">
            <v>25/03/1972</v>
          </cell>
          <cell r="N280" t="str">
            <v>E13A50</v>
          </cell>
          <cell r="O280" t="str">
            <v>BENGKEL</v>
          </cell>
          <cell r="P280">
            <v>4</v>
          </cell>
          <cell r="Q280">
            <v>5</v>
          </cell>
          <cell r="R280">
            <v>6</v>
          </cell>
          <cell r="S280">
            <v>15</v>
          </cell>
          <cell r="T280">
            <v>4</v>
          </cell>
          <cell r="U280">
            <v>1</v>
          </cell>
          <cell r="V280">
            <v>-1</v>
          </cell>
          <cell r="W280">
            <v>54</v>
          </cell>
          <cell r="X280">
            <v>38356</v>
          </cell>
        </row>
        <row r="281">
          <cell r="A281" t="str">
            <v>367743</v>
          </cell>
          <cell r="B281" t="str">
            <v xml:space="preserve">MARLAN SJAMSUDDIN  SE  </v>
          </cell>
          <cell r="C281" t="str">
            <v>07</v>
          </cell>
          <cell r="D281" t="str">
            <v>01/04/2003</v>
          </cell>
          <cell r="E281" t="str">
            <v>PWSU. TERIMA / KIRIM</v>
          </cell>
          <cell r="F281" t="str">
            <v>05</v>
          </cell>
          <cell r="G281" t="str">
            <v>06/08/2001</v>
          </cell>
          <cell r="H281">
            <v>18117</v>
          </cell>
          <cell r="I281" t="str">
            <v>0000066655</v>
          </cell>
          <cell r="J281" t="str">
            <v>S1</v>
          </cell>
          <cell r="K281" t="str">
            <v>EKONOMI MANAGEMENT</v>
          </cell>
          <cell r="L281" t="str">
            <v>PLAJU</v>
          </cell>
          <cell r="M281" t="str">
            <v>01/08/1971</v>
          </cell>
          <cell r="N281" t="str">
            <v>E13820</v>
          </cell>
          <cell r="O281" t="str">
            <v>AKT. KILANG</v>
          </cell>
          <cell r="P281">
            <v>6</v>
          </cell>
          <cell r="Q281">
            <v>5</v>
          </cell>
          <cell r="R281">
            <v>5</v>
          </cell>
          <cell r="S281">
            <v>16.666666666666668</v>
          </cell>
          <cell r="T281">
            <v>7</v>
          </cell>
          <cell r="U281">
            <v>3</v>
          </cell>
          <cell r="V281">
            <v>-2</v>
          </cell>
          <cell r="W281">
            <v>55</v>
          </cell>
          <cell r="X281">
            <v>38206</v>
          </cell>
        </row>
        <row r="282">
          <cell r="A282" t="str">
            <v>367824</v>
          </cell>
          <cell r="B282" t="str">
            <v xml:space="preserve">MULJONO BOESTAMMY    </v>
          </cell>
          <cell r="C282" t="str">
            <v>08</v>
          </cell>
          <cell r="D282" t="str">
            <v>01/10/2001</v>
          </cell>
          <cell r="E282" t="str">
            <v>PWS. SARANA PK</v>
          </cell>
          <cell r="F282" t="str">
            <v>07</v>
          </cell>
          <cell r="G282" t="str">
            <v>03/01/2000</v>
          </cell>
          <cell r="H282">
            <v>18870</v>
          </cell>
          <cell r="I282" t="str">
            <v>0000066666</v>
          </cell>
          <cell r="J282" t="str">
            <v>SMA</v>
          </cell>
          <cell r="K282" t="str">
            <v>P K MESIN</v>
          </cell>
          <cell r="L282" t="str">
            <v>PLAJU</v>
          </cell>
          <cell r="M282" t="str">
            <v>06/05/1972</v>
          </cell>
          <cell r="N282" t="str">
            <v>E13410</v>
          </cell>
          <cell r="O282" t="str">
            <v>PK. LAT &amp; ADM</v>
          </cell>
          <cell r="P282">
            <v>6</v>
          </cell>
          <cell r="Q282">
            <v>6</v>
          </cell>
          <cell r="R282">
            <v>6</v>
          </cell>
          <cell r="S282">
            <v>20</v>
          </cell>
          <cell r="T282">
            <v>3</v>
          </cell>
          <cell r="U282">
            <v>4</v>
          </cell>
          <cell r="V282">
            <v>-1</v>
          </cell>
          <cell r="W282">
            <v>53</v>
          </cell>
          <cell r="X282">
            <v>38959</v>
          </cell>
        </row>
        <row r="283">
          <cell r="A283" t="str">
            <v>367849</v>
          </cell>
          <cell r="B283" t="str">
            <v xml:space="preserve">MUSLICH  A.MA  </v>
          </cell>
          <cell r="C283" t="str">
            <v>07</v>
          </cell>
          <cell r="D283" t="str">
            <v>01/04/2003</v>
          </cell>
          <cell r="E283" t="str">
            <v>PWS. JAGA PTA</v>
          </cell>
          <cell r="F283" t="str">
            <v>06</v>
          </cell>
          <cell r="G283" t="str">
            <v>16/09/2002</v>
          </cell>
          <cell r="H283">
            <v>18497</v>
          </cell>
          <cell r="I283" t="str">
            <v>0000076656</v>
          </cell>
          <cell r="J283" t="str">
            <v>D2</v>
          </cell>
          <cell r="K283" t="str">
            <v>AKA MESIN II</v>
          </cell>
          <cell r="L283" t="str">
            <v>PLAJU</v>
          </cell>
          <cell r="M283" t="str">
            <v>01/06/1972</v>
          </cell>
          <cell r="N283" t="str">
            <v>E13132</v>
          </cell>
          <cell r="O283" t="str">
            <v>TA/PTA</v>
          </cell>
          <cell r="P283">
            <v>6</v>
          </cell>
          <cell r="Q283">
            <v>5</v>
          </cell>
          <cell r="R283">
            <v>6</v>
          </cell>
          <cell r="S283">
            <v>18.333333333333332</v>
          </cell>
          <cell r="T283">
            <v>5</v>
          </cell>
          <cell r="U283">
            <v>2</v>
          </cell>
          <cell r="V283">
            <v>-1</v>
          </cell>
          <cell r="W283">
            <v>54</v>
          </cell>
          <cell r="X283">
            <v>38586</v>
          </cell>
        </row>
        <row r="284">
          <cell r="A284" t="str">
            <v>368001</v>
          </cell>
          <cell r="B284" t="str">
            <v xml:space="preserve">SUGIANTO JATIMIN    </v>
          </cell>
          <cell r="C284" t="str">
            <v>09</v>
          </cell>
          <cell r="D284" t="str">
            <v>01/04/2001</v>
          </cell>
          <cell r="E284" t="str">
            <v>AST. JAGA PENEL PS-1</v>
          </cell>
          <cell r="F284" t="str">
            <v>09</v>
          </cell>
          <cell r="G284" t="str">
            <v>01/10/2000</v>
          </cell>
          <cell r="H284">
            <v>19694</v>
          </cell>
          <cell r="I284" t="str">
            <v>0000034545</v>
          </cell>
          <cell r="J284" t="str">
            <v>SMP</v>
          </cell>
          <cell r="K284" t="str">
            <v>SEKOLAH TEKNIK</v>
          </cell>
          <cell r="L284" t="str">
            <v>SUNGAI GERONG</v>
          </cell>
          <cell r="M284" t="str">
            <v>01/11/1971</v>
          </cell>
          <cell r="N284" t="str">
            <v>E13118</v>
          </cell>
          <cell r="O284" t="str">
            <v>U T L</v>
          </cell>
          <cell r="P284">
            <v>5</v>
          </cell>
          <cell r="Q284">
            <v>4</v>
          </cell>
          <cell r="R284">
            <v>5</v>
          </cell>
          <cell r="S284">
            <v>13.333333333333334</v>
          </cell>
          <cell r="T284">
            <v>2</v>
          </cell>
          <cell r="U284">
            <v>4</v>
          </cell>
          <cell r="V284">
            <v>0</v>
          </cell>
          <cell r="W284">
            <v>51</v>
          </cell>
          <cell r="X284">
            <v>39783</v>
          </cell>
        </row>
        <row r="285">
          <cell r="A285" t="str">
            <v>368026</v>
          </cell>
          <cell r="B285" t="str">
            <v xml:space="preserve">SUPARDJAK    </v>
          </cell>
          <cell r="C285" t="str">
            <v>08</v>
          </cell>
          <cell r="D285" t="str">
            <v>01/04/2001</v>
          </cell>
          <cell r="E285" t="str">
            <v>AST. JAGA CONSOLE-6</v>
          </cell>
          <cell r="F285" t="str">
            <v>07</v>
          </cell>
          <cell r="G285" t="str">
            <v>01/08/2003</v>
          </cell>
          <cell r="H285">
            <v>19090</v>
          </cell>
          <cell r="I285" t="str">
            <v>0000056555</v>
          </cell>
          <cell r="J285" t="str">
            <v>SMA</v>
          </cell>
          <cell r="K285" t="str">
            <v>S.M.A / SOSIAL</v>
          </cell>
          <cell r="L285" t="str">
            <v>SUNGAI GERONG</v>
          </cell>
          <cell r="M285" t="str">
            <v>01/11/1971</v>
          </cell>
          <cell r="N285" t="str">
            <v>E13118</v>
          </cell>
          <cell r="O285" t="str">
            <v>U T L</v>
          </cell>
          <cell r="P285">
            <v>5</v>
          </cell>
          <cell r="Q285">
            <v>5</v>
          </cell>
          <cell r="R285">
            <v>5</v>
          </cell>
          <cell r="S285">
            <v>15</v>
          </cell>
          <cell r="T285">
            <v>3</v>
          </cell>
          <cell r="U285">
            <v>1</v>
          </cell>
          <cell r="V285">
            <v>-1</v>
          </cell>
          <cell r="W285">
            <v>52</v>
          </cell>
          <cell r="X285">
            <v>39178</v>
          </cell>
        </row>
        <row r="286">
          <cell r="A286" t="str">
            <v>368091</v>
          </cell>
          <cell r="B286" t="str">
            <v xml:space="preserve">S. LUMBAN TOBING    </v>
          </cell>
          <cell r="C286" t="str">
            <v>10</v>
          </cell>
          <cell r="D286" t="str">
            <v>01/10/2000</v>
          </cell>
          <cell r="E286" t="str">
            <v>TEKNISI RIGGER</v>
          </cell>
          <cell r="F286" t="str">
            <v>09</v>
          </cell>
          <cell r="G286" t="str">
            <v>01/07/2003</v>
          </cell>
          <cell r="H286">
            <v>18350</v>
          </cell>
          <cell r="I286" t="str">
            <v>0000065566</v>
          </cell>
          <cell r="J286" t="str">
            <v>SMP</v>
          </cell>
          <cell r="K286" t="str">
            <v>SEKOLAH TEKNIK</v>
          </cell>
          <cell r="L286" t="str">
            <v>PLAJU</v>
          </cell>
          <cell r="M286" t="str">
            <v>14/04/1972</v>
          </cell>
          <cell r="N286" t="str">
            <v>E13A50</v>
          </cell>
          <cell r="O286" t="str">
            <v>BENGKEL</v>
          </cell>
          <cell r="P286">
            <v>5</v>
          </cell>
          <cell r="Q286">
            <v>6</v>
          </cell>
          <cell r="R286">
            <v>6</v>
          </cell>
          <cell r="S286">
            <v>18.333333333333332</v>
          </cell>
          <cell r="T286">
            <v>2</v>
          </cell>
          <cell r="U286">
            <v>1</v>
          </cell>
          <cell r="V286">
            <v>-1</v>
          </cell>
          <cell r="W286">
            <v>54</v>
          </cell>
          <cell r="X286">
            <v>38439</v>
          </cell>
        </row>
        <row r="287">
          <cell r="A287" t="str">
            <v>368926</v>
          </cell>
          <cell r="B287" t="str">
            <v xml:space="preserve">MET ZAINAL    </v>
          </cell>
          <cell r="C287" t="str">
            <v>08</v>
          </cell>
          <cell r="D287" t="str">
            <v>01/10/2002</v>
          </cell>
          <cell r="E287" t="str">
            <v>MPPK S/D 30062004</v>
          </cell>
          <cell r="F287" t="str">
            <v>08</v>
          </cell>
          <cell r="G287" t="str">
            <v>07/06/2003</v>
          </cell>
          <cell r="H287">
            <v>17691</v>
          </cell>
          <cell r="I287" t="str">
            <v>0000056665</v>
          </cell>
          <cell r="J287" t="str">
            <v>D1</v>
          </cell>
          <cell r="K287" t="str">
            <v>AKA INST&amp;ELKA I</v>
          </cell>
          <cell r="L287" t="str">
            <v>PLAJU</v>
          </cell>
          <cell r="M287" t="str">
            <v>24/09/1973</v>
          </cell>
          <cell r="N287" t="str">
            <v>E13730</v>
          </cell>
          <cell r="O287" t="str">
            <v>H I K</v>
          </cell>
          <cell r="P287">
            <v>6</v>
          </cell>
          <cell r="Q287">
            <v>6</v>
          </cell>
          <cell r="R287">
            <v>5</v>
          </cell>
          <cell r="S287">
            <v>18.333333333333332</v>
          </cell>
          <cell r="T287">
            <v>4</v>
          </cell>
          <cell r="U287">
            <v>1</v>
          </cell>
          <cell r="V287">
            <v>0</v>
          </cell>
          <cell r="W287">
            <v>56</v>
          </cell>
          <cell r="X287">
            <v>37779</v>
          </cell>
        </row>
        <row r="288">
          <cell r="A288" t="str">
            <v>371355</v>
          </cell>
          <cell r="B288" t="str">
            <v xml:space="preserve">DJODJO SUBAGDJA    </v>
          </cell>
          <cell r="C288" t="str">
            <v>06</v>
          </cell>
          <cell r="D288" t="str">
            <v>01/04/2003</v>
          </cell>
          <cell r="E288" t="str">
            <v>MPPK S/D 31122004</v>
          </cell>
          <cell r="F288" t="str">
            <v>05</v>
          </cell>
          <cell r="G288" t="str">
            <v>17/12/2003</v>
          </cell>
          <cell r="H288">
            <v>17884</v>
          </cell>
          <cell r="I288" t="str">
            <v>0000066656</v>
          </cell>
          <cell r="J288" t="str">
            <v>SMA</v>
          </cell>
          <cell r="K288" t="str">
            <v>S.M.A-B/PASPAL</v>
          </cell>
          <cell r="L288" t="str">
            <v>PLAJU</v>
          </cell>
          <cell r="M288" t="str">
            <v>16/11/1971</v>
          </cell>
          <cell r="N288" t="str">
            <v>E13730</v>
          </cell>
          <cell r="O288" t="str">
            <v>H I K</v>
          </cell>
          <cell r="P288">
            <v>6</v>
          </cell>
          <cell r="Q288">
            <v>5</v>
          </cell>
          <cell r="R288">
            <v>6</v>
          </cell>
          <cell r="S288">
            <v>18.333333333333332</v>
          </cell>
          <cell r="T288">
            <v>3</v>
          </cell>
          <cell r="U288">
            <v>1</v>
          </cell>
          <cell r="V288">
            <v>-1</v>
          </cell>
          <cell r="W288">
            <v>56</v>
          </cell>
          <cell r="X288">
            <v>37972</v>
          </cell>
        </row>
        <row r="289">
          <cell r="A289" t="str">
            <v>371922</v>
          </cell>
          <cell r="B289" t="str">
            <v xml:space="preserve">M. NAPITUPULU  S.E  </v>
          </cell>
          <cell r="C289" t="str">
            <v>05</v>
          </cell>
          <cell r="D289" t="str">
            <v>01/10/2002</v>
          </cell>
          <cell r="E289" t="str">
            <v>PWSU. PERAWATAN SDM</v>
          </cell>
          <cell r="F289" t="str">
            <v>05</v>
          </cell>
          <cell r="G289" t="str">
            <v>04/12/2002</v>
          </cell>
          <cell r="H289">
            <v>18441</v>
          </cell>
          <cell r="I289" t="str">
            <v>0000066656</v>
          </cell>
          <cell r="J289" t="str">
            <v>S1</v>
          </cell>
          <cell r="K289" t="str">
            <v>EKONOMI MANAGEMENT</v>
          </cell>
          <cell r="L289" t="str">
            <v>PLAJU</v>
          </cell>
          <cell r="M289" t="str">
            <v>03/07/1973</v>
          </cell>
          <cell r="N289" t="str">
            <v>E13730</v>
          </cell>
          <cell r="O289" t="str">
            <v>H I K</v>
          </cell>
          <cell r="P289">
            <v>6</v>
          </cell>
          <cell r="Q289">
            <v>5</v>
          </cell>
          <cell r="R289">
            <v>6</v>
          </cell>
          <cell r="S289">
            <v>18.333333333333332</v>
          </cell>
          <cell r="T289">
            <v>7</v>
          </cell>
          <cell r="U289">
            <v>2</v>
          </cell>
          <cell r="V289">
            <v>0</v>
          </cell>
          <cell r="W289">
            <v>54</v>
          </cell>
          <cell r="X289">
            <v>38530</v>
          </cell>
        </row>
        <row r="290">
          <cell r="A290" t="str">
            <v>372279</v>
          </cell>
          <cell r="B290" t="str">
            <v xml:space="preserve">M. ALWIN SIREGAR    </v>
          </cell>
          <cell r="C290" t="str">
            <v>07</v>
          </cell>
          <cell r="D290" t="str">
            <v>01/10/2001</v>
          </cell>
          <cell r="E290" t="str">
            <v>PWS. KESEHATAN KELUARGA</v>
          </cell>
          <cell r="F290" t="str">
            <v>06</v>
          </cell>
          <cell r="G290" t="str">
            <v>17/03/2003</v>
          </cell>
          <cell r="H290">
            <v>18327</v>
          </cell>
          <cell r="I290" t="str">
            <v>0000055555</v>
          </cell>
          <cell r="J290" t="str">
            <v>SMA</v>
          </cell>
          <cell r="K290" t="str">
            <v>S.M.A / SOSIAL</v>
          </cell>
          <cell r="L290" t="str">
            <v>PLAJU</v>
          </cell>
          <cell r="M290" t="str">
            <v>03/07/1973</v>
          </cell>
          <cell r="N290" t="str">
            <v>E13750</v>
          </cell>
          <cell r="O290" t="str">
            <v>KESEHATAN</v>
          </cell>
          <cell r="P290">
            <v>5</v>
          </cell>
          <cell r="Q290">
            <v>5</v>
          </cell>
          <cell r="R290">
            <v>5</v>
          </cell>
          <cell r="S290">
            <v>15</v>
          </cell>
          <cell r="T290">
            <v>3</v>
          </cell>
          <cell r="U290">
            <v>1</v>
          </cell>
          <cell r="V290">
            <v>-1</v>
          </cell>
          <cell r="W290">
            <v>54</v>
          </cell>
          <cell r="X290">
            <v>38416</v>
          </cell>
        </row>
        <row r="291">
          <cell r="A291" t="str">
            <v>372887</v>
          </cell>
          <cell r="B291" t="str">
            <v xml:space="preserve">WARGUNO WARSA    </v>
          </cell>
          <cell r="C291" t="str">
            <v>08</v>
          </cell>
          <cell r="D291" t="str">
            <v>01/04/2002</v>
          </cell>
          <cell r="E291" t="str">
            <v>AST. PEMB. LIS &amp; INT</v>
          </cell>
          <cell r="F291" t="str">
            <v>07</v>
          </cell>
          <cell r="G291" t="str">
            <v>31/12/2000</v>
          </cell>
          <cell r="H291">
            <v>18821</v>
          </cell>
          <cell r="I291" t="str">
            <v>0000056666</v>
          </cell>
          <cell r="J291" t="str">
            <v>D3</v>
          </cell>
          <cell r="K291" t="str">
            <v>SM HUKUM UMUM</v>
          </cell>
          <cell r="L291" t="str">
            <v>SUNGAI GERONG</v>
          </cell>
          <cell r="M291" t="str">
            <v>03/07/1973</v>
          </cell>
          <cell r="N291" t="str">
            <v>E13A60</v>
          </cell>
          <cell r="O291" t="str">
            <v>PENGADAAN/JPK</v>
          </cell>
          <cell r="P291">
            <v>6</v>
          </cell>
          <cell r="Q291">
            <v>6</v>
          </cell>
          <cell r="R291">
            <v>6</v>
          </cell>
          <cell r="S291">
            <v>20</v>
          </cell>
          <cell r="T291">
            <v>6</v>
          </cell>
          <cell r="U291">
            <v>4</v>
          </cell>
          <cell r="V291">
            <v>-1</v>
          </cell>
          <cell r="W291">
            <v>53</v>
          </cell>
          <cell r="X291">
            <v>38910</v>
          </cell>
        </row>
        <row r="292">
          <cell r="A292" t="str">
            <v>373842</v>
          </cell>
          <cell r="B292" t="str">
            <v xml:space="preserve">EFENDI MASPUTRA    </v>
          </cell>
          <cell r="C292" t="str">
            <v>08</v>
          </cell>
          <cell r="D292" t="str">
            <v>01/04/2003</v>
          </cell>
          <cell r="E292" t="str">
            <v>MPPK S/D 30042004</v>
          </cell>
          <cell r="F292" t="str">
            <v>08</v>
          </cell>
          <cell r="G292" t="str">
            <v>29/04/2003</v>
          </cell>
          <cell r="H292">
            <v>17652</v>
          </cell>
          <cell r="I292" t="str">
            <v>0000055445</v>
          </cell>
          <cell r="J292" t="str">
            <v>D1</v>
          </cell>
          <cell r="K292" t="str">
            <v>AKA LISTRIK I</v>
          </cell>
          <cell r="L292" t="str">
            <v>PLAJU</v>
          </cell>
          <cell r="M292" t="str">
            <v>22/07/1971</v>
          </cell>
          <cell r="N292" t="str">
            <v>E13730</v>
          </cell>
          <cell r="O292" t="str">
            <v>H I K</v>
          </cell>
          <cell r="P292">
            <v>4</v>
          </cell>
          <cell r="Q292">
            <v>4</v>
          </cell>
          <cell r="R292">
            <v>5</v>
          </cell>
          <cell r="S292">
            <v>11.666666666666666</v>
          </cell>
          <cell r="T292">
            <v>4</v>
          </cell>
          <cell r="U292">
            <v>1</v>
          </cell>
          <cell r="V292">
            <v>0</v>
          </cell>
          <cell r="W292">
            <v>56</v>
          </cell>
          <cell r="X292">
            <v>37740</v>
          </cell>
        </row>
        <row r="293">
          <cell r="A293" t="str">
            <v>374677</v>
          </cell>
          <cell r="B293" t="str">
            <v xml:space="preserve">ACHMAD FAUZI,  H    </v>
          </cell>
          <cell r="C293" t="str">
            <v>08</v>
          </cell>
          <cell r="D293" t="str">
            <v>01/10/2003</v>
          </cell>
          <cell r="E293" t="str">
            <v>TEKNISI RIGGER</v>
          </cell>
          <cell r="F293" t="str">
            <v>08</v>
          </cell>
          <cell r="G293" t="str">
            <v>31/12/2000</v>
          </cell>
          <cell r="H293">
            <v>18492</v>
          </cell>
          <cell r="I293" t="str">
            <v>0000035554</v>
          </cell>
          <cell r="J293" t="str">
            <v>SMA</v>
          </cell>
          <cell r="K293" t="str">
            <v>S.M.A-C/SOSIAL</v>
          </cell>
          <cell r="L293" t="str">
            <v>PLAJU</v>
          </cell>
          <cell r="M293" t="str">
            <v>02/03/1971</v>
          </cell>
          <cell r="N293" t="str">
            <v>E13A50</v>
          </cell>
          <cell r="O293" t="str">
            <v>BENGKEL</v>
          </cell>
          <cell r="P293">
            <v>5</v>
          </cell>
          <cell r="Q293">
            <v>5</v>
          </cell>
          <cell r="R293">
            <v>4</v>
          </cell>
          <cell r="S293">
            <v>13.333333333333334</v>
          </cell>
          <cell r="T293">
            <v>3</v>
          </cell>
          <cell r="U293">
            <v>4</v>
          </cell>
          <cell r="V293">
            <v>0</v>
          </cell>
          <cell r="W293">
            <v>54</v>
          </cell>
          <cell r="X293">
            <v>38581</v>
          </cell>
        </row>
        <row r="294">
          <cell r="A294" t="str">
            <v>374717</v>
          </cell>
          <cell r="B294" t="str">
            <v xml:space="preserve">ANSJORI GOPAR    </v>
          </cell>
          <cell r="C294" t="str">
            <v>08</v>
          </cell>
          <cell r="D294" t="str">
            <v>01/10/2003</v>
          </cell>
          <cell r="E294" t="str">
            <v>AST. JAGA AUX S.GERONG</v>
          </cell>
          <cell r="F294" t="str">
            <v>08</v>
          </cell>
          <cell r="G294" t="str">
            <v>01/10/2002</v>
          </cell>
          <cell r="H294">
            <v>18024</v>
          </cell>
          <cell r="I294" t="str">
            <v>0000055565</v>
          </cell>
          <cell r="J294" t="str">
            <v>SMA</v>
          </cell>
          <cell r="K294" t="str">
            <v>S.M.A / SOSIAL</v>
          </cell>
          <cell r="L294" t="str">
            <v>SUNGAI GERONG</v>
          </cell>
          <cell r="M294" t="str">
            <v>01/08/1971</v>
          </cell>
          <cell r="N294" t="str">
            <v>E13118</v>
          </cell>
          <cell r="O294" t="str">
            <v>U T L</v>
          </cell>
          <cell r="P294">
            <v>5</v>
          </cell>
          <cell r="Q294">
            <v>6</v>
          </cell>
          <cell r="R294">
            <v>5</v>
          </cell>
          <cell r="S294">
            <v>16.666666666666668</v>
          </cell>
          <cell r="T294">
            <v>3</v>
          </cell>
          <cell r="U294">
            <v>2</v>
          </cell>
          <cell r="V294">
            <v>0</v>
          </cell>
          <cell r="W294">
            <v>55</v>
          </cell>
          <cell r="X294">
            <v>38113</v>
          </cell>
        </row>
        <row r="295">
          <cell r="A295" t="str">
            <v>374766</v>
          </cell>
          <cell r="B295" t="str">
            <v xml:space="preserve">DURSIH    </v>
          </cell>
          <cell r="C295" t="str">
            <v>10</v>
          </cell>
          <cell r="D295" t="str">
            <v>01/04/2002</v>
          </cell>
          <cell r="E295" t="str">
            <v>PMK. VAC TOWER</v>
          </cell>
          <cell r="F295" t="str">
            <v>10</v>
          </cell>
          <cell r="G295" t="str">
            <v>02/04/2002</v>
          </cell>
          <cell r="H295">
            <v>19034</v>
          </cell>
          <cell r="I295" t="str">
            <v>0000055644</v>
          </cell>
          <cell r="J295" t="str">
            <v>SMA</v>
          </cell>
          <cell r="K295" t="str">
            <v>SMA.SOS/PERSAMAAN</v>
          </cell>
          <cell r="L295" t="str">
            <v>SUNGAI GERONG</v>
          </cell>
          <cell r="M295" t="str">
            <v>17/04/1968</v>
          </cell>
          <cell r="N295" t="str">
            <v>E13112</v>
          </cell>
          <cell r="O295" t="str">
            <v>CD &amp; L</v>
          </cell>
          <cell r="P295">
            <v>6</v>
          </cell>
          <cell r="Q295">
            <v>4</v>
          </cell>
          <cell r="R295">
            <v>4</v>
          </cell>
          <cell r="S295">
            <v>13.333333333333334</v>
          </cell>
          <cell r="T295">
            <v>3</v>
          </cell>
          <cell r="U295">
            <v>2</v>
          </cell>
          <cell r="V295">
            <v>0</v>
          </cell>
          <cell r="W295">
            <v>52</v>
          </cell>
          <cell r="X295">
            <v>39123</v>
          </cell>
        </row>
        <row r="296">
          <cell r="A296" t="str">
            <v>374814</v>
          </cell>
          <cell r="B296" t="str">
            <v xml:space="preserve">INDRAPUSPITA    </v>
          </cell>
          <cell r="C296" t="str">
            <v>08</v>
          </cell>
          <cell r="D296" t="str">
            <v>01/04/2002</v>
          </cell>
          <cell r="E296" t="str">
            <v>AST. TERMINAL/LLP</v>
          </cell>
          <cell r="F296" t="str">
            <v>08</v>
          </cell>
          <cell r="G296" t="str">
            <v>03/01/2000</v>
          </cell>
          <cell r="H296">
            <v>18516</v>
          </cell>
          <cell r="I296" t="str">
            <v>0000055655</v>
          </cell>
          <cell r="J296" t="str">
            <v>SMK</v>
          </cell>
          <cell r="K296" t="str">
            <v>S T M  BGN GEDUNG</v>
          </cell>
          <cell r="L296" t="str">
            <v>PLAJU</v>
          </cell>
          <cell r="M296" t="str">
            <v>30/05/1972</v>
          </cell>
          <cell r="N296" t="str">
            <v>E13540</v>
          </cell>
          <cell r="O296" t="str">
            <v>MARINE</v>
          </cell>
          <cell r="P296">
            <v>6</v>
          </cell>
          <cell r="Q296">
            <v>5</v>
          </cell>
          <cell r="R296">
            <v>5</v>
          </cell>
          <cell r="S296">
            <v>16.666666666666668</v>
          </cell>
          <cell r="T296">
            <v>3</v>
          </cell>
          <cell r="U296">
            <v>4</v>
          </cell>
          <cell r="V296">
            <v>0</v>
          </cell>
          <cell r="W296">
            <v>54</v>
          </cell>
          <cell r="X296">
            <v>38605</v>
          </cell>
        </row>
        <row r="297">
          <cell r="A297" t="str">
            <v>374863</v>
          </cell>
          <cell r="B297" t="str">
            <v xml:space="preserve">KARSIMAN    </v>
          </cell>
          <cell r="C297" t="str">
            <v>10</v>
          </cell>
          <cell r="D297" t="str">
            <v>01/04/2002</v>
          </cell>
          <cell r="E297" t="str">
            <v>PMK. PANEL REFORMING</v>
          </cell>
          <cell r="F297" t="str">
            <v>10</v>
          </cell>
          <cell r="G297" t="str">
            <v>03/01/2000</v>
          </cell>
          <cell r="H297">
            <v>18805</v>
          </cell>
          <cell r="I297" t="str">
            <v>0000055665</v>
          </cell>
          <cell r="J297" t="str">
            <v>SD</v>
          </cell>
          <cell r="K297" t="str">
            <v>SEKOLAH DASAR</v>
          </cell>
          <cell r="L297" t="str">
            <v>PLAJU</v>
          </cell>
          <cell r="M297" t="str">
            <v>10/05/1972</v>
          </cell>
          <cell r="N297" t="str">
            <v>E13111</v>
          </cell>
          <cell r="O297" t="str">
            <v>CD &amp; GP</v>
          </cell>
          <cell r="P297">
            <v>6</v>
          </cell>
          <cell r="Q297">
            <v>6</v>
          </cell>
          <cell r="R297">
            <v>5</v>
          </cell>
          <cell r="S297">
            <v>18.333333333333332</v>
          </cell>
          <cell r="T297">
            <v>1</v>
          </cell>
          <cell r="U297">
            <v>4</v>
          </cell>
          <cell r="V297">
            <v>0</v>
          </cell>
          <cell r="W297">
            <v>53</v>
          </cell>
          <cell r="X297">
            <v>38894</v>
          </cell>
        </row>
        <row r="298">
          <cell r="A298" t="str">
            <v>374896</v>
          </cell>
          <cell r="B298" t="str">
            <v xml:space="preserve">JOHNY MANOPPO    </v>
          </cell>
          <cell r="C298" t="str">
            <v>08</v>
          </cell>
          <cell r="D298" t="str">
            <v>01/04/2002</v>
          </cell>
          <cell r="E298" t="str">
            <v>PERENCANAAN O/H</v>
          </cell>
          <cell r="F298" t="str">
            <v>06</v>
          </cell>
          <cell r="G298" t="str">
            <v>01/12/2003</v>
          </cell>
          <cell r="H298">
            <v>18657</v>
          </cell>
          <cell r="I298" t="str">
            <v>0000056665</v>
          </cell>
          <cell r="J298" t="str">
            <v>D1</v>
          </cell>
          <cell r="K298" t="str">
            <v>AKA TEKNIK UMUM I</v>
          </cell>
          <cell r="L298" t="str">
            <v>SUNGAI GERONG</v>
          </cell>
          <cell r="M298" t="str">
            <v>24/11/1972</v>
          </cell>
          <cell r="N298" t="str">
            <v>E13A10</v>
          </cell>
          <cell r="O298" t="str">
            <v>PERENCANAAN</v>
          </cell>
          <cell r="P298">
            <v>6</v>
          </cell>
          <cell r="Q298">
            <v>6</v>
          </cell>
          <cell r="R298">
            <v>5</v>
          </cell>
          <cell r="S298">
            <v>18.333333333333332</v>
          </cell>
          <cell r="T298">
            <v>4</v>
          </cell>
          <cell r="U298">
            <v>1</v>
          </cell>
          <cell r="V298">
            <v>-2</v>
          </cell>
          <cell r="W298">
            <v>53</v>
          </cell>
          <cell r="X298">
            <v>38746</v>
          </cell>
        </row>
        <row r="299">
          <cell r="A299" t="str">
            <v>375016</v>
          </cell>
          <cell r="B299" t="str">
            <v xml:space="preserve">RADI ISMAN  A.MA  </v>
          </cell>
          <cell r="C299" t="str">
            <v>08</v>
          </cell>
          <cell r="D299" t="str">
            <v>01/04/2002</v>
          </cell>
          <cell r="E299" t="str">
            <v>AST. JAGA LAB PETKIM</v>
          </cell>
          <cell r="F299" t="str">
            <v>07</v>
          </cell>
          <cell r="G299" t="str">
            <v>03/01/2000</v>
          </cell>
          <cell r="H299">
            <v>19692</v>
          </cell>
          <cell r="I299" t="str">
            <v>0000045666</v>
          </cell>
          <cell r="J299" t="str">
            <v>D2</v>
          </cell>
          <cell r="K299" t="str">
            <v>AKA LAB/KILANG II</v>
          </cell>
          <cell r="L299" t="str">
            <v>PLAJU</v>
          </cell>
          <cell r="M299" t="str">
            <v>13/03/1973</v>
          </cell>
          <cell r="N299" t="str">
            <v>E13140</v>
          </cell>
          <cell r="O299" t="str">
            <v>LABORATORIUM</v>
          </cell>
          <cell r="P299">
            <v>6</v>
          </cell>
          <cell r="Q299">
            <v>6</v>
          </cell>
          <cell r="R299">
            <v>6</v>
          </cell>
          <cell r="S299">
            <v>20</v>
          </cell>
          <cell r="T299">
            <v>5</v>
          </cell>
          <cell r="U299">
            <v>4</v>
          </cell>
          <cell r="V299">
            <v>-1</v>
          </cell>
          <cell r="W299">
            <v>51</v>
          </cell>
          <cell r="X299">
            <v>39781</v>
          </cell>
        </row>
        <row r="300">
          <cell r="A300" t="str">
            <v>375065</v>
          </cell>
          <cell r="B300" t="str">
            <v xml:space="preserve">SANUSI    </v>
          </cell>
          <cell r="C300" t="str">
            <v>09</v>
          </cell>
          <cell r="D300" t="str">
            <v>01/04/2003</v>
          </cell>
          <cell r="E300" t="str">
            <v>MPPK S/D 30112004</v>
          </cell>
          <cell r="F300" t="str">
            <v>09</v>
          </cell>
          <cell r="G300" t="str">
            <v>28/11/2003</v>
          </cell>
          <cell r="H300">
            <v>17865</v>
          </cell>
          <cell r="I300" t="str">
            <v>0000055654</v>
          </cell>
          <cell r="J300" t="str">
            <v>SMA</v>
          </cell>
          <cell r="K300" t="str">
            <v>SMA-SOSIAL/PERSAMAAN</v>
          </cell>
          <cell r="L300" t="str">
            <v>SUNGAI GERONG</v>
          </cell>
          <cell r="M300" t="str">
            <v>21/11/1968</v>
          </cell>
          <cell r="N300" t="str">
            <v>E13730</v>
          </cell>
          <cell r="O300" t="str">
            <v>H I K</v>
          </cell>
          <cell r="P300">
            <v>6</v>
          </cell>
          <cell r="Q300">
            <v>5</v>
          </cell>
          <cell r="R300">
            <v>4</v>
          </cell>
          <cell r="S300">
            <v>15</v>
          </cell>
          <cell r="T300">
            <v>3</v>
          </cell>
          <cell r="U300">
            <v>1</v>
          </cell>
          <cell r="V300">
            <v>0</v>
          </cell>
          <cell r="W300">
            <v>56</v>
          </cell>
          <cell r="X300">
            <v>37953</v>
          </cell>
        </row>
        <row r="301">
          <cell r="A301" t="str">
            <v>375113</v>
          </cell>
          <cell r="B301" t="str">
            <v xml:space="preserve">SJARIF SUTISNA    </v>
          </cell>
          <cell r="C301" t="str">
            <v>09</v>
          </cell>
          <cell r="D301" t="str">
            <v>01/04/2001</v>
          </cell>
          <cell r="E301" t="str">
            <v>AST. JAGA MARK-V</v>
          </cell>
          <cell r="F301" t="str">
            <v>08</v>
          </cell>
          <cell r="G301" t="str">
            <v>01/08/2003</v>
          </cell>
          <cell r="H301">
            <v>18115</v>
          </cell>
          <cell r="I301" t="str">
            <v>0000046545</v>
          </cell>
          <cell r="J301" t="str">
            <v>SMP</v>
          </cell>
          <cell r="K301" t="str">
            <v>ST/LISTRIK</v>
          </cell>
          <cell r="L301" t="str">
            <v>PLAJU</v>
          </cell>
          <cell r="M301" t="str">
            <v>01/11/1971</v>
          </cell>
          <cell r="N301" t="str">
            <v>E13118</v>
          </cell>
          <cell r="O301" t="str">
            <v>U T L</v>
          </cell>
          <cell r="P301">
            <v>5</v>
          </cell>
          <cell r="Q301">
            <v>4</v>
          </cell>
          <cell r="R301">
            <v>5</v>
          </cell>
          <cell r="S301">
            <v>13.333333333333334</v>
          </cell>
          <cell r="T301">
            <v>2</v>
          </cell>
          <cell r="U301">
            <v>1</v>
          </cell>
          <cell r="V301">
            <v>-1</v>
          </cell>
          <cell r="W301">
            <v>55</v>
          </cell>
          <cell r="X301">
            <v>38204</v>
          </cell>
        </row>
        <row r="302">
          <cell r="A302" t="str">
            <v>376094</v>
          </cell>
          <cell r="B302" t="str">
            <v xml:space="preserve">RODI  M    </v>
          </cell>
          <cell r="C302" t="str">
            <v>10</v>
          </cell>
          <cell r="D302" t="str">
            <v>01/10/2001</v>
          </cell>
          <cell r="E302" t="str">
            <v>AST. FORMALITAS</v>
          </cell>
          <cell r="F302" t="str">
            <v>09</v>
          </cell>
          <cell r="G302" t="str">
            <v>03/01/2000</v>
          </cell>
          <cell r="H302">
            <v>21102</v>
          </cell>
          <cell r="I302" t="str">
            <v>0000056566</v>
          </cell>
          <cell r="J302" t="str">
            <v>SMA</v>
          </cell>
          <cell r="K302" t="str">
            <v>SMA.SOS/PERSAMAAN</v>
          </cell>
          <cell r="L302" t="str">
            <v>PLAJU</v>
          </cell>
          <cell r="M302" t="str">
            <v>27/12/1973</v>
          </cell>
          <cell r="N302" t="str">
            <v>E13510</v>
          </cell>
          <cell r="O302" t="str">
            <v>PENGADAAN</v>
          </cell>
          <cell r="P302">
            <v>5</v>
          </cell>
          <cell r="Q302">
            <v>6</v>
          </cell>
          <cell r="R302">
            <v>6</v>
          </cell>
          <cell r="S302">
            <v>18.333333333333332</v>
          </cell>
          <cell r="T302">
            <v>3</v>
          </cell>
          <cell r="U302">
            <v>4</v>
          </cell>
          <cell r="V302">
            <v>-1</v>
          </cell>
          <cell r="W302">
            <v>47</v>
          </cell>
          <cell r="X302">
            <v>41191</v>
          </cell>
        </row>
        <row r="303">
          <cell r="A303" t="str">
            <v>376767</v>
          </cell>
          <cell r="B303" t="str">
            <v xml:space="preserve">CHAIRUDDIN    </v>
          </cell>
          <cell r="C303" t="str">
            <v>09</v>
          </cell>
          <cell r="D303" t="str">
            <v>01/10/1995</v>
          </cell>
          <cell r="E303" t="str">
            <v>AST. FINANCE</v>
          </cell>
          <cell r="F303" t="str">
            <v>08</v>
          </cell>
          <cell r="G303" t="str">
            <v>20/01/2003</v>
          </cell>
          <cell r="H303">
            <v>18546</v>
          </cell>
          <cell r="I303" t="str">
            <v>0000067535</v>
          </cell>
          <cell r="J303" t="str">
            <v>SMP</v>
          </cell>
          <cell r="K303" t="str">
            <v>S M P</v>
          </cell>
          <cell r="L303" t="str">
            <v>PLAJU</v>
          </cell>
          <cell r="M303" t="str">
            <v>01/09/1971</v>
          </cell>
          <cell r="N303" t="str">
            <v>E13C00</v>
          </cell>
          <cell r="O303" t="str">
            <v>DOK &amp; PKP</v>
          </cell>
          <cell r="P303">
            <v>5</v>
          </cell>
          <cell r="Q303">
            <v>3</v>
          </cell>
          <cell r="R303">
            <v>5</v>
          </cell>
          <cell r="S303">
            <v>11.666666666666666</v>
          </cell>
          <cell r="T303">
            <v>2</v>
          </cell>
          <cell r="U303">
            <v>1</v>
          </cell>
          <cell r="V303">
            <v>-1</v>
          </cell>
          <cell r="W303">
            <v>54</v>
          </cell>
          <cell r="X303">
            <v>38635</v>
          </cell>
        </row>
        <row r="304">
          <cell r="A304" t="str">
            <v>380102</v>
          </cell>
          <cell r="B304" t="str">
            <v xml:space="preserve">YATONO  IR  </v>
          </cell>
          <cell r="C304" t="str">
            <v>06</v>
          </cell>
          <cell r="D304" t="str">
            <v>01/10/2002</v>
          </cell>
          <cell r="E304" t="str">
            <v>PWSU. SISTEM &amp; PROSEDUR</v>
          </cell>
          <cell r="F304" t="str">
            <v>05</v>
          </cell>
          <cell r="G304" t="str">
            <v>12/02/2001</v>
          </cell>
          <cell r="H304">
            <v>18762</v>
          </cell>
          <cell r="I304" t="str">
            <v>0000056666</v>
          </cell>
          <cell r="J304" t="str">
            <v>S1</v>
          </cell>
          <cell r="K304" t="str">
            <v>TEKNIK ELEKTRO</v>
          </cell>
          <cell r="L304" t="str">
            <v>PLAJU</v>
          </cell>
          <cell r="M304" t="str">
            <v>18/09/1972</v>
          </cell>
          <cell r="N304" t="str">
            <v>E13740</v>
          </cell>
          <cell r="O304" t="str">
            <v>O &amp; P</v>
          </cell>
          <cell r="P304">
            <v>6</v>
          </cell>
          <cell r="Q304">
            <v>6</v>
          </cell>
          <cell r="R304">
            <v>6</v>
          </cell>
          <cell r="S304">
            <v>20</v>
          </cell>
          <cell r="T304">
            <v>7</v>
          </cell>
          <cell r="U304">
            <v>3</v>
          </cell>
          <cell r="V304">
            <v>-1</v>
          </cell>
          <cell r="W304">
            <v>53</v>
          </cell>
          <cell r="X304">
            <v>38851</v>
          </cell>
        </row>
        <row r="305">
          <cell r="A305" t="str">
            <v>380776</v>
          </cell>
          <cell r="B305" t="str">
            <v xml:space="preserve">ABU KOSIM    </v>
          </cell>
          <cell r="C305" t="str">
            <v>09</v>
          </cell>
          <cell r="D305" t="str">
            <v>01/04/2003</v>
          </cell>
          <cell r="E305" t="str">
            <v>AST. CD-IV, HP &amp; FO</v>
          </cell>
          <cell r="F305" t="str">
            <v>08</v>
          </cell>
          <cell r="G305" t="str">
            <v>01/06/2001</v>
          </cell>
          <cell r="H305">
            <v>19612</v>
          </cell>
          <cell r="I305" t="str">
            <v>0000066656</v>
          </cell>
          <cell r="J305" t="str">
            <v>SMA</v>
          </cell>
          <cell r="K305" t="str">
            <v>P K MIGAS</v>
          </cell>
          <cell r="L305" t="str">
            <v>PLAJU</v>
          </cell>
          <cell r="M305" t="str">
            <v>10/01/1974</v>
          </cell>
          <cell r="N305" t="str">
            <v>E13111</v>
          </cell>
          <cell r="O305" t="str">
            <v>CD &amp; GP</v>
          </cell>
          <cell r="P305">
            <v>6</v>
          </cell>
          <cell r="Q305">
            <v>5</v>
          </cell>
          <cell r="R305">
            <v>6</v>
          </cell>
          <cell r="S305">
            <v>18.333333333333332</v>
          </cell>
          <cell r="T305">
            <v>3</v>
          </cell>
          <cell r="U305">
            <v>3</v>
          </cell>
          <cell r="V305">
            <v>-1</v>
          </cell>
          <cell r="W305">
            <v>51</v>
          </cell>
          <cell r="X305">
            <v>39701</v>
          </cell>
        </row>
        <row r="306">
          <cell r="A306" t="str">
            <v>380832</v>
          </cell>
          <cell r="B306" t="str">
            <v xml:space="preserve">SUTOMO  A.P  </v>
          </cell>
          <cell r="C306" t="str">
            <v>07</v>
          </cell>
          <cell r="D306" t="str">
            <v>01/04/2003</v>
          </cell>
          <cell r="E306" t="str">
            <v>PWS. JAGA POLY ALKY</v>
          </cell>
          <cell r="F306" t="str">
            <v>06</v>
          </cell>
          <cell r="G306" t="str">
            <v>01/09/2001</v>
          </cell>
          <cell r="H306">
            <v>19026</v>
          </cell>
          <cell r="I306" t="str">
            <v>0000046666</v>
          </cell>
          <cell r="J306" t="str">
            <v>D1</v>
          </cell>
          <cell r="K306" t="str">
            <v>AKA PENGOL/KIL I</v>
          </cell>
          <cell r="L306" t="str">
            <v>PLAJU</v>
          </cell>
          <cell r="M306" t="str">
            <v>10/01/1974</v>
          </cell>
          <cell r="N306" t="str">
            <v>E13111</v>
          </cell>
          <cell r="O306" t="str">
            <v>CD &amp; GP</v>
          </cell>
          <cell r="P306">
            <v>6</v>
          </cell>
          <cell r="Q306">
            <v>6</v>
          </cell>
          <cell r="R306">
            <v>6</v>
          </cell>
          <cell r="S306">
            <v>20</v>
          </cell>
          <cell r="T306">
            <v>4</v>
          </cell>
          <cell r="U306">
            <v>3</v>
          </cell>
          <cell r="V306">
            <v>-1</v>
          </cell>
          <cell r="W306">
            <v>52</v>
          </cell>
          <cell r="X306">
            <v>39115</v>
          </cell>
        </row>
        <row r="307">
          <cell r="A307" t="str">
            <v>380849</v>
          </cell>
          <cell r="B307" t="str">
            <v xml:space="preserve">WARNO    </v>
          </cell>
          <cell r="C307" t="str">
            <v>09</v>
          </cell>
          <cell r="D307" t="str">
            <v>01/04/2002</v>
          </cell>
          <cell r="E307" t="str">
            <v>AST. ALKYLASI &amp; SAU</v>
          </cell>
          <cell r="F307" t="str">
            <v>08</v>
          </cell>
          <cell r="G307" t="str">
            <v>01/08/2003</v>
          </cell>
          <cell r="H307">
            <v>19424</v>
          </cell>
          <cell r="I307" t="str">
            <v>0000066666</v>
          </cell>
          <cell r="J307" t="str">
            <v>SMA</v>
          </cell>
          <cell r="K307" t="str">
            <v>S.M.A / SOSIAL</v>
          </cell>
          <cell r="L307" t="str">
            <v>PLAJU</v>
          </cell>
          <cell r="M307" t="str">
            <v>10/01/1974</v>
          </cell>
          <cell r="N307" t="str">
            <v>E13111</v>
          </cell>
          <cell r="O307" t="str">
            <v>CD &amp; GP</v>
          </cell>
          <cell r="P307">
            <v>6</v>
          </cell>
          <cell r="Q307">
            <v>6</v>
          </cell>
          <cell r="R307">
            <v>6</v>
          </cell>
          <cell r="S307">
            <v>20</v>
          </cell>
          <cell r="T307">
            <v>3</v>
          </cell>
          <cell r="U307">
            <v>1</v>
          </cell>
          <cell r="V307">
            <v>-1</v>
          </cell>
          <cell r="W307">
            <v>51</v>
          </cell>
          <cell r="X307">
            <v>39513</v>
          </cell>
        </row>
        <row r="308">
          <cell r="A308" t="str">
            <v>380857</v>
          </cell>
          <cell r="B308" t="str">
            <v xml:space="preserve">ERMIZON  A.P  </v>
          </cell>
          <cell r="C308" t="str">
            <v>08</v>
          </cell>
          <cell r="D308" t="str">
            <v>01/04/2001</v>
          </cell>
          <cell r="E308" t="str">
            <v>PWS. ANGGARAN INV &amp; MAT</v>
          </cell>
          <cell r="F308" t="str">
            <v>06</v>
          </cell>
          <cell r="G308" t="str">
            <v>06/08/2001</v>
          </cell>
          <cell r="H308">
            <v>18880</v>
          </cell>
          <cell r="I308" t="str">
            <v>0000066666</v>
          </cell>
          <cell r="J308" t="str">
            <v>D1</v>
          </cell>
          <cell r="K308" t="str">
            <v>AKA AKUN PERMINY I</v>
          </cell>
          <cell r="L308" t="str">
            <v>PLAJU</v>
          </cell>
          <cell r="M308" t="str">
            <v>11/01/1974</v>
          </cell>
          <cell r="N308" t="str">
            <v>E13810</v>
          </cell>
          <cell r="O308" t="str">
            <v>KONTROLLER</v>
          </cell>
          <cell r="P308">
            <v>6</v>
          </cell>
          <cell r="Q308">
            <v>6</v>
          </cell>
          <cell r="R308">
            <v>6</v>
          </cell>
          <cell r="S308">
            <v>20</v>
          </cell>
          <cell r="T308">
            <v>4</v>
          </cell>
          <cell r="U308">
            <v>3</v>
          </cell>
          <cell r="V308">
            <v>-2</v>
          </cell>
          <cell r="W308">
            <v>53</v>
          </cell>
          <cell r="X308">
            <v>38969</v>
          </cell>
        </row>
        <row r="309">
          <cell r="A309" t="str">
            <v>380898</v>
          </cell>
          <cell r="B309" t="str">
            <v xml:space="preserve">SRI NOTO  SE  </v>
          </cell>
          <cell r="C309" t="str">
            <v>08</v>
          </cell>
          <cell r="D309" t="str">
            <v>01/10/2001</v>
          </cell>
          <cell r="E309" t="str">
            <v>MPPK S/D 30112004</v>
          </cell>
          <cell r="F309" t="str">
            <v>07</v>
          </cell>
          <cell r="G309" t="str">
            <v>12/11/2003</v>
          </cell>
          <cell r="H309">
            <v>17849</v>
          </cell>
          <cell r="I309" t="str">
            <v>0000046555</v>
          </cell>
          <cell r="J309" t="str">
            <v>S1</v>
          </cell>
          <cell r="K309" t="str">
            <v>EKONOMI MANAGEMENT</v>
          </cell>
          <cell r="L309" t="str">
            <v>SUNGAI GERONG</v>
          </cell>
          <cell r="M309" t="str">
            <v>11/01/1974</v>
          </cell>
          <cell r="N309" t="str">
            <v>E13730</v>
          </cell>
          <cell r="O309" t="str">
            <v>H I K</v>
          </cell>
          <cell r="P309">
            <v>5</v>
          </cell>
          <cell r="Q309">
            <v>5</v>
          </cell>
          <cell r="R309">
            <v>5</v>
          </cell>
          <cell r="S309">
            <v>15</v>
          </cell>
          <cell r="T309">
            <v>7</v>
          </cell>
          <cell r="U309">
            <v>1</v>
          </cell>
          <cell r="V309">
            <v>-1</v>
          </cell>
          <cell r="W309">
            <v>56</v>
          </cell>
          <cell r="X309">
            <v>37937</v>
          </cell>
        </row>
        <row r="310">
          <cell r="A310" t="str">
            <v>380905</v>
          </cell>
          <cell r="B310" t="str">
            <v xml:space="preserve">SUHARDJONO    </v>
          </cell>
          <cell r="C310" t="str">
            <v>08</v>
          </cell>
          <cell r="D310" t="str">
            <v>01/04/2003</v>
          </cell>
          <cell r="E310" t="str">
            <v>PWS. JAGA CD TENGAH</v>
          </cell>
          <cell r="F310" t="str">
            <v>07</v>
          </cell>
          <cell r="G310" t="str">
            <v>01/05/2002</v>
          </cell>
          <cell r="H310">
            <v>18346</v>
          </cell>
          <cell r="I310" t="str">
            <v>0000066666</v>
          </cell>
          <cell r="J310" t="str">
            <v>SMA</v>
          </cell>
          <cell r="K310" t="str">
            <v>P K MIGAS</v>
          </cell>
          <cell r="L310" t="str">
            <v>PLAJU</v>
          </cell>
          <cell r="M310" t="str">
            <v>11/01/1974</v>
          </cell>
          <cell r="N310" t="str">
            <v>E13111</v>
          </cell>
          <cell r="O310" t="str">
            <v>CD &amp; GP</v>
          </cell>
          <cell r="P310">
            <v>6</v>
          </cell>
          <cell r="Q310">
            <v>6</v>
          </cell>
          <cell r="R310">
            <v>6</v>
          </cell>
          <cell r="S310">
            <v>20</v>
          </cell>
          <cell r="T310">
            <v>3</v>
          </cell>
          <cell r="U310">
            <v>2</v>
          </cell>
          <cell r="V310">
            <v>-1</v>
          </cell>
          <cell r="W310">
            <v>54</v>
          </cell>
          <cell r="X310">
            <v>38435</v>
          </cell>
        </row>
        <row r="311">
          <cell r="A311" t="str">
            <v>380921</v>
          </cell>
          <cell r="B311" t="str">
            <v xml:space="preserve">SUYITNO  A.P  </v>
          </cell>
          <cell r="C311" t="str">
            <v>08</v>
          </cell>
          <cell r="D311" t="str">
            <v>01/04/2003</v>
          </cell>
          <cell r="E311" t="str">
            <v>PWS. JAGA REFORMING &amp; FGS</v>
          </cell>
          <cell r="F311" t="str">
            <v>07</v>
          </cell>
          <cell r="G311" t="str">
            <v>01/05/2002</v>
          </cell>
          <cell r="H311">
            <v>18017</v>
          </cell>
          <cell r="I311" t="str">
            <v>0000055656</v>
          </cell>
          <cell r="J311" t="str">
            <v>D1</v>
          </cell>
          <cell r="K311" t="str">
            <v>AKA PENGOL/KIL I</v>
          </cell>
          <cell r="L311" t="str">
            <v>PLAJU</v>
          </cell>
          <cell r="M311" t="str">
            <v>11/01/1974</v>
          </cell>
          <cell r="N311" t="str">
            <v>E13111</v>
          </cell>
          <cell r="O311" t="str">
            <v>CD &amp; GP</v>
          </cell>
          <cell r="P311">
            <v>6</v>
          </cell>
          <cell r="Q311">
            <v>5</v>
          </cell>
          <cell r="R311">
            <v>6</v>
          </cell>
          <cell r="S311">
            <v>18.333333333333332</v>
          </cell>
          <cell r="T311">
            <v>4</v>
          </cell>
          <cell r="U311">
            <v>2</v>
          </cell>
          <cell r="V311">
            <v>-1</v>
          </cell>
          <cell r="W311">
            <v>55</v>
          </cell>
          <cell r="X311">
            <v>38106</v>
          </cell>
        </row>
        <row r="312">
          <cell r="A312" t="str">
            <v>380946</v>
          </cell>
          <cell r="B312" t="str">
            <v xml:space="preserve">SYAHRULSYAH    </v>
          </cell>
          <cell r="C312" t="str">
            <v>09</v>
          </cell>
          <cell r="D312" t="str">
            <v>01/04/2002</v>
          </cell>
          <cell r="E312" t="str">
            <v>PWS. JAGA REF &amp; FGS</v>
          </cell>
          <cell r="F312" t="str">
            <v>07</v>
          </cell>
          <cell r="G312" t="str">
            <v>01/08/2003</v>
          </cell>
          <cell r="H312">
            <v>18540</v>
          </cell>
          <cell r="I312" t="str">
            <v>0000055666</v>
          </cell>
          <cell r="J312" t="str">
            <v>SMA</v>
          </cell>
          <cell r="K312" t="str">
            <v>S.M.A-B/PASPAL</v>
          </cell>
          <cell r="L312" t="str">
            <v>PLAJU</v>
          </cell>
          <cell r="M312" t="str">
            <v>11/01/1974</v>
          </cell>
          <cell r="N312" t="str">
            <v>E13111</v>
          </cell>
          <cell r="O312" t="str">
            <v>CD &amp; GP</v>
          </cell>
          <cell r="P312">
            <v>6</v>
          </cell>
          <cell r="Q312">
            <v>6</v>
          </cell>
          <cell r="R312">
            <v>6</v>
          </cell>
          <cell r="S312">
            <v>20</v>
          </cell>
          <cell r="T312">
            <v>3</v>
          </cell>
          <cell r="U312">
            <v>1</v>
          </cell>
          <cell r="V312">
            <v>-2</v>
          </cell>
          <cell r="W312">
            <v>54</v>
          </cell>
          <cell r="X312">
            <v>38629</v>
          </cell>
        </row>
        <row r="313">
          <cell r="A313" t="str">
            <v>381001</v>
          </cell>
          <cell r="B313" t="str">
            <v xml:space="preserve">ANGGARISMAN  A.P  </v>
          </cell>
          <cell r="C313" t="str">
            <v>08</v>
          </cell>
          <cell r="D313" t="str">
            <v>01/04/2002</v>
          </cell>
          <cell r="E313" t="str">
            <v>AST. CONSOLE CD UTARA</v>
          </cell>
          <cell r="F313" t="str">
            <v>07</v>
          </cell>
          <cell r="G313" t="str">
            <v>03/01/2000</v>
          </cell>
          <cell r="H313">
            <v>18395</v>
          </cell>
          <cell r="I313" t="str">
            <v>0000066666</v>
          </cell>
          <cell r="J313" t="str">
            <v>D1</v>
          </cell>
          <cell r="K313" t="str">
            <v>AKA PENGOL/KIL I</v>
          </cell>
          <cell r="L313" t="str">
            <v>PLAJU</v>
          </cell>
          <cell r="M313" t="str">
            <v>14/01/1974</v>
          </cell>
          <cell r="N313" t="str">
            <v>E13111</v>
          </cell>
          <cell r="O313" t="str">
            <v>CD &amp; GP</v>
          </cell>
          <cell r="P313">
            <v>6</v>
          </cell>
          <cell r="Q313">
            <v>6</v>
          </cell>
          <cell r="R313">
            <v>6</v>
          </cell>
          <cell r="S313">
            <v>20</v>
          </cell>
          <cell r="T313">
            <v>4</v>
          </cell>
          <cell r="U313">
            <v>4</v>
          </cell>
          <cell r="V313">
            <v>-1</v>
          </cell>
          <cell r="W313">
            <v>54</v>
          </cell>
          <cell r="X313">
            <v>38484</v>
          </cell>
        </row>
        <row r="314">
          <cell r="A314" t="str">
            <v>381059</v>
          </cell>
          <cell r="B314" t="str">
            <v xml:space="preserve">HARTONO  S.  A.P  </v>
          </cell>
          <cell r="C314" t="str">
            <v>08</v>
          </cell>
          <cell r="D314" t="str">
            <v>01/04/2002</v>
          </cell>
          <cell r="E314" t="str">
            <v>AST. CONSOLE CD UTARA</v>
          </cell>
          <cell r="F314" t="str">
            <v>07</v>
          </cell>
          <cell r="G314" t="str">
            <v>03/01/2000</v>
          </cell>
          <cell r="H314">
            <v>18686</v>
          </cell>
          <cell r="I314" t="str">
            <v>0000066665</v>
          </cell>
          <cell r="J314" t="str">
            <v>D1</v>
          </cell>
          <cell r="K314" t="str">
            <v>AKA PENGOL/KIL I</v>
          </cell>
          <cell r="L314" t="str">
            <v>PLAJU</v>
          </cell>
          <cell r="M314" t="str">
            <v>14/01/1974</v>
          </cell>
          <cell r="N314" t="str">
            <v>E13111</v>
          </cell>
          <cell r="O314" t="str">
            <v>CD &amp; GP</v>
          </cell>
          <cell r="P314">
            <v>6</v>
          </cell>
          <cell r="Q314">
            <v>6</v>
          </cell>
          <cell r="R314">
            <v>5</v>
          </cell>
          <cell r="S314">
            <v>18.333333333333332</v>
          </cell>
          <cell r="T314">
            <v>4</v>
          </cell>
          <cell r="U314">
            <v>4</v>
          </cell>
          <cell r="V314">
            <v>-1</v>
          </cell>
          <cell r="W314">
            <v>53</v>
          </cell>
          <cell r="X314">
            <v>38775</v>
          </cell>
        </row>
        <row r="315">
          <cell r="A315" t="str">
            <v>381083</v>
          </cell>
          <cell r="B315" t="str">
            <v xml:space="preserve">KUSNI NITIHARDJO    </v>
          </cell>
          <cell r="C315" t="str">
            <v>09</v>
          </cell>
          <cell r="D315" t="str">
            <v>01/10/2001</v>
          </cell>
          <cell r="E315" t="str">
            <v>MPPK S/D 31122004</v>
          </cell>
          <cell r="F315" t="str">
            <v>08</v>
          </cell>
          <cell r="G315" t="str">
            <v>28/12/2003</v>
          </cell>
          <cell r="H315">
            <v>17895</v>
          </cell>
          <cell r="I315" t="str">
            <v>0000056555</v>
          </cell>
          <cell r="J315" t="str">
            <v>SMA</v>
          </cell>
          <cell r="K315" t="str">
            <v>P K MIGAS</v>
          </cell>
          <cell r="L315" t="str">
            <v>PLAJU</v>
          </cell>
          <cell r="M315" t="str">
            <v>14/01/1974</v>
          </cell>
          <cell r="N315" t="str">
            <v>E13730</v>
          </cell>
          <cell r="O315" t="str">
            <v>H I K</v>
          </cell>
          <cell r="P315">
            <v>5</v>
          </cell>
          <cell r="Q315">
            <v>5</v>
          </cell>
          <cell r="R315">
            <v>5</v>
          </cell>
          <cell r="S315">
            <v>15</v>
          </cell>
          <cell r="T315">
            <v>3</v>
          </cell>
          <cell r="U315">
            <v>1</v>
          </cell>
          <cell r="V315">
            <v>-1</v>
          </cell>
          <cell r="W315">
            <v>56</v>
          </cell>
          <cell r="X315">
            <v>37983</v>
          </cell>
        </row>
        <row r="316">
          <cell r="A316" t="str">
            <v>381115</v>
          </cell>
          <cell r="B316" t="str">
            <v xml:space="preserve">SJAMSUL ANAM  A.MA  </v>
          </cell>
          <cell r="C316" t="str">
            <v>07</v>
          </cell>
          <cell r="D316" t="str">
            <v>01/04/2002</v>
          </cell>
          <cell r="E316" t="str">
            <v>PWS. JAGA PTL &amp; U PS-2</v>
          </cell>
          <cell r="F316" t="str">
            <v>06</v>
          </cell>
          <cell r="G316" t="str">
            <v>01/08/2003</v>
          </cell>
          <cell r="H316">
            <v>19640</v>
          </cell>
          <cell r="I316" t="str">
            <v>0000066656</v>
          </cell>
          <cell r="J316" t="str">
            <v>D2</v>
          </cell>
          <cell r="K316" t="str">
            <v>AKA UTILITIES II</v>
          </cell>
          <cell r="L316" t="str">
            <v>PLAJU</v>
          </cell>
          <cell r="M316" t="str">
            <v>14/01/1974</v>
          </cell>
          <cell r="N316" t="str">
            <v>E13118</v>
          </cell>
          <cell r="O316" t="str">
            <v>U T L</v>
          </cell>
          <cell r="P316">
            <v>6</v>
          </cell>
          <cell r="Q316">
            <v>5</v>
          </cell>
          <cell r="R316">
            <v>6</v>
          </cell>
          <cell r="S316">
            <v>18.333333333333332</v>
          </cell>
          <cell r="T316">
            <v>5</v>
          </cell>
          <cell r="U316">
            <v>1</v>
          </cell>
          <cell r="V316">
            <v>-1</v>
          </cell>
          <cell r="W316">
            <v>51</v>
          </cell>
          <cell r="X316">
            <v>39729</v>
          </cell>
        </row>
        <row r="317">
          <cell r="A317" t="str">
            <v>381131</v>
          </cell>
          <cell r="B317" t="str">
            <v xml:space="preserve">USMAN EFFENDI    </v>
          </cell>
          <cell r="C317" t="str">
            <v>08</v>
          </cell>
          <cell r="D317" t="str">
            <v>01/10/2003</v>
          </cell>
          <cell r="E317" t="str">
            <v>AST. JAGA AUX SG</v>
          </cell>
          <cell r="F317" t="str">
            <v>08</v>
          </cell>
          <cell r="G317" t="str">
            <v>01/01/2002</v>
          </cell>
          <cell r="H317">
            <v>18840</v>
          </cell>
          <cell r="I317" t="str">
            <v>0000065555</v>
          </cell>
          <cell r="J317" t="str">
            <v>SMK</v>
          </cell>
          <cell r="K317" t="str">
            <v>S.T.M  MESIN</v>
          </cell>
          <cell r="L317" t="str">
            <v>SUNGAI GERONG</v>
          </cell>
          <cell r="M317" t="str">
            <v>14/01/1974</v>
          </cell>
          <cell r="N317" t="str">
            <v>E13118</v>
          </cell>
          <cell r="O317" t="str">
            <v>U T L</v>
          </cell>
          <cell r="P317">
            <v>5</v>
          </cell>
          <cell r="Q317">
            <v>5</v>
          </cell>
          <cell r="R317">
            <v>5</v>
          </cell>
          <cell r="S317">
            <v>15</v>
          </cell>
          <cell r="T317">
            <v>3</v>
          </cell>
          <cell r="U317">
            <v>2</v>
          </cell>
          <cell r="V317">
            <v>0</v>
          </cell>
          <cell r="W317">
            <v>53</v>
          </cell>
          <cell r="X317">
            <v>38929</v>
          </cell>
        </row>
        <row r="318">
          <cell r="A318" t="str">
            <v>381156</v>
          </cell>
          <cell r="B318" t="str">
            <v xml:space="preserve">ABDUL ROHIM    </v>
          </cell>
          <cell r="C318" t="str">
            <v>09</v>
          </cell>
          <cell r="D318" t="str">
            <v>01/04/2001</v>
          </cell>
          <cell r="E318" t="str">
            <v>AST. JAGA AUX  SEI.GERONG</v>
          </cell>
          <cell r="F318" t="str">
            <v>08</v>
          </cell>
          <cell r="G318" t="str">
            <v>01/08/2003</v>
          </cell>
          <cell r="H318">
            <v>19017</v>
          </cell>
          <cell r="I318" t="str">
            <v>0000056555</v>
          </cell>
          <cell r="J318" t="str">
            <v>SMA</v>
          </cell>
          <cell r="K318" t="str">
            <v>P K MIGAS</v>
          </cell>
          <cell r="L318" t="str">
            <v>PLAJU</v>
          </cell>
          <cell r="M318" t="str">
            <v>15/01/1974</v>
          </cell>
          <cell r="N318" t="str">
            <v>E13118</v>
          </cell>
          <cell r="O318" t="str">
            <v>U T L</v>
          </cell>
          <cell r="P318">
            <v>5</v>
          </cell>
          <cell r="Q318">
            <v>5</v>
          </cell>
          <cell r="R318">
            <v>5</v>
          </cell>
          <cell r="S318">
            <v>15</v>
          </cell>
          <cell r="T318">
            <v>3</v>
          </cell>
          <cell r="U318">
            <v>1</v>
          </cell>
          <cell r="V318">
            <v>-1</v>
          </cell>
          <cell r="W318">
            <v>52</v>
          </cell>
          <cell r="X318">
            <v>39106</v>
          </cell>
        </row>
        <row r="319">
          <cell r="A319" t="str">
            <v>381229</v>
          </cell>
          <cell r="B319" t="str">
            <v xml:space="preserve">MOERDYANTO  TP.    </v>
          </cell>
          <cell r="C319" t="str">
            <v>05</v>
          </cell>
          <cell r="D319" t="str">
            <v>01/10/2000</v>
          </cell>
          <cell r="E319" t="str">
            <v>PWS. REN T/A DAN O/H</v>
          </cell>
          <cell r="F319" t="str">
            <v>04</v>
          </cell>
          <cell r="G319" t="str">
            <v>17/02/2004</v>
          </cell>
          <cell r="H319">
            <v>19853</v>
          </cell>
          <cell r="I319" t="str">
            <v>0000066666</v>
          </cell>
          <cell r="J319" t="str">
            <v>D3</v>
          </cell>
          <cell r="K319" t="str">
            <v>AKA.III / TEK.UTILITIES</v>
          </cell>
          <cell r="L319" t="str">
            <v>SUNGAI GERONG</v>
          </cell>
          <cell r="M319" t="str">
            <v>15/01/1974</v>
          </cell>
          <cell r="N319" t="str">
            <v>E13A10</v>
          </cell>
          <cell r="O319" t="str">
            <v>PERENCANAAN</v>
          </cell>
          <cell r="P319">
            <v>6</v>
          </cell>
          <cell r="Q319">
            <v>6</v>
          </cell>
          <cell r="R319">
            <v>6</v>
          </cell>
          <cell r="S319">
            <v>20</v>
          </cell>
          <cell r="T319">
            <v>6</v>
          </cell>
          <cell r="U319">
            <v>0</v>
          </cell>
          <cell r="V319">
            <v>-1</v>
          </cell>
          <cell r="W319">
            <v>50</v>
          </cell>
          <cell r="X319">
            <v>39942</v>
          </cell>
        </row>
        <row r="320">
          <cell r="A320" t="str">
            <v>381286</v>
          </cell>
          <cell r="B320" t="str">
            <v xml:space="preserve">SUBANDI    </v>
          </cell>
          <cell r="C320" t="str">
            <v>09</v>
          </cell>
          <cell r="D320" t="str">
            <v>01/04/2000</v>
          </cell>
          <cell r="E320" t="str">
            <v>AST. JAGA AUX S.GERONG</v>
          </cell>
          <cell r="F320" t="str">
            <v>08</v>
          </cell>
          <cell r="G320" t="str">
            <v>01/10/2002</v>
          </cell>
          <cell r="H320">
            <v>19229</v>
          </cell>
          <cell r="I320" t="str">
            <v>0000055566</v>
          </cell>
          <cell r="J320" t="str">
            <v>SMK</v>
          </cell>
          <cell r="K320" t="str">
            <v>S.T.M  MESIN</v>
          </cell>
          <cell r="L320" t="str">
            <v>SUNGAI GERONG</v>
          </cell>
          <cell r="M320" t="str">
            <v>15/01/1974</v>
          </cell>
          <cell r="N320" t="str">
            <v>E13118</v>
          </cell>
          <cell r="O320" t="str">
            <v>U T L</v>
          </cell>
          <cell r="P320">
            <v>5</v>
          </cell>
          <cell r="Q320">
            <v>6</v>
          </cell>
          <cell r="R320">
            <v>6</v>
          </cell>
          <cell r="S320">
            <v>18.333333333333332</v>
          </cell>
          <cell r="T320">
            <v>3</v>
          </cell>
          <cell r="U320">
            <v>2</v>
          </cell>
          <cell r="V320">
            <v>-1</v>
          </cell>
          <cell r="W320">
            <v>52</v>
          </cell>
          <cell r="X320">
            <v>39317</v>
          </cell>
        </row>
        <row r="321">
          <cell r="A321" t="str">
            <v>381391</v>
          </cell>
          <cell r="B321" t="str">
            <v xml:space="preserve">IMAM SOEGENG    </v>
          </cell>
          <cell r="C321" t="str">
            <v>07</v>
          </cell>
          <cell r="D321" t="str">
            <v>01/04/2003</v>
          </cell>
          <cell r="E321" t="str">
            <v>PWS. JAGA CD - 1</v>
          </cell>
          <cell r="F321" t="str">
            <v>07</v>
          </cell>
          <cell r="G321" t="str">
            <v>03/01/2000</v>
          </cell>
          <cell r="H321">
            <v>18711</v>
          </cell>
          <cell r="I321" t="str">
            <v>0000055666</v>
          </cell>
          <cell r="J321" t="str">
            <v>SMA</v>
          </cell>
          <cell r="K321" t="str">
            <v>SMA-PASPAL/PERSAMAAN</v>
          </cell>
          <cell r="L321" t="str">
            <v>SUNGAI GERONG</v>
          </cell>
          <cell r="M321" t="str">
            <v>16/01/1974</v>
          </cell>
          <cell r="N321" t="str">
            <v>E13112</v>
          </cell>
          <cell r="O321" t="str">
            <v>CD &amp; L</v>
          </cell>
          <cell r="P321">
            <v>6</v>
          </cell>
          <cell r="Q321">
            <v>6</v>
          </cell>
          <cell r="R321">
            <v>6</v>
          </cell>
          <cell r="S321">
            <v>20</v>
          </cell>
          <cell r="T321">
            <v>3</v>
          </cell>
          <cell r="U321">
            <v>4</v>
          </cell>
          <cell r="V321">
            <v>0</v>
          </cell>
          <cell r="W321">
            <v>53</v>
          </cell>
          <cell r="X321">
            <v>38800</v>
          </cell>
        </row>
        <row r="322">
          <cell r="A322" t="str">
            <v>381415</v>
          </cell>
          <cell r="B322" t="str">
            <v xml:space="preserve">M. RUSLI    </v>
          </cell>
          <cell r="C322" t="str">
            <v>08</v>
          </cell>
          <cell r="D322" t="str">
            <v>01/04/2002</v>
          </cell>
          <cell r="E322" t="str">
            <v>PWS. JAGA PTA</v>
          </cell>
          <cell r="F322" t="str">
            <v>06</v>
          </cell>
          <cell r="G322" t="str">
            <v>08/08/2003</v>
          </cell>
          <cell r="H322">
            <v>18292</v>
          </cell>
          <cell r="I322" t="str">
            <v>0000056655</v>
          </cell>
          <cell r="J322" t="str">
            <v>SMA</v>
          </cell>
          <cell r="K322" t="str">
            <v>S.M.A / SOSIAL</v>
          </cell>
          <cell r="L322" t="str">
            <v>PLAJU</v>
          </cell>
          <cell r="M322" t="str">
            <v>16/01/1974</v>
          </cell>
          <cell r="N322" t="str">
            <v>E13132</v>
          </cell>
          <cell r="O322" t="str">
            <v>TA/PTA</v>
          </cell>
          <cell r="P322">
            <v>6</v>
          </cell>
          <cell r="Q322">
            <v>5</v>
          </cell>
          <cell r="R322">
            <v>5</v>
          </cell>
          <cell r="S322">
            <v>16.666666666666668</v>
          </cell>
          <cell r="T322">
            <v>3</v>
          </cell>
          <cell r="U322">
            <v>1</v>
          </cell>
          <cell r="V322">
            <v>-2</v>
          </cell>
          <cell r="W322">
            <v>54</v>
          </cell>
          <cell r="X322">
            <v>38381</v>
          </cell>
        </row>
        <row r="323">
          <cell r="A323" t="str">
            <v>381423</v>
          </cell>
          <cell r="B323" t="str">
            <v xml:space="preserve">M. DJAMIL  C.H.    </v>
          </cell>
          <cell r="C323" t="str">
            <v>07</v>
          </cell>
          <cell r="D323" t="str">
            <v>01/04/2003</v>
          </cell>
          <cell r="E323" t="str">
            <v>PWS. JAGA CD-1</v>
          </cell>
          <cell r="F323" t="str">
            <v>07</v>
          </cell>
          <cell r="G323" t="str">
            <v>01/10/2000</v>
          </cell>
          <cell r="H323">
            <v>18332</v>
          </cell>
          <cell r="I323" t="str">
            <v>0000055665</v>
          </cell>
          <cell r="J323" t="str">
            <v>SMA</v>
          </cell>
          <cell r="K323" t="str">
            <v>S M A</v>
          </cell>
          <cell r="L323" t="str">
            <v>SUNGAI GERONG</v>
          </cell>
          <cell r="M323" t="str">
            <v>16/01/1974</v>
          </cell>
          <cell r="N323" t="str">
            <v>E13112</v>
          </cell>
          <cell r="O323" t="str">
            <v>CD &amp; L</v>
          </cell>
          <cell r="P323">
            <v>6</v>
          </cell>
          <cell r="Q323">
            <v>6</v>
          </cell>
          <cell r="R323">
            <v>5</v>
          </cell>
          <cell r="S323">
            <v>18.333333333333332</v>
          </cell>
          <cell r="T323">
            <v>3</v>
          </cell>
          <cell r="U323">
            <v>4</v>
          </cell>
          <cell r="V323">
            <v>0</v>
          </cell>
          <cell r="W323">
            <v>54</v>
          </cell>
          <cell r="X323">
            <v>38421</v>
          </cell>
        </row>
        <row r="324">
          <cell r="A324" t="str">
            <v>381431</v>
          </cell>
          <cell r="B324" t="str">
            <v xml:space="preserve">M. FACHROZIE    </v>
          </cell>
          <cell r="C324" t="str">
            <v>08</v>
          </cell>
          <cell r="D324" t="str">
            <v>01/04/2001</v>
          </cell>
          <cell r="E324" t="str">
            <v>PWS. JAGA TA</v>
          </cell>
          <cell r="F324" t="str">
            <v>06</v>
          </cell>
          <cell r="G324" t="str">
            <v>16/09/2002</v>
          </cell>
          <cell r="H324">
            <v>18809</v>
          </cell>
          <cell r="I324" t="str">
            <v>0000066665</v>
          </cell>
          <cell r="J324" t="str">
            <v>SMK</v>
          </cell>
          <cell r="K324" t="str">
            <v>S.T.M  MESIN</v>
          </cell>
          <cell r="L324" t="str">
            <v>PLAJU</v>
          </cell>
          <cell r="M324" t="str">
            <v>16/01/1974</v>
          </cell>
          <cell r="N324" t="str">
            <v>E13132</v>
          </cell>
          <cell r="O324" t="str">
            <v>TA/PTA</v>
          </cell>
          <cell r="P324">
            <v>6</v>
          </cell>
          <cell r="Q324">
            <v>6</v>
          </cell>
          <cell r="R324">
            <v>5</v>
          </cell>
          <cell r="S324">
            <v>18.333333333333332</v>
          </cell>
          <cell r="T324">
            <v>3</v>
          </cell>
          <cell r="U324">
            <v>2</v>
          </cell>
          <cell r="V324">
            <v>-2</v>
          </cell>
          <cell r="W324">
            <v>53</v>
          </cell>
          <cell r="X324">
            <v>38898</v>
          </cell>
        </row>
        <row r="325">
          <cell r="A325" t="str">
            <v>381448</v>
          </cell>
          <cell r="B325" t="str">
            <v xml:space="preserve">M. FAUZI  ST  </v>
          </cell>
          <cell r="C325" t="str">
            <v>06</v>
          </cell>
          <cell r="D325" t="str">
            <v>01/04/2001</v>
          </cell>
          <cell r="E325" t="str">
            <v>PWSU. APU &amp; BAGGING</v>
          </cell>
          <cell r="F325" t="str">
            <v>05</v>
          </cell>
          <cell r="G325" t="str">
            <v>16/09/2002</v>
          </cell>
          <cell r="H325">
            <v>19242</v>
          </cell>
          <cell r="I325" t="str">
            <v>0000076666</v>
          </cell>
          <cell r="J325" t="str">
            <v>S1</v>
          </cell>
          <cell r="K325" t="str">
            <v>TEKNIK KIMIA</v>
          </cell>
          <cell r="L325" t="str">
            <v>PLAJU</v>
          </cell>
          <cell r="M325" t="str">
            <v>16/01/1974</v>
          </cell>
          <cell r="N325" t="str">
            <v>E13132</v>
          </cell>
          <cell r="O325" t="str">
            <v>TA/PTA</v>
          </cell>
          <cell r="P325">
            <v>6</v>
          </cell>
          <cell r="Q325">
            <v>6</v>
          </cell>
          <cell r="R325">
            <v>6</v>
          </cell>
          <cell r="S325">
            <v>20</v>
          </cell>
          <cell r="T325">
            <v>7</v>
          </cell>
          <cell r="U325">
            <v>2</v>
          </cell>
          <cell r="V325">
            <v>-1</v>
          </cell>
          <cell r="W325">
            <v>52</v>
          </cell>
          <cell r="X325">
            <v>39330</v>
          </cell>
        </row>
        <row r="326">
          <cell r="A326" t="str">
            <v>381618</v>
          </cell>
          <cell r="B326" t="str">
            <v xml:space="preserve">ABD. HALIK  SY    </v>
          </cell>
          <cell r="C326" t="str">
            <v>08</v>
          </cell>
          <cell r="D326" t="str">
            <v>01/04/2002</v>
          </cell>
          <cell r="E326" t="str">
            <v>AST. KELOMPOK LIS/INST</v>
          </cell>
          <cell r="F326" t="str">
            <v>07</v>
          </cell>
          <cell r="G326" t="str">
            <v>01/12/2003</v>
          </cell>
          <cell r="H326">
            <v>19164</v>
          </cell>
          <cell r="I326" t="str">
            <v>0000055656</v>
          </cell>
          <cell r="J326" t="str">
            <v>D1</v>
          </cell>
          <cell r="K326" t="str">
            <v>PKL TEKNIK LISTRIK</v>
          </cell>
          <cell r="L326" t="str">
            <v>SUNGAI GERONG</v>
          </cell>
          <cell r="M326" t="str">
            <v>18/01/1974</v>
          </cell>
          <cell r="N326" t="str">
            <v>E13A50</v>
          </cell>
          <cell r="O326" t="str">
            <v>BENGKEL</v>
          </cell>
          <cell r="P326">
            <v>6</v>
          </cell>
          <cell r="Q326">
            <v>5</v>
          </cell>
          <cell r="R326">
            <v>6</v>
          </cell>
          <cell r="S326">
            <v>18.333333333333332</v>
          </cell>
          <cell r="T326">
            <v>4</v>
          </cell>
          <cell r="U326">
            <v>1</v>
          </cell>
          <cell r="V326">
            <v>-1</v>
          </cell>
          <cell r="W326">
            <v>52</v>
          </cell>
          <cell r="X326">
            <v>39252</v>
          </cell>
        </row>
        <row r="327">
          <cell r="A327" t="str">
            <v>381626</v>
          </cell>
          <cell r="B327" t="str">
            <v xml:space="preserve">ACHMAD ISMAIL    </v>
          </cell>
          <cell r="C327" t="str">
            <v>08</v>
          </cell>
          <cell r="D327" t="str">
            <v>01/04/2003</v>
          </cell>
          <cell r="E327" t="str">
            <v>TEKNISI LISTRIK</v>
          </cell>
          <cell r="F327" t="str">
            <v>08</v>
          </cell>
          <cell r="G327" t="str">
            <v>31/12/2000</v>
          </cell>
          <cell r="H327">
            <v>18661</v>
          </cell>
          <cell r="I327" t="str">
            <v>0000055655</v>
          </cell>
          <cell r="J327" t="str">
            <v>D1</v>
          </cell>
          <cell r="K327" t="str">
            <v>AKA INST &amp; ELEKTRONIKA I</v>
          </cell>
          <cell r="L327" t="str">
            <v>SUNGAI GERONG</v>
          </cell>
          <cell r="M327" t="str">
            <v>18/01/1974</v>
          </cell>
          <cell r="N327" t="str">
            <v>E13A50</v>
          </cell>
          <cell r="O327" t="str">
            <v>BENGKEL</v>
          </cell>
          <cell r="P327">
            <v>6</v>
          </cell>
          <cell r="Q327">
            <v>5</v>
          </cell>
          <cell r="R327">
            <v>5</v>
          </cell>
          <cell r="S327">
            <v>16.666666666666668</v>
          </cell>
          <cell r="T327">
            <v>4</v>
          </cell>
          <cell r="U327">
            <v>4</v>
          </cell>
          <cell r="V327">
            <v>0</v>
          </cell>
          <cell r="W327">
            <v>53</v>
          </cell>
          <cell r="X327">
            <v>38750</v>
          </cell>
        </row>
        <row r="328">
          <cell r="A328" t="str">
            <v>381683</v>
          </cell>
          <cell r="B328" t="str">
            <v xml:space="preserve">RACHMAN TONI    </v>
          </cell>
          <cell r="C328" t="str">
            <v>09</v>
          </cell>
          <cell r="D328" t="str">
            <v>01/04/2001</v>
          </cell>
          <cell r="E328" t="str">
            <v>TEKNISI INSTRUMENT</v>
          </cell>
          <cell r="F328" t="str">
            <v>07</v>
          </cell>
          <cell r="G328" t="str">
            <v>01/10/2001</v>
          </cell>
          <cell r="H328">
            <v>18104</v>
          </cell>
          <cell r="I328" t="str">
            <v>0000066666</v>
          </cell>
          <cell r="J328" t="str">
            <v>SMA</v>
          </cell>
          <cell r="K328" t="str">
            <v>P K MIGAS</v>
          </cell>
          <cell r="L328" t="str">
            <v>PLAJU</v>
          </cell>
          <cell r="M328" t="str">
            <v>18/01/1974</v>
          </cell>
          <cell r="N328" t="str">
            <v>E13A50</v>
          </cell>
          <cell r="O328" t="str">
            <v>BENGKEL</v>
          </cell>
          <cell r="P328">
            <v>6</v>
          </cell>
          <cell r="Q328">
            <v>6</v>
          </cell>
          <cell r="R328">
            <v>6</v>
          </cell>
          <cell r="S328">
            <v>20</v>
          </cell>
          <cell r="T328">
            <v>3</v>
          </cell>
          <cell r="U328">
            <v>3</v>
          </cell>
          <cell r="V328">
            <v>-2</v>
          </cell>
          <cell r="W328">
            <v>55</v>
          </cell>
          <cell r="X328">
            <v>38193</v>
          </cell>
        </row>
        <row r="329">
          <cell r="A329" t="str">
            <v>381764</v>
          </cell>
          <cell r="B329" t="str">
            <v xml:space="preserve">SUWONO  A.MD  </v>
          </cell>
          <cell r="C329" t="str">
            <v>08</v>
          </cell>
          <cell r="D329" t="str">
            <v>01/04/2002</v>
          </cell>
          <cell r="E329" t="str">
            <v>TEKNISI LISTRIK</v>
          </cell>
          <cell r="F329" t="str">
            <v>08</v>
          </cell>
          <cell r="G329" t="str">
            <v>31/12/2000</v>
          </cell>
          <cell r="H329">
            <v>19555</v>
          </cell>
          <cell r="I329" t="str">
            <v>0000055666</v>
          </cell>
          <cell r="J329" t="str">
            <v>D3</v>
          </cell>
          <cell r="K329" t="str">
            <v>AKA.III / TEK.LISTRIK</v>
          </cell>
          <cell r="L329" t="str">
            <v>PLAJU</v>
          </cell>
          <cell r="M329" t="str">
            <v>18/01/1974</v>
          </cell>
          <cell r="N329" t="str">
            <v>E13A50</v>
          </cell>
          <cell r="O329" t="str">
            <v>BENGKEL</v>
          </cell>
          <cell r="P329">
            <v>6</v>
          </cell>
          <cell r="Q329">
            <v>6</v>
          </cell>
          <cell r="R329">
            <v>6</v>
          </cell>
          <cell r="S329">
            <v>20</v>
          </cell>
          <cell r="T329">
            <v>6</v>
          </cell>
          <cell r="U329">
            <v>4</v>
          </cell>
          <cell r="V329">
            <v>0</v>
          </cell>
          <cell r="W329">
            <v>51</v>
          </cell>
          <cell r="X329">
            <v>39644</v>
          </cell>
        </row>
        <row r="330">
          <cell r="A330" t="str">
            <v>381812</v>
          </cell>
          <cell r="B330" t="str">
            <v xml:space="preserve">NAZARUDDIN    </v>
          </cell>
          <cell r="C330" t="str">
            <v>09</v>
          </cell>
          <cell r="D330" t="str">
            <v>01/04/2001</v>
          </cell>
          <cell r="E330" t="str">
            <v>TEKNISI JARINGAN TELEPON</v>
          </cell>
          <cell r="F330" t="str">
            <v>08</v>
          </cell>
          <cell r="G330" t="str">
            <v>15/09/2003</v>
          </cell>
          <cell r="H330">
            <v>19339</v>
          </cell>
          <cell r="I330" t="str">
            <v>0000056565</v>
          </cell>
          <cell r="J330" t="str">
            <v>SMA</v>
          </cell>
          <cell r="K330" t="str">
            <v>PK. LISTRIK</v>
          </cell>
          <cell r="L330" t="str">
            <v>PLAJU</v>
          </cell>
          <cell r="M330" t="str">
            <v>19/01/1974</v>
          </cell>
          <cell r="N330" t="str">
            <v>E13910</v>
          </cell>
          <cell r="O330" t="str">
            <v>OPERASI</v>
          </cell>
          <cell r="P330">
            <v>5</v>
          </cell>
          <cell r="Q330">
            <v>6</v>
          </cell>
          <cell r="R330">
            <v>5</v>
          </cell>
          <cell r="S330">
            <v>16.666666666666668</v>
          </cell>
          <cell r="T330">
            <v>3</v>
          </cell>
          <cell r="U330">
            <v>1</v>
          </cell>
          <cell r="V330">
            <v>-1</v>
          </cell>
          <cell r="W330">
            <v>52</v>
          </cell>
          <cell r="X330">
            <v>39427</v>
          </cell>
        </row>
        <row r="331">
          <cell r="A331" t="str">
            <v>381829</v>
          </cell>
          <cell r="B331" t="str">
            <v xml:space="preserve">SUTRISNO    </v>
          </cell>
          <cell r="C331" t="str">
            <v>08</v>
          </cell>
          <cell r="D331" t="str">
            <v>01/04/2002</v>
          </cell>
          <cell r="E331" t="str">
            <v>TEKNISI LISTRIK</v>
          </cell>
          <cell r="F331" t="str">
            <v>07</v>
          </cell>
          <cell r="G331" t="str">
            <v>01/10/2002</v>
          </cell>
          <cell r="H331">
            <v>18601</v>
          </cell>
          <cell r="I331" t="str">
            <v>0000056666</v>
          </cell>
          <cell r="J331" t="str">
            <v>D1</v>
          </cell>
          <cell r="K331" t="str">
            <v>AKA INST &amp; ELEKTRONIKA I</v>
          </cell>
          <cell r="L331" t="str">
            <v>PLAJU</v>
          </cell>
          <cell r="M331" t="str">
            <v>19/01/1974</v>
          </cell>
          <cell r="N331" t="str">
            <v>E13A50</v>
          </cell>
          <cell r="O331" t="str">
            <v>BENGKEL</v>
          </cell>
          <cell r="P331">
            <v>6</v>
          </cell>
          <cell r="Q331">
            <v>6</v>
          </cell>
          <cell r="R331">
            <v>6</v>
          </cell>
          <cell r="S331">
            <v>20</v>
          </cell>
          <cell r="T331">
            <v>4</v>
          </cell>
          <cell r="U331">
            <v>2</v>
          </cell>
          <cell r="V331">
            <v>-1</v>
          </cell>
          <cell r="W331">
            <v>54</v>
          </cell>
          <cell r="X331">
            <v>38690</v>
          </cell>
        </row>
        <row r="332">
          <cell r="A332" t="str">
            <v>381886</v>
          </cell>
          <cell r="B332" t="str">
            <v xml:space="preserve">HARYONO  A.MA  </v>
          </cell>
          <cell r="C332" t="str">
            <v>09</v>
          </cell>
          <cell r="D332" t="str">
            <v>01/04/2000</v>
          </cell>
          <cell r="E332" t="str">
            <v>AST. JAGA LAB  SG</v>
          </cell>
          <cell r="F332" t="str">
            <v>07</v>
          </cell>
          <cell r="G332" t="str">
            <v>03/01/2000</v>
          </cell>
          <cell r="H332">
            <v>19674</v>
          </cell>
          <cell r="I332" t="str">
            <v>0000055556</v>
          </cell>
          <cell r="J332" t="str">
            <v>D2</v>
          </cell>
          <cell r="K332" t="str">
            <v>AKA LAB/KILANG II</v>
          </cell>
          <cell r="L332" t="str">
            <v>SUNGAI GERONG</v>
          </cell>
          <cell r="M332" t="str">
            <v>21/01/1974</v>
          </cell>
          <cell r="N332" t="str">
            <v>E13140</v>
          </cell>
          <cell r="O332" t="str">
            <v>LABORATORIUM</v>
          </cell>
          <cell r="P332">
            <v>5</v>
          </cell>
          <cell r="Q332">
            <v>5</v>
          </cell>
          <cell r="R332">
            <v>6</v>
          </cell>
          <cell r="S332">
            <v>16.666666666666668</v>
          </cell>
          <cell r="T332">
            <v>5</v>
          </cell>
          <cell r="U332">
            <v>4</v>
          </cell>
          <cell r="V332">
            <v>-2</v>
          </cell>
          <cell r="W332">
            <v>51</v>
          </cell>
          <cell r="X332">
            <v>39763</v>
          </cell>
        </row>
        <row r="333">
          <cell r="A333" t="str">
            <v>381918</v>
          </cell>
          <cell r="B333" t="str">
            <v xml:space="preserve">H. JAN SUHAIRIZAL  S.T MM </v>
          </cell>
          <cell r="C333" t="str">
            <v>04</v>
          </cell>
          <cell r="D333" t="str">
            <v>01/04/2001</v>
          </cell>
          <cell r="E333" t="str">
            <v>MANAJER  UMUM</v>
          </cell>
          <cell r="F333" t="str">
            <v>03</v>
          </cell>
          <cell r="G333" t="str">
            <v>26/03/2004</v>
          </cell>
          <cell r="H333">
            <v>18997</v>
          </cell>
          <cell r="I333" t="str">
            <v>0000055666</v>
          </cell>
          <cell r="J333" t="str">
            <v>S2</v>
          </cell>
          <cell r="K333" t="str">
            <v>(S2) - MAGISTER MANAJEMEN/SWD</v>
          </cell>
          <cell r="L333" t="str">
            <v>PLAJU</v>
          </cell>
          <cell r="M333" t="str">
            <v>21/01/1974</v>
          </cell>
          <cell r="N333" t="str">
            <v>E13600</v>
          </cell>
          <cell r="O333" t="str">
            <v>UMUM UP-III</v>
          </cell>
          <cell r="P333">
            <v>6</v>
          </cell>
          <cell r="Q333">
            <v>6</v>
          </cell>
          <cell r="R333">
            <v>6</v>
          </cell>
          <cell r="S333">
            <v>20</v>
          </cell>
          <cell r="T333">
            <v>8</v>
          </cell>
          <cell r="U333">
            <v>0</v>
          </cell>
          <cell r="V333">
            <v>-1</v>
          </cell>
          <cell r="W333">
            <v>52</v>
          </cell>
          <cell r="X333">
            <v>39086</v>
          </cell>
        </row>
        <row r="334">
          <cell r="A334" t="str">
            <v>381934</v>
          </cell>
          <cell r="B334" t="str">
            <v xml:space="preserve">MADNUR SALEH  A.P  </v>
          </cell>
          <cell r="C334" t="str">
            <v>08</v>
          </cell>
          <cell r="D334" t="str">
            <v>01/04/2002</v>
          </cell>
          <cell r="E334" t="str">
            <v>AST. JAGA LAB  SG</v>
          </cell>
          <cell r="F334" t="str">
            <v>07</v>
          </cell>
          <cell r="G334" t="str">
            <v>03/01/2000</v>
          </cell>
          <cell r="H334">
            <v>18890</v>
          </cell>
          <cell r="I334" t="str">
            <v>0000055566</v>
          </cell>
          <cell r="J334" t="str">
            <v>D1</v>
          </cell>
          <cell r="K334" t="str">
            <v>AKA PENGOL/KIL I</v>
          </cell>
          <cell r="L334" t="str">
            <v>SUNGAI GERONG</v>
          </cell>
          <cell r="M334" t="str">
            <v>21/01/1974</v>
          </cell>
          <cell r="N334" t="str">
            <v>E13140</v>
          </cell>
          <cell r="O334" t="str">
            <v>LABORATORIUM</v>
          </cell>
          <cell r="P334">
            <v>5</v>
          </cell>
          <cell r="Q334">
            <v>6</v>
          </cell>
          <cell r="R334">
            <v>6</v>
          </cell>
          <cell r="S334">
            <v>18.333333333333332</v>
          </cell>
          <cell r="T334">
            <v>4</v>
          </cell>
          <cell r="U334">
            <v>4</v>
          </cell>
          <cell r="V334">
            <v>-1</v>
          </cell>
          <cell r="W334">
            <v>53</v>
          </cell>
          <cell r="X334">
            <v>38979</v>
          </cell>
        </row>
        <row r="335">
          <cell r="A335" t="str">
            <v>381942</v>
          </cell>
          <cell r="B335" t="str">
            <v xml:space="preserve">MOHD JUSUF EDRA  A.MA  </v>
          </cell>
          <cell r="C335" t="str">
            <v>08</v>
          </cell>
          <cell r="D335" t="str">
            <v>01/10/2000</v>
          </cell>
          <cell r="E335" t="str">
            <v>AST. JAGA LAB PETKIM</v>
          </cell>
          <cell r="F335" t="str">
            <v>07</v>
          </cell>
          <cell r="G335" t="str">
            <v>03/01/2000</v>
          </cell>
          <cell r="H335">
            <v>18887</v>
          </cell>
          <cell r="I335" t="str">
            <v>0000065556</v>
          </cell>
          <cell r="J335" t="str">
            <v>D2</v>
          </cell>
          <cell r="K335" t="str">
            <v>AKA LAB/KILANG II</v>
          </cell>
          <cell r="L335" t="str">
            <v>PLAJU</v>
          </cell>
          <cell r="M335" t="str">
            <v>21/01/1974</v>
          </cell>
          <cell r="N335" t="str">
            <v>E13140</v>
          </cell>
          <cell r="O335" t="str">
            <v>LABORATORIUM</v>
          </cell>
          <cell r="P335">
            <v>5</v>
          </cell>
          <cell r="Q335">
            <v>5</v>
          </cell>
          <cell r="R335">
            <v>6</v>
          </cell>
          <cell r="S335">
            <v>16.666666666666668</v>
          </cell>
          <cell r="T335">
            <v>5</v>
          </cell>
          <cell r="U335">
            <v>4</v>
          </cell>
          <cell r="V335">
            <v>-1</v>
          </cell>
          <cell r="W335">
            <v>53</v>
          </cell>
          <cell r="X335">
            <v>38976</v>
          </cell>
        </row>
        <row r="336">
          <cell r="A336" t="str">
            <v>382014</v>
          </cell>
          <cell r="B336" t="str">
            <v xml:space="preserve">RIFAI MADJID  A.P  </v>
          </cell>
          <cell r="C336" t="str">
            <v>08</v>
          </cell>
          <cell r="D336" t="str">
            <v>01/10/2003</v>
          </cell>
          <cell r="E336" t="str">
            <v>AST. LAB PETRO KIMIA</v>
          </cell>
          <cell r="F336" t="str">
            <v>07</v>
          </cell>
          <cell r="G336" t="str">
            <v>11/06/2001</v>
          </cell>
          <cell r="H336">
            <v>18161</v>
          </cell>
          <cell r="I336" t="str">
            <v>0000056555</v>
          </cell>
          <cell r="J336" t="str">
            <v>D1</v>
          </cell>
          <cell r="K336" t="str">
            <v>AKA LAB I</v>
          </cell>
          <cell r="L336" t="str">
            <v>PLAJU</v>
          </cell>
          <cell r="M336" t="str">
            <v>21/01/1974</v>
          </cell>
          <cell r="N336" t="str">
            <v>E13140</v>
          </cell>
          <cell r="O336" t="str">
            <v>LABORATORIUM</v>
          </cell>
          <cell r="P336">
            <v>5</v>
          </cell>
          <cell r="Q336">
            <v>5</v>
          </cell>
          <cell r="R336">
            <v>5</v>
          </cell>
          <cell r="S336">
            <v>15</v>
          </cell>
          <cell r="T336">
            <v>4</v>
          </cell>
          <cell r="U336">
            <v>3</v>
          </cell>
          <cell r="V336">
            <v>-1</v>
          </cell>
          <cell r="W336">
            <v>55</v>
          </cell>
          <cell r="X336">
            <v>38250</v>
          </cell>
        </row>
        <row r="337">
          <cell r="A337" t="str">
            <v>382111</v>
          </cell>
          <cell r="B337" t="str">
            <v xml:space="preserve">ZAKARIA A HAMID  A.P  </v>
          </cell>
          <cell r="C337" t="str">
            <v>08</v>
          </cell>
          <cell r="D337" t="str">
            <v>01/10/2003</v>
          </cell>
          <cell r="E337" t="str">
            <v>AST. HARIAN LAB. PENG</v>
          </cell>
          <cell r="F337" t="str">
            <v>08</v>
          </cell>
          <cell r="G337" t="str">
            <v>03/01/2000</v>
          </cell>
          <cell r="H337">
            <v>18814</v>
          </cell>
          <cell r="I337" t="str">
            <v>0000055555</v>
          </cell>
          <cell r="J337" t="str">
            <v>D1</v>
          </cell>
          <cell r="K337" t="str">
            <v>AKA PENGOL/KIL I</v>
          </cell>
          <cell r="L337" t="str">
            <v>PLAJU</v>
          </cell>
          <cell r="M337" t="str">
            <v>21/01/1974</v>
          </cell>
          <cell r="N337" t="str">
            <v>E13140</v>
          </cell>
          <cell r="O337" t="str">
            <v>LABORATORIUM</v>
          </cell>
          <cell r="P337">
            <v>5</v>
          </cell>
          <cell r="Q337">
            <v>5</v>
          </cell>
          <cell r="R337">
            <v>5</v>
          </cell>
          <cell r="S337">
            <v>15</v>
          </cell>
          <cell r="T337">
            <v>4</v>
          </cell>
          <cell r="U337">
            <v>4</v>
          </cell>
          <cell r="V337">
            <v>0</v>
          </cell>
          <cell r="W337">
            <v>53</v>
          </cell>
          <cell r="X337">
            <v>38903</v>
          </cell>
        </row>
        <row r="338">
          <cell r="A338" t="str">
            <v>382128</v>
          </cell>
          <cell r="B338" t="str">
            <v xml:space="preserve">ZUBIR ABDULLAH  S.T  </v>
          </cell>
          <cell r="C338" t="str">
            <v>08</v>
          </cell>
          <cell r="D338" t="str">
            <v>01/04/2003</v>
          </cell>
          <cell r="E338" t="str">
            <v>MPPK S/D 29022005</v>
          </cell>
          <cell r="F338" t="str">
            <v>07</v>
          </cell>
          <cell r="G338" t="str">
            <v>23/02/2004</v>
          </cell>
          <cell r="H338">
            <v>17952</v>
          </cell>
          <cell r="I338" t="str">
            <v>0000055556</v>
          </cell>
          <cell r="J338" t="str">
            <v>S1</v>
          </cell>
          <cell r="K338" t="str">
            <v>TEKNIK SIPIL</v>
          </cell>
          <cell r="L338" t="str">
            <v>SUNGAI GERONG</v>
          </cell>
          <cell r="M338" t="str">
            <v>21/01/1974</v>
          </cell>
          <cell r="N338" t="str">
            <v>E13730</v>
          </cell>
          <cell r="O338" t="str">
            <v>H I K</v>
          </cell>
          <cell r="P338">
            <v>5</v>
          </cell>
          <cell r="Q338">
            <v>5</v>
          </cell>
          <cell r="R338">
            <v>6</v>
          </cell>
          <cell r="S338">
            <v>16.666666666666668</v>
          </cell>
          <cell r="T338">
            <v>7</v>
          </cell>
          <cell r="U338">
            <v>0</v>
          </cell>
          <cell r="V338">
            <v>-1</v>
          </cell>
          <cell r="W338">
            <v>55</v>
          </cell>
          <cell r="X338">
            <v>38040</v>
          </cell>
        </row>
        <row r="339">
          <cell r="A339" t="str">
            <v>382509</v>
          </cell>
          <cell r="B339" t="str">
            <v xml:space="preserve">A. ZUBAIDI    </v>
          </cell>
          <cell r="C339" t="str">
            <v>09</v>
          </cell>
          <cell r="D339" t="str">
            <v>01/04/2002</v>
          </cell>
          <cell r="E339" t="str">
            <v>TEKNISI SIPIL</v>
          </cell>
          <cell r="F339" t="str">
            <v>09</v>
          </cell>
          <cell r="G339" t="str">
            <v>31/12/2000</v>
          </cell>
          <cell r="H339">
            <v>18619</v>
          </cell>
          <cell r="I339" t="str">
            <v>0000056665</v>
          </cell>
          <cell r="J339" t="str">
            <v>D1</v>
          </cell>
          <cell r="K339" t="str">
            <v>PKL TEKNIK MESIN I</v>
          </cell>
          <cell r="L339" t="str">
            <v>SUNGAI GERONG</v>
          </cell>
          <cell r="M339" t="str">
            <v>22/03/1972</v>
          </cell>
          <cell r="N339" t="str">
            <v>E13A50</v>
          </cell>
          <cell r="O339" t="str">
            <v>BENGKEL</v>
          </cell>
          <cell r="P339">
            <v>6</v>
          </cell>
          <cell r="Q339">
            <v>6</v>
          </cell>
          <cell r="R339">
            <v>5</v>
          </cell>
          <cell r="S339">
            <v>18.333333333333332</v>
          </cell>
          <cell r="T339">
            <v>4</v>
          </cell>
          <cell r="U339">
            <v>4</v>
          </cell>
          <cell r="V339">
            <v>0</v>
          </cell>
          <cell r="W339">
            <v>54</v>
          </cell>
          <cell r="X339">
            <v>38708</v>
          </cell>
        </row>
        <row r="340">
          <cell r="A340" t="str">
            <v>382647</v>
          </cell>
          <cell r="B340" t="str">
            <v xml:space="preserve">AZAHARI AS    </v>
          </cell>
          <cell r="C340" t="str">
            <v>08</v>
          </cell>
          <cell r="D340" t="str">
            <v>01/04/2003</v>
          </cell>
          <cell r="E340" t="str">
            <v>PWS. PENGAMANAN NON FIK</v>
          </cell>
          <cell r="F340" t="str">
            <v>07</v>
          </cell>
          <cell r="G340" t="str">
            <v>11/05/2000</v>
          </cell>
          <cell r="H340">
            <v>19566</v>
          </cell>
          <cell r="I340" t="str">
            <v>0000055766</v>
          </cell>
          <cell r="J340" t="str">
            <v>SMA</v>
          </cell>
          <cell r="K340" t="str">
            <v>S.M.A-B/PASPAL</v>
          </cell>
          <cell r="L340" t="str">
            <v>PLAJU</v>
          </cell>
          <cell r="M340" t="str">
            <v>01/02/1974</v>
          </cell>
          <cell r="N340" t="str">
            <v>E13630</v>
          </cell>
          <cell r="O340" t="str">
            <v>SEKURITI</v>
          </cell>
          <cell r="P340">
            <v>7</v>
          </cell>
          <cell r="Q340">
            <v>6</v>
          </cell>
          <cell r="R340">
            <v>6</v>
          </cell>
          <cell r="S340">
            <v>23.333333333333332</v>
          </cell>
          <cell r="T340">
            <v>3</v>
          </cell>
          <cell r="U340">
            <v>4</v>
          </cell>
          <cell r="V340">
            <v>-1</v>
          </cell>
          <cell r="W340">
            <v>51</v>
          </cell>
          <cell r="X340">
            <v>39655</v>
          </cell>
        </row>
        <row r="341">
          <cell r="A341" t="str">
            <v>382671</v>
          </cell>
          <cell r="B341" t="str">
            <v xml:space="preserve">CHAIDIR FADILLAH  A.MA  </v>
          </cell>
          <cell r="C341" t="str">
            <v>09</v>
          </cell>
          <cell r="D341" t="str">
            <v>01/10/2000</v>
          </cell>
          <cell r="E341" t="str">
            <v>TEKNISI SIPIL</v>
          </cell>
          <cell r="F341" t="str">
            <v>08</v>
          </cell>
          <cell r="G341" t="str">
            <v>01/07/2003</v>
          </cell>
          <cell r="H341">
            <v>19076</v>
          </cell>
          <cell r="I341" t="str">
            <v>0000065665</v>
          </cell>
          <cell r="J341" t="str">
            <v>D2</v>
          </cell>
          <cell r="K341" t="str">
            <v>AKA SIPIL II</v>
          </cell>
          <cell r="L341" t="str">
            <v>PLAJU</v>
          </cell>
          <cell r="M341" t="str">
            <v>26/05/1972</v>
          </cell>
          <cell r="N341" t="str">
            <v>E13A50</v>
          </cell>
          <cell r="O341" t="str">
            <v>BENGKEL</v>
          </cell>
          <cell r="P341">
            <v>6</v>
          </cell>
          <cell r="Q341">
            <v>6</v>
          </cell>
          <cell r="R341">
            <v>5</v>
          </cell>
          <cell r="S341">
            <v>18.333333333333332</v>
          </cell>
          <cell r="T341">
            <v>5</v>
          </cell>
          <cell r="U341">
            <v>1</v>
          </cell>
          <cell r="V341">
            <v>-1</v>
          </cell>
          <cell r="W341">
            <v>52</v>
          </cell>
          <cell r="X341">
            <v>39164</v>
          </cell>
        </row>
        <row r="342">
          <cell r="A342" t="str">
            <v>382744</v>
          </cell>
          <cell r="B342" t="str">
            <v xml:space="preserve">EDDY SUPRIADI    </v>
          </cell>
          <cell r="C342" t="str">
            <v>08</v>
          </cell>
          <cell r="D342" t="str">
            <v>01/04/2002</v>
          </cell>
          <cell r="E342" t="str">
            <v>MASINIS-I AMK-IS TB.SKKY</v>
          </cell>
          <cell r="F342" t="str">
            <v>08</v>
          </cell>
          <cell r="G342" t="str">
            <v>01/06/2001</v>
          </cell>
          <cell r="H342">
            <v>19798</v>
          </cell>
          <cell r="I342" t="str">
            <v>0000046555</v>
          </cell>
          <cell r="J342" t="str">
            <v>SMA</v>
          </cell>
          <cell r="K342" t="str">
            <v>MESIN MOTOR DIESEL (MMD)</v>
          </cell>
          <cell r="L342" t="str">
            <v>PLAJU</v>
          </cell>
          <cell r="M342" t="str">
            <v>10/09/1974</v>
          </cell>
          <cell r="N342" t="str">
            <v>E13C00</v>
          </cell>
          <cell r="O342" t="str">
            <v>DOK &amp; PKP</v>
          </cell>
          <cell r="P342">
            <v>5</v>
          </cell>
          <cell r="Q342">
            <v>5</v>
          </cell>
          <cell r="R342">
            <v>5</v>
          </cell>
          <cell r="S342">
            <v>15</v>
          </cell>
          <cell r="T342">
            <v>3</v>
          </cell>
          <cell r="U342">
            <v>3</v>
          </cell>
          <cell r="V342">
            <v>0</v>
          </cell>
          <cell r="W342">
            <v>50</v>
          </cell>
          <cell r="X342">
            <v>39887</v>
          </cell>
        </row>
        <row r="343">
          <cell r="A343" t="str">
            <v>382858</v>
          </cell>
          <cell r="B343" t="str">
            <v xml:space="preserve">D. HUTAURUK    </v>
          </cell>
          <cell r="C343" t="str">
            <v>07</v>
          </cell>
          <cell r="D343" t="str">
            <v>01/10/2002</v>
          </cell>
          <cell r="E343" t="str">
            <v>MPPK S/D 31102004</v>
          </cell>
          <cell r="F343" t="str">
            <v>07</v>
          </cell>
          <cell r="G343" t="str">
            <v>28/10/2003</v>
          </cell>
          <cell r="H343">
            <v>17834</v>
          </cell>
          <cell r="I343" t="str">
            <v>0000055565</v>
          </cell>
          <cell r="J343" t="str">
            <v>SMA</v>
          </cell>
          <cell r="K343" t="str">
            <v>S.M.A-C/SOSIAL</v>
          </cell>
          <cell r="L343" t="str">
            <v>SUNGAI GERONG</v>
          </cell>
          <cell r="M343" t="str">
            <v>05/03/1969</v>
          </cell>
          <cell r="N343" t="str">
            <v>E13730</v>
          </cell>
          <cell r="O343" t="str">
            <v>H I K</v>
          </cell>
          <cell r="P343">
            <v>5</v>
          </cell>
          <cell r="Q343">
            <v>6</v>
          </cell>
          <cell r="R343">
            <v>5</v>
          </cell>
          <cell r="S343">
            <v>16.666666666666668</v>
          </cell>
          <cell r="T343">
            <v>3</v>
          </cell>
          <cell r="U343">
            <v>1</v>
          </cell>
          <cell r="V343">
            <v>0</v>
          </cell>
          <cell r="W343">
            <v>56</v>
          </cell>
          <cell r="X343">
            <v>37922</v>
          </cell>
        </row>
        <row r="344">
          <cell r="A344" t="str">
            <v>382914</v>
          </cell>
          <cell r="B344" t="str">
            <v xml:space="preserve">JUNAIDI MAKMUR  A.P  </v>
          </cell>
          <cell r="C344" t="str">
            <v>06</v>
          </cell>
          <cell r="D344" t="str">
            <v>01/04/2003</v>
          </cell>
          <cell r="E344" t="str">
            <v>PWS. JAGA HVU - 2</v>
          </cell>
          <cell r="F344" t="str">
            <v>06</v>
          </cell>
          <cell r="G344" t="str">
            <v>03/01/2000</v>
          </cell>
          <cell r="H344">
            <v>18515</v>
          </cell>
          <cell r="I344" t="str">
            <v>0000065665</v>
          </cell>
          <cell r="J344" t="str">
            <v>D1</v>
          </cell>
          <cell r="K344" t="str">
            <v>AKA PENGOL/KIL.I</v>
          </cell>
          <cell r="L344" t="str">
            <v>SUNGAI GERONG</v>
          </cell>
          <cell r="M344" t="str">
            <v>07/06/1973</v>
          </cell>
          <cell r="N344" t="str">
            <v>E13112</v>
          </cell>
          <cell r="O344" t="str">
            <v>CD &amp; L</v>
          </cell>
          <cell r="P344">
            <v>6</v>
          </cell>
          <cell r="Q344">
            <v>6</v>
          </cell>
          <cell r="R344">
            <v>5</v>
          </cell>
          <cell r="S344">
            <v>18.333333333333332</v>
          </cell>
          <cell r="T344">
            <v>4</v>
          </cell>
          <cell r="U344">
            <v>4</v>
          </cell>
          <cell r="V344">
            <v>0</v>
          </cell>
          <cell r="W344">
            <v>54</v>
          </cell>
          <cell r="X344">
            <v>38604</v>
          </cell>
        </row>
        <row r="345">
          <cell r="A345" t="str">
            <v>382922</v>
          </cell>
          <cell r="B345" t="str">
            <v xml:space="preserve">KARSONO    </v>
          </cell>
          <cell r="C345" t="str">
            <v>09</v>
          </cell>
          <cell r="D345" t="str">
            <v>01/10/2003</v>
          </cell>
          <cell r="E345" t="str">
            <v>MATERIAL MAN</v>
          </cell>
          <cell r="F345" t="str">
            <v>09</v>
          </cell>
          <cell r="G345" t="str">
            <v>01/10/2002</v>
          </cell>
          <cell r="H345">
            <v>18119</v>
          </cell>
          <cell r="I345" t="str">
            <v>0000035664</v>
          </cell>
          <cell r="J345" t="str">
            <v>SMA</v>
          </cell>
          <cell r="K345" t="str">
            <v>SMA.SOS/PERSAMAAN</v>
          </cell>
          <cell r="L345" t="str">
            <v>PLAJU</v>
          </cell>
          <cell r="M345" t="str">
            <v>25/05/1972</v>
          </cell>
          <cell r="N345" t="str">
            <v>E13A50</v>
          </cell>
          <cell r="O345" t="str">
            <v>BENGKEL</v>
          </cell>
          <cell r="P345">
            <v>6</v>
          </cell>
          <cell r="Q345">
            <v>6</v>
          </cell>
          <cell r="R345">
            <v>4</v>
          </cell>
          <cell r="S345">
            <v>16.666666666666668</v>
          </cell>
          <cell r="T345">
            <v>3</v>
          </cell>
          <cell r="U345">
            <v>2</v>
          </cell>
          <cell r="V345">
            <v>0</v>
          </cell>
          <cell r="W345">
            <v>55</v>
          </cell>
          <cell r="X345">
            <v>38208</v>
          </cell>
        </row>
        <row r="346">
          <cell r="A346" t="str">
            <v>383149</v>
          </cell>
          <cell r="B346" t="str">
            <v xml:space="preserve">PAIMAN    </v>
          </cell>
          <cell r="C346" t="str">
            <v>10</v>
          </cell>
          <cell r="D346" t="str">
            <v>01/04/2001</v>
          </cell>
          <cell r="E346" t="str">
            <v>AST. BONGKAR MUAT</v>
          </cell>
          <cell r="F346" t="str">
            <v>09</v>
          </cell>
          <cell r="G346" t="str">
            <v>03/01/2000</v>
          </cell>
          <cell r="H346">
            <v>18152</v>
          </cell>
          <cell r="I346" t="str">
            <v>0000066666</v>
          </cell>
          <cell r="J346" t="str">
            <v>SD</v>
          </cell>
          <cell r="K346" t="str">
            <v>SEKOLAH DASAR</v>
          </cell>
          <cell r="L346" t="str">
            <v>PLAJU</v>
          </cell>
          <cell r="M346" t="str">
            <v>30/05/1972</v>
          </cell>
          <cell r="N346" t="str">
            <v>E13510</v>
          </cell>
          <cell r="O346" t="str">
            <v>PENGADAAN</v>
          </cell>
          <cell r="P346">
            <v>6</v>
          </cell>
          <cell r="Q346">
            <v>6</v>
          </cell>
          <cell r="R346">
            <v>6</v>
          </cell>
          <cell r="S346">
            <v>20</v>
          </cell>
          <cell r="T346">
            <v>1</v>
          </cell>
          <cell r="U346">
            <v>4</v>
          </cell>
          <cell r="V346">
            <v>-1</v>
          </cell>
          <cell r="W346">
            <v>55</v>
          </cell>
          <cell r="X346">
            <v>38241</v>
          </cell>
        </row>
        <row r="347">
          <cell r="A347" t="str">
            <v>383319</v>
          </cell>
          <cell r="B347" t="str">
            <v xml:space="preserve">A. SIMANJUNTAK    </v>
          </cell>
          <cell r="C347" t="str">
            <v>09</v>
          </cell>
          <cell r="D347" t="str">
            <v>01/04/2002</v>
          </cell>
          <cell r="E347" t="str">
            <v>TEKNISI PIPE FITTER</v>
          </cell>
          <cell r="F347" t="str">
            <v>09</v>
          </cell>
          <cell r="G347" t="str">
            <v>01/10/2002</v>
          </cell>
          <cell r="H347">
            <v>18517</v>
          </cell>
          <cell r="I347" t="str">
            <v>0000056655</v>
          </cell>
          <cell r="J347" t="str">
            <v>SMK</v>
          </cell>
          <cell r="K347" t="str">
            <v>STM/BGN GEDUNG</v>
          </cell>
          <cell r="L347" t="str">
            <v>PLAJU</v>
          </cell>
          <cell r="M347" t="str">
            <v>04/08/1971</v>
          </cell>
          <cell r="N347" t="str">
            <v>E13A50</v>
          </cell>
          <cell r="O347" t="str">
            <v>BENGKEL</v>
          </cell>
          <cell r="P347">
            <v>6</v>
          </cell>
          <cell r="Q347">
            <v>5</v>
          </cell>
          <cell r="R347">
            <v>5</v>
          </cell>
          <cell r="S347">
            <v>16.666666666666668</v>
          </cell>
          <cell r="T347">
            <v>3</v>
          </cell>
          <cell r="U347">
            <v>2</v>
          </cell>
          <cell r="V347">
            <v>0</v>
          </cell>
          <cell r="W347">
            <v>54</v>
          </cell>
          <cell r="X347">
            <v>38606</v>
          </cell>
        </row>
        <row r="348">
          <cell r="A348" t="str">
            <v>383457</v>
          </cell>
          <cell r="B348" t="str">
            <v xml:space="preserve">SUMIRAN    </v>
          </cell>
          <cell r="C348" t="str">
            <v>09</v>
          </cell>
          <cell r="D348" t="str">
            <v>01/10/2001</v>
          </cell>
          <cell r="E348" t="str">
            <v>AST. OPERASI</v>
          </cell>
          <cell r="F348" t="str">
            <v>08</v>
          </cell>
          <cell r="G348" t="str">
            <v>01/07/2000</v>
          </cell>
          <cell r="H348">
            <v>18772</v>
          </cell>
          <cell r="I348" t="str">
            <v>0000065555</v>
          </cell>
          <cell r="J348" t="str">
            <v>SMA</v>
          </cell>
          <cell r="K348" t="str">
            <v>P K MIGAS</v>
          </cell>
          <cell r="L348" t="str">
            <v>PLAJU</v>
          </cell>
          <cell r="M348" t="str">
            <v>30/11/1971</v>
          </cell>
          <cell r="N348" t="str">
            <v>E13760</v>
          </cell>
          <cell r="O348" t="str">
            <v>DIKLAT</v>
          </cell>
          <cell r="P348">
            <v>5</v>
          </cell>
          <cell r="Q348">
            <v>5</v>
          </cell>
          <cell r="R348">
            <v>5</v>
          </cell>
          <cell r="S348">
            <v>15</v>
          </cell>
          <cell r="T348">
            <v>3</v>
          </cell>
          <cell r="U348">
            <v>4</v>
          </cell>
          <cell r="V348">
            <v>-1</v>
          </cell>
          <cell r="W348">
            <v>53</v>
          </cell>
          <cell r="X348">
            <v>38861</v>
          </cell>
        </row>
        <row r="349">
          <cell r="A349" t="str">
            <v>383505</v>
          </cell>
          <cell r="B349" t="str">
            <v xml:space="preserve">SURJADI WIDJAJA  A.MA  </v>
          </cell>
          <cell r="C349" t="str">
            <v>07</v>
          </cell>
          <cell r="D349" t="str">
            <v>01/04/2002</v>
          </cell>
          <cell r="E349" t="str">
            <v>TEKNISI ROT. EQUIP.</v>
          </cell>
          <cell r="F349" t="str">
            <v>07</v>
          </cell>
          <cell r="G349" t="str">
            <v>31/12/2000</v>
          </cell>
          <cell r="H349">
            <v>18789</v>
          </cell>
          <cell r="I349" t="str">
            <v>0000056666</v>
          </cell>
          <cell r="J349" t="str">
            <v>D2</v>
          </cell>
          <cell r="K349" t="str">
            <v>AKA TEK. MESIN KILANG II</v>
          </cell>
          <cell r="L349" t="str">
            <v>PLAJU</v>
          </cell>
          <cell r="M349" t="str">
            <v>07/06/1972</v>
          </cell>
          <cell r="N349" t="str">
            <v>E13A50</v>
          </cell>
          <cell r="O349" t="str">
            <v>BENGKEL</v>
          </cell>
          <cell r="P349">
            <v>6</v>
          </cell>
          <cell r="Q349">
            <v>6</v>
          </cell>
          <cell r="R349">
            <v>6</v>
          </cell>
          <cell r="S349">
            <v>20</v>
          </cell>
          <cell r="T349">
            <v>5</v>
          </cell>
          <cell r="U349">
            <v>4</v>
          </cell>
          <cell r="V349">
            <v>0</v>
          </cell>
          <cell r="W349">
            <v>53</v>
          </cell>
          <cell r="X349">
            <v>38878</v>
          </cell>
        </row>
        <row r="350">
          <cell r="A350" t="str">
            <v>383798</v>
          </cell>
          <cell r="B350" t="str">
            <v xml:space="preserve">YAHYA  AR.    </v>
          </cell>
          <cell r="C350" t="str">
            <v>09</v>
          </cell>
          <cell r="D350" t="str">
            <v>01/10/2003</v>
          </cell>
          <cell r="E350" t="str">
            <v>AST. DISPOSAL</v>
          </cell>
          <cell r="F350" t="str">
            <v>08</v>
          </cell>
          <cell r="G350" t="str">
            <v>01/10/2001</v>
          </cell>
          <cell r="H350">
            <v>18427</v>
          </cell>
          <cell r="I350" t="str">
            <v>0000055654</v>
          </cell>
          <cell r="J350" t="str">
            <v>SMA</v>
          </cell>
          <cell r="K350" t="str">
            <v>SMA-SOSIAL/PERSAMAAN</v>
          </cell>
          <cell r="L350" t="str">
            <v>PLAJU</v>
          </cell>
          <cell r="M350" t="str">
            <v>07/02/1974</v>
          </cell>
          <cell r="N350" t="str">
            <v>E13510</v>
          </cell>
          <cell r="O350" t="str">
            <v>PENGADAAN</v>
          </cell>
          <cell r="P350">
            <v>6</v>
          </cell>
          <cell r="Q350">
            <v>5</v>
          </cell>
          <cell r="R350">
            <v>4</v>
          </cell>
          <cell r="S350">
            <v>15</v>
          </cell>
          <cell r="T350">
            <v>3</v>
          </cell>
          <cell r="U350">
            <v>3</v>
          </cell>
          <cell r="V350">
            <v>-1</v>
          </cell>
          <cell r="W350">
            <v>54</v>
          </cell>
          <cell r="X350">
            <v>38516</v>
          </cell>
        </row>
        <row r="351">
          <cell r="A351" t="str">
            <v>385044</v>
          </cell>
          <cell r="B351" t="str">
            <v xml:space="preserve">SJOFJAN    </v>
          </cell>
          <cell r="C351" t="str">
            <v>07</v>
          </cell>
          <cell r="D351" t="str">
            <v>01/04/2000</v>
          </cell>
          <cell r="E351" t="str">
            <v>SHIFT SUPERVISOR</v>
          </cell>
          <cell r="F351" t="str">
            <v>06</v>
          </cell>
          <cell r="G351" t="str">
            <v>03/01/2000</v>
          </cell>
          <cell r="H351">
            <v>18607</v>
          </cell>
          <cell r="I351" t="str">
            <v>0000066656</v>
          </cell>
          <cell r="J351" t="str">
            <v>SMK</v>
          </cell>
          <cell r="K351" t="str">
            <v>SEK PENGATUR RAWAT</v>
          </cell>
          <cell r="L351" t="str">
            <v>PLAJU</v>
          </cell>
          <cell r="M351" t="str">
            <v>13/08/1973</v>
          </cell>
          <cell r="N351" t="str">
            <v>E13Y10</v>
          </cell>
          <cell r="O351" t="str">
            <v>PERAWATAN/RS</v>
          </cell>
          <cell r="P351">
            <v>6</v>
          </cell>
          <cell r="Q351">
            <v>5</v>
          </cell>
          <cell r="R351">
            <v>6</v>
          </cell>
          <cell r="S351">
            <v>18.333333333333332</v>
          </cell>
          <cell r="T351">
            <v>3</v>
          </cell>
          <cell r="U351">
            <v>4</v>
          </cell>
          <cell r="V351">
            <v>-1</v>
          </cell>
          <cell r="W351">
            <v>54</v>
          </cell>
          <cell r="X351">
            <v>38696</v>
          </cell>
        </row>
        <row r="352">
          <cell r="A352" t="str">
            <v>385117</v>
          </cell>
          <cell r="B352" t="str">
            <v xml:space="preserve">SURADI    </v>
          </cell>
          <cell r="C352" t="str">
            <v>08</v>
          </cell>
          <cell r="D352" t="str">
            <v>01/10/2002</v>
          </cell>
          <cell r="E352" t="str">
            <v>MPPK S/D 31012005</v>
          </cell>
          <cell r="F352" t="str">
            <v>08</v>
          </cell>
          <cell r="G352" t="str">
            <v>12/01/2004</v>
          </cell>
          <cell r="H352">
            <v>17910</v>
          </cell>
          <cell r="I352" t="str">
            <v>0000056666</v>
          </cell>
          <cell r="J352" t="str">
            <v>SMA</v>
          </cell>
          <cell r="K352" t="str">
            <v>SMA-SOSIAL/PERSAMAAN</v>
          </cell>
          <cell r="L352" t="str">
            <v>PLAJU</v>
          </cell>
          <cell r="M352" t="str">
            <v>01/09/1967</v>
          </cell>
          <cell r="N352" t="str">
            <v>E13730</v>
          </cell>
          <cell r="O352" t="str">
            <v>H I K</v>
          </cell>
          <cell r="P352">
            <v>6</v>
          </cell>
          <cell r="Q352">
            <v>6</v>
          </cell>
          <cell r="R352">
            <v>6</v>
          </cell>
          <cell r="S352">
            <v>20</v>
          </cell>
          <cell r="T352">
            <v>3</v>
          </cell>
          <cell r="U352">
            <v>0</v>
          </cell>
          <cell r="V352">
            <v>0</v>
          </cell>
          <cell r="W352">
            <v>55</v>
          </cell>
          <cell r="X352">
            <v>37998</v>
          </cell>
        </row>
        <row r="353">
          <cell r="A353" t="str">
            <v>385263</v>
          </cell>
          <cell r="B353" t="str">
            <v xml:space="preserve">A. MUKTI HADI    </v>
          </cell>
          <cell r="C353" t="str">
            <v>08</v>
          </cell>
          <cell r="D353" t="str">
            <v>01/10/2003</v>
          </cell>
          <cell r="E353" t="str">
            <v>MPPK S/D 30042005</v>
          </cell>
          <cell r="F353" t="str">
            <v>07</v>
          </cell>
          <cell r="G353" t="str">
            <v>03/04/2004</v>
          </cell>
          <cell r="H353">
            <v>17991</v>
          </cell>
          <cell r="I353" t="str">
            <v>0000055565</v>
          </cell>
          <cell r="J353" t="str">
            <v>SMK</v>
          </cell>
          <cell r="K353" t="str">
            <v>SMEA TATA BUKU</v>
          </cell>
          <cell r="L353" t="str">
            <v>PLAJU</v>
          </cell>
          <cell r="M353" t="str">
            <v>03/03/1973</v>
          </cell>
          <cell r="N353" t="str">
            <v>E13730</v>
          </cell>
          <cell r="O353" t="str">
            <v>H I K</v>
          </cell>
          <cell r="P353">
            <v>5</v>
          </cell>
          <cell r="Q353">
            <v>6</v>
          </cell>
          <cell r="R353">
            <v>5</v>
          </cell>
          <cell r="S353">
            <v>16.666666666666668</v>
          </cell>
          <cell r="T353">
            <v>3</v>
          </cell>
          <cell r="U353">
            <v>0</v>
          </cell>
          <cell r="V353">
            <v>-1</v>
          </cell>
          <cell r="W353">
            <v>55</v>
          </cell>
          <cell r="X353">
            <v>38080</v>
          </cell>
        </row>
        <row r="354">
          <cell r="A354" t="str">
            <v>386949</v>
          </cell>
          <cell r="B354" t="str">
            <v xml:space="preserve">A.M.HALIK  DRS  </v>
          </cell>
          <cell r="C354" t="str">
            <v>07</v>
          </cell>
          <cell r="D354" t="str">
            <v>01/10/2001</v>
          </cell>
          <cell r="E354" t="str">
            <v>MPPK S/D 29022005</v>
          </cell>
          <cell r="F354" t="str">
            <v>06</v>
          </cell>
          <cell r="G354" t="str">
            <v>17/02/2004</v>
          </cell>
          <cell r="H354">
            <v>17946</v>
          </cell>
          <cell r="I354" t="str">
            <v>0000046555</v>
          </cell>
          <cell r="J354" t="str">
            <v>S1</v>
          </cell>
          <cell r="K354" t="str">
            <v>IKIP PENDIDIKAN</v>
          </cell>
          <cell r="L354" t="str">
            <v>PLAJU</v>
          </cell>
          <cell r="M354" t="str">
            <v>15/12/1970</v>
          </cell>
          <cell r="N354" t="str">
            <v>E13730</v>
          </cell>
          <cell r="O354" t="str">
            <v>H I K</v>
          </cell>
          <cell r="P354">
            <v>5</v>
          </cell>
          <cell r="Q354">
            <v>5</v>
          </cell>
          <cell r="R354">
            <v>5</v>
          </cell>
          <cell r="S354">
            <v>15</v>
          </cell>
          <cell r="T354">
            <v>7</v>
          </cell>
          <cell r="U354">
            <v>0</v>
          </cell>
          <cell r="V354">
            <v>-1</v>
          </cell>
          <cell r="W354">
            <v>55</v>
          </cell>
          <cell r="X354">
            <v>38034</v>
          </cell>
        </row>
        <row r="355">
          <cell r="A355" t="str">
            <v>387126</v>
          </cell>
          <cell r="B355" t="str">
            <v xml:space="preserve">ACHMAD SOBRI  A.MA  </v>
          </cell>
          <cell r="C355" t="str">
            <v>07</v>
          </cell>
          <cell r="D355" t="str">
            <v>01/04/2001</v>
          </cell>
          <cell r="E355" t="str">
            <v>AST. KEPALA PROD. POLY</v>
          </cell>
          <cell r="F355" t="str">
            <v>05</v>
          </cell>
          <cell r="G355" t="str">
            <v>16/09/2002</v>
          </cell>
          <cell r="H355">
            <v>18269</v>
          </cell>
          <cell r="I355" t="str">
            <v>0000066666</v>
          </cell>
          <cell r="J355" t="str">
            <v>D2</v>
          </cell>
          <cell r="K355" t="str">
            <v>AKA PENGOL/KIL.II</v>
          </cell>
          <cell r="L355" t="str">
            <v>PLAJU</v>
          </cell>
          <cell r="M355" t="str">
            <v>21/10/1973</v>
          </cell>
          <cell r="N355" t="str">
            <v>E13131</v>
          </cell>
          <cell r="O355" t="str">
            <v>P P</v>
          </cell>
          <cell r="P355">
            <v>6</v>
          </cell>
          <cell r="Q355">
            <v>6</v>
          </cell>
          <cell r="R355">
            <v>6</v>
          </cell>
          <cell r="S355">
            <v>20</v>
          </cell>
          <cell r="T355">
            <v>5</v>
          </cell>
          <cell r="U355">
            <v>2</v>
          </cell>
          <cell r="V355">
            <v>-2</v>
          </cell>
          <cell r="W355">
            <v>54</v>
          </cell>
          <cell r="X355">
            <v>38358</v>
          </cell>
        </row>
        <row r="356">
          <cell r="A356" t="str">
            <v>387134</v>
          </cell>
          <cell r="B356" t="str">
            <v xml:space="preserve">ACHMAD SOFIAN  SE  </v>
          </cell>
          <cell r="C356" t="str">
            <v>08</v>
          </cell>
          <cell r="D356" t="str">
            <v>01/04/2001</v>
          </cell>
          <cell r="E356" t="str">
            <v>AST. INVOICING KONTRAK/PO</v>
          </cell>
          <cell r="F356" t="str">
            <v>08</v>
          </cell>
          <cell r="G356" t="str">
            <v>11/04/2003</v>
          </cell>
          <cell r="H356">
            <v>18806</v>
          </cell>
          <cell r="I356" t="str">
            <v>0000056655</v>
          </cell>
          <cell r="J356" t="str">
            <v>S1</v>
          </cell>
          <cell r="K356" t="str">
            <v>EKONOMI MANAGEMENT</v>
          </cell>
          <cell r="L356" t="str">
            <v>PLAJU</v>
          </cell>
          <cell r="M356" t="str">
            <v>21/09/1972</v>
          </cell>
          <cell r="N356" t="str">
            <v>E13830</v>
          </cell>
          <cell r="O356" t="str">
            <v>PERBENDAHARAAN</v>
          </cell>
          <cell r="P356">
            <v>6</v>
          </cell>
          <cell r="Q356">
            <v>5</v>
          </cell>
          <cell r="R356">
            <v>5</v>
          </cell>
          <cell r="S356">
            <v>16.666666666666668</v>
          </cell>
          <cell r="T356">
            <v>7</v>
          </cell>
          <cell r="U356">
            <v>1</v>
          </cell>
          <cell r="V356">
            <v>0</v>
          </cell>
          <cell r="W356">
            <v>53</v>
          </cell>
          <cell r="X356">
            <v>38895</v>
          </cell>
        </row>
        <row r="357">
          <cell r="A357" t="str">
            <v>387256</v>
          </cell>
          <cell r="B357" t="str">
            <v xml:space="preserve">AHMAD SYUKRI NOOR  A.P  </v>
          </cell>
          <cell r="C357" t="str">
            <v>08</v>
          </cell>
          <cell r="D357" t="str">
            <v>01/04/2003</v>
          </cell>
          <cell r="E357" t="str">
            <v>MPPK S/D 30042004</v>
          </cell>
          <cell r="F357" t="str">
            <v>08</v>
          </cell>
          <cell r="G357" t="str">
            <v>27/04/2003</v>
          </cell>
          <cell r="H357">
            <v>17650</v>
          </cell>
          <cell r="I357" t="str">
            <v>0000056565</v>
          </cell>
          <cell r="J357" t="str">
            <v>D1</v>
          </cell>
          <cell r="K357" t="str">
            <v>AKA PENGOL/KIL.I</v>
          </cell>
          <cell r="L357" t="str">
            <v>PLAJU</v>
          </cell>
          <cell r="M357" t="str">
            <v>17/02/1970</v>
          </cell>
          <cell r="N357" t="str">
            <v>E13730</v>
          </cell>
          <cell r="O357" t="str">
            <v>H I K</v>
          </cell>
          <cell r="P357">
            <v>5</v>
          </cell>
          <cell r="Q357">
            <v>6</v>
          </cell>
          <cell r="R357">
            <v>5</v>
          </cell>
          <cell r="S357">
            <v>16.666666666666668</v>
          </cell>
          <cell r="T357">
            <v>4</v>
          </cell>
          <cell r="U357">
            <v>1</v>
          </cell>
          <cell r="V357">
            <v>0</v>
          </cell>
          <cell r="W357">
            <v>56</v>
          </cell>
          <cell r="X357">
            <v>37738</v>
          </cell>
        </row>
        <row r="358">
          <cell r="A358" t="str">
            <v>387912</v>
          </cell>
          <cell r="B358" t="str">
            <v xml:space="preserve">DINSARI    </v>
          </cell>
          <cell r="C358" t="str">
            <v>08</v>
          </cell>
          <cell r="D358" t="str">
            <v>01/04/2003</v>
          </cell>
          <cell r="E358" t="str">
            <v>AST. ANGKUTAN</v>
          </cell>
          <cell r="F358" t="str">
            <v>07</v>
          </cell>
          <cell r="G358" t="str">
            <v>15/07/2002</v>
          </cell>
          <cell r="H358">
            <v>18471</v>
          </cell>
          <cell r="I358" t="str">
            <v>0000035555</v>
          </cell>
          <cell r="J358" t="str">
            <v>SMA</v>
          </cell>
          <cell r="K358" t="str">
            <v>SMA/PASPAL/IPA</v>
          </cell>
          <cell r="L358" t="str">
            <v>PLAJU</v>
          </cell>
          <cell r="M358" t="str">
            <v>01/04/1974</v>
          </cell>
          <cell r="N358" t="str">
            <v>E13A10</v>
          </cell>
          <cell r="O358" t="str">
            <v>PERENCANAAN</v>
          </cell>
          <cell r="P358">
            <v>5</v>
          </cell>
          <cell r="Q358">
            <v>5</v>
          </cell>
          <cell r="R358">
            <v>5</v>
          </cell>
          <cell r="S358">
            <v>15</v>
          </cell>
          <cell r="T358">
            <v>3</v>
          </cell>
          <cell r="U358">
            <v>2</v>
          </cell>
          <cell r="V358">
            <v>-1</v>
          </cell>
          <cell r="W358">
            <v>54</v>
          </cell>
          <cell r="X358">
            <v>38560</v>
          </cell>
        </row>
        <row r="359">
          <cell r="A359" t="str">
            <v>389135</v>
          </cell>
          <cell r="B359" t="str">
            <v xml:space="preserve">M. UMAR MACHMUD    </v>
          </cell>
          <cell r="C359" t="str">
            <v>06</v>
          </cell>
          <cell r="D359" t="str">
            <v>01/04/2002</v>
          </cell>
          <cell r="E359" t="str">
            <v>MPPK S/D 31032005</v>
          </cell>
          <cell r="F359" t="str">
            <v>06</v>
          </cell>
          <cell r="G359" t="str">
            <v>22/03/2004</v>
          </cell>
          <cell r="H359">
            <v>17979</v>
          </cell>
          <cell r="I359" t="str">
            <v>0000066655</v>
          </cell>
          <cell r="J359" t="str">
            <v>D3</v>
          </cell>
          <cell r="K359" t="str">
            <v>AKA.III / TEK.LISTRIK</v>
          </cell>
          <cell r="L359" t="str">
            <v>SUNGAI GERONG</v>
          </cell>
          <cell r="M359" t="str">
            <v>21/09/1972</v>
          </cell>
          <cell r="N359" t="str">
            <v>E13730</v>
          </cell>
          <cell r="O359" t="str">
            <v>H I K</v>
          </cell>
          <cell r="P359">
            <v>6</v>
          </cell>
          <cell r="Q359">
            <v>5</v>
          </cell>
          <cell r="R359">
            <v>5</v>
          </cell>
          <cell r="S359">
            <v>16.666666666666668</v>
          </cell>
          <cell r="T359">
            <v>6</v>
          </cell>
          <cell r="U359">
            <v>0</v>
          </cell>
          <cell r="V359">
            <v>0</v>
          </cell>
          <cell r="W359">
            <v>55</v>
          </cell>
          <cell r="X359">
            <v>38068</v>
          </cell>
        </row>
        <row r="360">
          <cell r="A360" t="str">
            <v>390552</v>
          </cell>
          <cell r="B360" t="str">
            <v xml:space="preserve">DJAMPI SIAHAAN    </v>
          </cell>
          <cell r="C360" t="str">
            <v>10</v>
          </cell>
          <cell r="D360" t="str">
            <v>01/04/2001</v>
          </cell>
          <cell r="E360" t="str">
            <v>MPPK S/D 30062004</v>
          </cell>
          <cell r="F360" t="str">
            <v>10</v>
          </cell>
          <cell r="G360" t="str">
            <v>26/06/2003</v>
          </cell>
          <cell r="H360">
            <v>17710</v>
          </cell>
          <cell r="I360" t="str">
            <v>0000066545</v>
          </cell>
          <cell r="J360" t="str">
            <v>SMA</v>
          </cell>
          <cell r="K360" t="str">
            <v>S.M.A-C/SOSIAL</v>
          </cell>
          <cell r="L360" t="str">
            <v>SUNGAI GERONG</v>
          </cell>
          <cell r="M360" t="str">
            <v>16/08/1969</v>
          </cell>
          <cell r="N360" t="str">
            <v>E13730</v>
          </cell>
          <cell r="O360" t="str">
            <v>H I K</v>
          </cell>
          <cell r="P360">
            <v>5</v>
          </cell>
          <cell r="Q360">
            <v>4</v>
          </cell>
          <cell r="R360">
            <v>5</v>
          </cell>
          <cell r="S360">
            <v>13.333333333333334</v>
          </cell>
          <cell r="T360">
            <v>3</v>
          </cell>
          <cell r="U360">
            <v>1</v>
          </cell>
          <cell r="V360">
            <v>0</v>
          </cell>
          <cell r="W360">
            <v>56</v>
          </cell>
          <cell r="X360">
            <v>37798</v>
          </cell>
        </row>
        <row r="361">
          <cell r="A361" t="str">
            <v>390722</v>
          </cell>
          <cell r="B361" t="str">
            <v xml:space="preserve">SISWANDI  A.MA  </v>
          </cell>
          <cell r="C361" t="str">
            <v>07</v>
          </cell>
          <cell r="D361" t="str">
            <v>01/04/2002</v>
          </cell>
          <cell r="E361" t="str">
            <v>PWS. ANGGARAN OPERASI</v>
          </cell>
          <cell r="F361" t="str">
            <v>06</v>
          </cell>
          <cell r="G361" t="str">
            <v>01/04/2003</v>
          </cell>
          <cell r="H361">
            <v>18423</v>
          </cell>
          <cell r="I361" t="str">
            <v>0000056654</v>
          </cell>
          <cell r="J361" t="str">
            <v>D2</v>
          </cell>
          <cell r="K361" t="str">
            <v>AKA AKUN PERMINY II</v>
          </cell>
          <cell r="L361" t="str">
            <v>PLAJU</v>
          </cell>
          <cell r="M361" t="str">
            <v>30/03/1971</v>
          </cell>
          <cell r="N361" t="str">
            <v>E13810</v>
          </cell>
          <cell r="O361" t="str">
            <v>KONTROLLER</v>
          </cell>
          <cell r="P361">
            <v>6</v>
          </cell>
          <cell r="Q361">
            <v>5</v>
          </cell>
          <cell r="R361">
            <v>4</v>
          </cell>
          <cell r="S361">
            <v>15</v>
          </cell>
          <cell r="T361">
            <v>5</v>
          </cell>
          <cell r="U361">
            <v>1</v>
          </cell>
          <cell r="V361">
            <v>-1</v>
          </cell>
          <cell r="W361">
            <v>54</v>
          </cell>
          <cell r="X361">
            <v>38512</v>
          </cell>
        </row>
        <row r="362">
          <cell r="A362" t="str">
            <v>390788</v>
          </cell>
          <cell r="B362" t="str">
            <v xml:space="preserve">SJAFRI ABUZALI  S.T DRS </v>
          </cell>
          <cell r="C362" t="str">
            <v>04</v>
          </cell>
          <cell r="D362" t="str">
            <v>01/04/2001</v>
          </cell>
          <cell r="E362" t="str">
            <v>KA. MEKANIKAL ENJINIRING</v>
          </cell>
          <cell r="F362" t="str">
            <v>04</v>
          </cell>
          <cell r="G362" t="str">
            <v>01/02/2004</v>
          </cell>
          <cell r="H362">
            <v>19470</v>
          </cell>
          <cell r="I362" t="str">
            <v>0000055666</v>
          </cell>
          <cell r="J362" t="str">
            <v>S1</v>
          </cell>
          <cell r="K362" t="str">
            <v>TEKNIK MESIN</v>
          </cell>
          <cell r="L362" t="str">
            <v>SUNGAI GERONG</v>
          </cell>
          <cell r="M362" t="str">
            <v>21/10/1973</v>
          </cell>
          <cell r="N362" t="str">
            <v>E13320</v>
          </cell>
          <cell r="O362" t="str">
            <v>FAS ENJ</v>
          </cell>
          <cell r="P362">
            <v>6</v>
          </cell>
          <cell r="Q362">
            <v>6</v>
          </cell>
          <cell r="R362">
            <v>6</v>
          </cell>
          <cell r="S362">
            <v>20</v>
          </cell>
          <cell r="T362">
            <v>7</v>
          </cell>
          <cell r="U362">
            <v>0</v>
          </cell>
          <cell r="V362">
            <v>0</v>
          </cell>
          <cell r="W362">
            <v>51</v>
          </cell>
          <cell r="X362">
            <v>39559</v>
          </cell>
        </row>
        <row r="363">
          <cell r="A363" t="str">
            <v>390836</v>
          </cell>
          <cell r="B363" t="str">
            <v xml:space="preserve">SJOFIATI DJAMAL    </v>
          </cell>
          <cell r="C363" t="str">
            <v>06</v>
          </cell>
          <cell r="D363" t="str">
            <v>01/04/2003</v>
          </cell>
          <cell r="E363" t="str">
            <v>PWS. RT  PERUMAHAAN</v>
          </cell>
          <cell r="F363" t="str">
            <v>06</v>
          </cell>
          <cell r="G363" t="str">
            <v>03/01/2000</v>
          </cell>
          <cell r="H363">
            <v>18181</v>
          </cell>
          <cell r="I363" t="str">
            <v>0000066665</v>
          </cell>
          <cell r="J363" t="str">
            <v>D3</v>
          </cell>
          <cell r="K363" t="str">
            <v>AK PERHOTELAN</v>
          </cell>
          <cell r="L363" t="str">
            <v>PLAJU</v>
          </cell>
          <cell r="M363" t="str">
            <v>08/03/1973</v>
          </cell>
          <cell r="N363" t="str">
            <v>E13530</v>
          </cell>
          <cell r="O363" t="str">
            <v>FASUM</v>
          </cell>
          <cell r="P363">
            <v>6</v>
          </cell>
          <cell r="Q363">
            <v>6</v>
          </cell>
          <cell r="R363">
            <v>5</v>
          </cell>
          <cell r="S363">
            <v>18.333333333333332</v>
          </cell>
          <cell r="T363">
            <v>6</v>
          </cell>
          <cell r="U363">
            <v>4</v>
          </cell>
          <cell r="V363">
            <v>0</v>
          </cell>
          <cell r="W363">
            <v>55</v>
          </cell>
          <cell r="X363">
            <v>38270</v>
          </cell>
        </row>
        <row r="364">
          <cell r="A364" t="str">
            <v>391784</v>
          </cell>
          <cell r="B364" t="str">
            <v xml:space="preserve">TOJIB PARDJO    </v>
          </cell>
          <cell r="C364" t="str">
            <v>09</v>
          </cell>
          <cell r="D364" t="str">
            <v>01/10/2000</v>
          </cell>
          <cell r="E364" t="str">
            <v>MPPK S/D 31032005</v>
          </cell>
          <cell r="F364" t="str">
            <v>08</v>
          </cell>
          <cell r="G364" t="str">
            <v>14/03/2004</v>
          </cell>
          <cell r="H364">
            <v>17971</v>
          </cell>
          <cell r="I364" t="str">
            <v>0000065555</v>
          </cell>
          <cell r="J364" t="str">
            <v>SMK</v>
          </cell>
          <cell r="K364" t="str">
            <v>SEKOLAH TEKNIK MENENGAH</v>
          </cell>
          <cell r="L364" t="str">
            <v>PLAJU</v>
          </cell>
          <cell r="M364" t="str">
            <v>02/09/1972</v>
          </cell>
          <cell r="N364" t="str">
            <v>E13730</v>
          </cell>
          <cell r="O364" t="str">
            <v>H I K</v>
          </cell>
          <cell r="P364">
            <v>5</v>
          </cell>
          <cell r="Q364">
            <v>5</v>
          </cell>
          <cell r="R364">
            <v>5</v>
          </cell>
          <cell r="S364">
            <v>15</v>
          </cell>
          <cell r="T364">
            <v>3</v>
          </cell>
          <cell r="U364">
            <v>0</v>
          </cell>
          <cell r="V364">
            <v>-1</v>
          </cell>
          <cell r="W364">
            <v>55</v>
          </cell>
          <cell r="X364">
            <v>38060</v>
          </cell>
        </row>
        <row r="365">
          <cell r="A365" t="str">
            <v>391881</v>
          </cell>
          <cell r="B365" t="str">
            <v xml:space="preserve">UMAR HASAN  A.MA  </v>
          </cell>
          <cell r="C365" t="str">
            <v>07</v>
          </cell>
          <cell r="D365" t="str">
            <v>01/04/2003</v>
          </cell>
          <cell r="E365" t="str">
            <v>PWS. JAGA POLYPROPYLENE</v>
          </cell>
          <cell r="F365" t="str">
            <v>06</v>
          </cell>
          <cell r="G365" t="str">
            <v>16/09/2002</v>
          </cell>
          <cell r="H365">
            <v>19040</v>
          </cell>
          <cell r="I365" t="str">
            <v>0000056665</v>
          </cell>
          <cell r="J365" t="str">
            <v>D2</v>
          </cell>
          <cell r="K365" t="str">
            <v>AKA PENGOL/KIL II</v>
          </cell>
          <cell r="L365" t="str">
            <v>PLAJU</v>
          </cell>
          <cell r="M365" t="str">
            <v>21/10/1973</v>
          </cell>
          <cell r="N365" t="str">
            <v>E13131</v>
          </cell>
          <cell r="O365" t="str">
            <v>P P</v>
          </cell>
          <cell r="P365">
            <v>6</v>
          </cell>
          <cell r="Q365">
            <v>6</v>
          </cell>
          <cell r="R365">
            <v>5</v>
          </cell>
          <cell r="S365">
            <v>18.333333333333332</v>
          </cell>
          <cell r="T365">
            <v>5</v>
          </cell>
          <cell r="U365">
            <v>2</v>
          </cell>
          <cell r="V365">
            <v>-1</v>
          </cell>
          <cell r="W365">
            <v>52</v>
          </cell>
          <cell r="X365">
            <v>39129</v>
          </cell>
        </row>
        <row r="366">
          <cell r="A366" t="str">
            <v>392034</v>
          </cell>
          <cell r="B366" t="str">
            <v xml:space="preserve">WIYOTO    </v>
          </cell>
          <cell r="C366" t="str">
            <v>08</v>
          </cell>
          <cell r="D366" t="str">
            <v>01/10/2001</v>
          </cell>
          <cell r="E366" t="str">
            <v>PWS. JAGA POLYPROPYLENE</v>
          </cell>
          <cell r="F366" t="str">
            <v>06</v>
          </cell>
          <cell r="G366" t="str">
            <v>16/09/2002</v>
          </cell>
          <cell r="H366">
            <v>18060</v>
          </cell>
          <cell r="I366" t="str">
            <v>0000056666</v>
          </cell>
          <cell r="J366" t="str">
            <v>SMA</v>
          </cell>
          <cell r="K366" t="str">
            <v>SMA.SOS/PERSAMAAN</v>
          </cell>
          <cell r="L366" t="str">
            <v>PLAJU</v>
          </cell>
          <cell r="M366" t="str">
            <v>02/02/1970</v>
          </cell>
          <cell r="N366" t="str">
            <v>E13131</v>
          </cell>
          <cell r="O366" t="str">
            <v>P P</v>
          </cell>
          <cell r="P366">
            <v>6</v>
          </cell>
          <cell r="Q366">
            <v>6</v>
          </cell>
          <cell r="R366">
            <v>6</v>
          </cell>
          <cell r="S366">
            <v>20</v>
          </cell>
          <cell r="T366">
            <v>3</v>
          </cell>
          <cell r="U366">
            <v>2</v>
          </cell>
          <cell r="V366">
            <v>-2</v>
          </cell>
          <cell r="W366">
            <v>55</v>
          </cell>
          <cell r="X366">
            <v>38149</v>
          </cell>
        </row>
        <row r="367">
          <cell r="A367" t="str">
            <v>392391</v>
          </cell>
          <cell r="B367" t="str">
            <v xml:space="preserve">GUNARSO    </v>
          </cell>
          <cell r="C367" t="str">
            <v>08</v>
          </cell>
          <cell r="D367" t="str">
            <v>01/04/2002</v>
          </cell>
          <cell r="E367" t="str">
            <v>MPPK S/D 31102004</v>
          </cell>
          <cell r="F367" t="str">
            <v>08</v>
          </cell>
          <cell r="G367" t="str">
            <v>15/10/2003</v>
          </cell>
          <cell r="H367">
            <v>17821</v>
          </cell>
          <cell r="I367" t="str">
            <v>0000055565</v>
          </cell>
          <cell r="J367" t="str">
            <v>D1</v>
          </cell>
          <cell r="K367" t="str">
            <v>PKL PENGOL&amp;PETKIM  I</v>
          </cell>
          <cell r="L367" t="str">
            <v>PLAJU</v>
          </cell>
          <cell r="M367" t="str">
            <v>08/04/1974</v>
          </cell>
          <cell r="N367" t="str">
            <v>E13730</v>
          </cell>
          <cell r="O367" t="str">
            <v>H I K</v>
          </cell>
          <cell r="P367">
            <v>5</v>
          </cell>
          <cell r="Q367">
            <v>6</v>
          </cell>
          <cell r="R367">
            <v>5</v>
          </cell>
          <cell r="S367">
            <v>16.666666666666668</v>
          </cell>
          <cell r="T367">
            <v>4</v>
          </cell>
          <cell r="U367">
            <v>1</v>
          </cell>
          <cell r="V367">
            <v>0</v>
          </cell>
          <cell r="W367">
            <v>56</v>
          </cell>
          <cell r="X367">
            <v>37909</v>
          </cell>
        </row>
        <row r="368">
          <cell r="A368" t="str">
            <v>392407</v>
          </cell>
          <cell r="B368" t="str">
            <v xml:space="preserve">HUSNI MADJERI  SH  </v>
          </cell>
          <cell r="C368" t="str">
            <v>05</v>
          </cell>
          <cell r="D368" t="str">
            <v>01/04/2003</v>
          </cell>
          <cell r="E368" t="str">
            <v>KABAG. HUPMAS</v>
          </cell>
          <cell r="F368" t="str">
            <v>04</v>
          </cell>
          <cell r="G368" t="str">
            <v>24/06/2003</v>
          </cell>
          <cell r="H368">
            <v>19104</v>
          </cell>
          <cell r="I368" t="str">
            <v>0000066666</v>
          </cell>
          <cell r="J368" t="str">
            <v>S1</v>
          </cell>
          <cell r="K368" t="str">
            <v>HUKUM PERDATA</v>
          </cell>
          <cell r="L368" t="str">
            <v>PLAJU</v>
          </cell>
          <cell r="M368" t="str">
            <v>08/04/1974</v>
          </cell>
          <cell r="N368" t="str">
            <v>E13620</v>
          </cell>
          <cell r="O368" t="str">
            <v>HUPMAS</v>
          </cell>
          <cell r="P368">
            <v>6</v>
          </cell>
          <cell r="Q368">
            <v>6</v>
          </cell>
          <cell r="R368">
            <v>6</v>
          </cell>
          <cell r="S368">
            <v>20</v>
          </cell>
          <cell r="T368">
            <v>7</v>
          </cell>
          <cell r="U368">
            <v>1</v>
          </cell>
          <cell r="V368">
            <v>-1</v>
          </cell>
          <cell r="W368">
            <v>52</v>
          </cell>
          <cell r="X368">
            <v>39192</v>
          </cell>
        </row>
        <row r="369">
          <cell r="A369" t="str">
            <v>392472</v>
          </cell>
          <cell r="B369" t="str">
            <v xml:space="preserve">S. MUHAZZAB    </v>
          </cell>
          <cell r="C369" t="str">
            <v>07</v>
          </cell>
          <cell r="D369" t="str">
            <v>01/04/2003</v>
          </cell>
          <cell r="E369" t="str">
            <v>PWS. JAGA CD - 1</v>
          </cell>
          <cell r="F369" t="str">
            <v>07</v>
          </cell>
          <cell r="G369" t="str">
            <v>03/01/2000</v>
          </cell>
          <cell r="H369">
            <v>19631</v>
          </cell>
          <cell r="I369" t="str">
            <v>0000066655</v>
          </cell>
          <cell r="J369" t="str">
            <v>SMK</v>
          </cell>
          <cell r="K369" t="str">
            <v>S.T.M  MESIN</v>
          </cell>
          <cell r="L369" t="str">
            <v>SUNGAI GERONG</v>
          </cell>
          <cell r="M369" t="str">
            <v>08/04/1974</v>
          </cell>
          <cell r="N369" t="str">
            <v>E13112</v>
          </cell>
          <cell r="O369" t="str">
            <v>CD &amp; L</v>
          </cell>
          <cell r="P369">
            <v>6</v>
          </cell>
          <cell r="Q369">
            <v>5</v>
          </cell>
          <cell r="R369">
            <v>5</v>
          </cell>
          <cell r="S369">
            <v>16.666666666666668</v>
          </cell>
          <cell r="T369">
            <v>3</v>
          </cell>
          <cell r="U369">
            <v>4</v>
          </cell>
          <cell r="V369">
            <v>0</v>
          </cell>
          <cell r="W369">
            <v>51</v>
          </cell>
          <cell r="X369">
            <v>39720</v>
          </cell>
        </row>
        <row r="370">
          <cell r="A370" t="str">
            <v>392497</v>
          </cell>
          <cell r="B370" t="str">
            <v xml:space="preserve">SJAIFUL ANWAR  A.P  </v>
          </cell>
          <cell r="C370" t="str">
            <v>07</v>
          </cell>
          <cell r="D370" t="str">
            <v>01/04/2001</v>
          </cell>
          <cell r="E370" t="str">
            <v>MPPK S/D 31032005</v>
          </cell>
          <cell r="F370" t="str">
            <v>06</v>
          </cell>
          <cell r="G370" t="str">
            <v>21/03/2004</v>
          </cell>
          <cell r="H370">
            <v>17978</v>
          </cell>
          <cell r="I370" t="str">
            <v>0000066666</v>
          </cell>
          <cell r="J370" t="str">
            <v>D1</v>
          </cell>
          <cell r="K370" t="str">
            <v>AKA PENGOL/KIL.I</v>
          </cell>
          <cell r="L370" t="str">
            <v>SUNGAI GERONG</v>
          </cell>
          <cell r="M370" t="str">
            <v>08/04/1974</v>
          </cell>
          <cell r="N370" t="str">
            <v>E13730</v>
          </cell>
          <cell r="O370" t="str">
            <v>H I K</v>
          </cell>
          <cell r="P370">
            <v>6</v>
          </cell>
          <cell r="Q370">
            <v>6</v>
          </cell>
          <cell r="R370">
            <v>6</v>
          </cell>
          <cell r="S370">
            <v>20</v>
          </cell>
          <cell r="T370">
            <v>4</v>
          </cell>
          <cell r="U370">
            <v>0</v>
          </cell>
          <cell r="V370">
            <v>-1</v>
          </cell>
          <cell r="W370">
            <v>55</v>
          </cell>
          <cell r="X370">
            <v>38067</v>
          </cell>
        </row>
        <row r="371">
          <cell r="A371" t="str">
            <v>392756</v>
          </cell>
          <cell r="B371" t="str">
            <v xml:space="preserve">EFFENDI RUSTAM  A.MA  </v>
          </cell>
          <cell r="C371" t="str">
            <v>07</v>
          </cell>
          <cell r="D371" t="str">
            <v>01/04/2003</v>
          </cell>
          <cell r="E371" t="str">
            <v>MPPK S/D 31012005</v>
          </cell>
          <cell r="F371" t="str">
            <v>07</v>
          </cell>
          <cell r="G371" t="str">
            <v>28/01/2004</v>
          </cell>
          <cell r="H371">
            <v>17926</v>
          </cell>
          <cell r="I371" t="str">
            <v>0000055545</v>
          </cell>
          <cell r="J371" t="str">
            <v>D2</v>
          </cell>
          <cell r="K371" t="str">
            <v>AKA LISTRIK II</v>
          </cell>
          <cell r="L371" t="str">
            <v>SUNGAI GERONG</v>
          </cell>
          <cell r="M371" t="str">
            <v>14/03/1972</v>
          </cell>
          <cell r="N371" t="str">
            <v>E13730</v>
          </cell>
          <cell r="O371" t="str">
            <v>H I K</v>
          </cell>
          <cell r="P371">
            <v>5</v>
          </cell>
          <cell r="Q371">
            <v>4</v>
          </cell>
          <cell r="R371">
            <v>5</v>
          </cell>
          <cell r="S371">
            <v>13.333333333333334</v>
          </cell>
          <cell r="T371">
            <v>5</v>
          </cell>
          <cell r="U371">
            <v>0</v>
          </cell>
          <cell r="V371">
            <v>0</v>
          </cell>
          <cell r="W371">
            <v>55</v>
          </cell>
          <cell r="X371">
            <v>38014</v>
          </cell>
        </row>
        <row r="372">
          <cell r="A372" t="str">
            <v>392837</v>
          </cell>
          <cell r="B372" t="str">
            <v xml:space="preserve">M. FAUZI    </v>
          </cell>
          <cell r="C372" t="str">
            <v>09</v>
          </cell>
          <cell r="D372" t="str">
            <v>01/04/2001</v>
          </cell>
          <cell r="E372" t="str">
            <v>TEKNISI SCAFFOLD</v>
          </cell>
          <cell r="F372" t="str">
            <v>08</v>
          </cell>
          <cell r="G372" t="str">
            <v>01/07/2003</v>
          </cell>
          <cell r="H372">
            <v>19694</v>
          </cell>
          <cell r="I372" t="str">
            <v>0000056555</v>
          </cell>
          <cell r="J372" t="str">
            <v>D3</v>
          </cell>
          <cell r="K372" t="str">
            <v>SM TEKNIK MESIN</v>
          </cell>
          <cell r="L372" t="str">
            <v>PLAJU</v>
          </cell>
          <cell r="M372" t="str">
            <v>15/04/1974</v>
          </cell>
          <cell r="N372" t="str">
            <v>E13A50</v>
          </cell>
          <cell r="O372" t="str">
            <v>BENGKEL</v>
          </cell>
          <cell r="P372">
            <v>5</v>
          </cell>
          <cell r="Q372">
            <v>5</v>
          </cell>
          <cell r="R372">
            <v>5</v>
          </cell>
          <cell r="S372">
            <v>15</v>
          </cell>
          <cell r="T372">
            <v>6</v>
          </cell>
          <cell r="U372">
            <v>1</v>
          </cell>
          <cell r="V372">
            <v>-1</v>
          </cell>
          <cell r="W372">
            <v>51</v>
          </cell>
          <cell r="X372">
            <v>39783</v>
          </cell>
        </row>
        <row r="373">
          <cell r="A373" t="str">
            <v>392942</v>
          </cell>
          <cell r="B373" t="str">
            <v xml:space="preserve">SONCIK    </v>
          </cell>
          <cell r="C373" t="str">
            <v>08</v>
          </cell>
          <cell r="D373" t="str">
            <v>01/04/2002</v>
          </cell>
          <cell r="E373" t="str">
            <v>TEKNISI ROT. EQUIP.</v>
          </cell>
          <cell r="F373" t="str">
            <v>08</v>
          </cell>
          <cell r="G373" t="str">
            <v>01/10/2002</v>
          </cell>
          <cell r="H373">
            <v>18461</v>
          </cell>
          <cell r="I373" t="str">
            <v>0000056666</v>
          </cell>
          <cell r="J373" t="str">
            <v>D1</v>
          </cell>
          <cell r="K373" t="str">
            <v>PKL TEK PML KIL I</v>
          </cell>
          <cell r="L373" t="str">
            <v>SUNGAI GERONG</v>
          </cell>
          <cell r="M373" t="str">
            <v>15/04/1974</v>
          </cell>
          <cell r="N373" t="str">
            <v>E13A50</v>
          </cell>
          <cell r="O373" t="str">
            <v>BENGKEL</v>
          </cell>
          <cell r="P373">
            <v>6</v>
          </cell>
          <cell r="Q373">
            <v>6</v>
          </cell>
          <cell r="R373">
            <v>6</v>
          </cell>
          <cell r="S373">
            <v>20</v>
          </cell>
          <cell r="T373">
            <v>4</v>
          </cell>
          <cell r="U373">
            <v>2</v>
          </cell>
          <cell r="V373">
            <v>0</v>
          </cell>
          <cell r="W373">
            <v>54</v>
          </cell>
          <cell r="X373">
            <v>38550</v>
          </cell>
        </row>
        <row r="374">
          <cell r="A374" t="str">
            <v>393452</v>
          </cell>
          <cell r="B374" t="str">
            <v xml:space="preserve">RIS SUSANTINAH    </v>
          </cell>
          <cell r="C374" t="str">
            <v>06</v>
          </cell>
          <cell r="D374" t="str">
            <v>01/10/2000</v>
          </cell>
          <cell r="E374" t="str">
            <v>POK. SPES BANG MEK</v>
          </cell>
          <cell r="F374" t="str">
            <v>05</v>
          </cell>
          <cell r="G374" t="str">
            <v>01/09/2003</v>
          </cell>
          <cell r="H374">
            <v>18419</v>
          </cell>
          <cell r="I374" t="str">
            <v>0000066666</v>
          </cell>
          <cell r="J374" t="str">
            <v>D3</v>
          </cell>
          <cell r="K374" t="str">
            <v>SM IKIP EKONOMI</v>
          </cell>
          <cell r="L374" t="str">
            <v>SUNGAI GERONG</v>
          </cell>
          <cell r="M374" t="str">
            <v>22/04/1974</v>
          </cell>
          <cell r="N374" t="str">
            <v>E13A90</v>
          </cell>
          <cell r="O374" t="str">
            <v>ENJ. PEM</v>
          </cell>
          <cell r="P374">
            <v>6</v>
          </cell>
          <cell r="Q374">
            <v>6</v>
          </cell>
          <cell r="R374">
            <v>6</v>
          </cell>
          <cell r="S374">
            <v>20</v>
          </cell>
          <cell r="T374">
            <v>6</v>
          </cell>
          <cell r="U374">
            <v>1</v>
          </cell>
          <cell r="V374">
            <v>-1</v>
          </cell>
          <cell r="W374">
            <v>54</v>
          </cell>
          <cell r="X374">
            <v>38508</v>
          </cell>
        </row>
        <row r="375">
          <cell r="A375" t="str">
            <v>393622</v>
          </cell>
          <cell r="B375" t="str">
            <v xml:space="preserve">SARNYOTO    </v>
          </cell>
          <cell r="C375" t="str">
            <v>07</v>
          </cell>
          <cell r="D375" t="str">
            <v>01/04/2001</v>
          </cell>
          <cell r="E375" t="str">
            <v>PWS. JAGA CD UTARA</v>
          </cell>
          <cell r="F375" t="str">
            <v>06</v>
          </cell>
          <cell r="G375" t="str">
            <v>03/01/2000</v>
          </cell>
          <cell r="H375">
            <v>18603</v>
          </cell>
          <cell r="I375" t="str">
            <v>0000066666</v>
          </cell>
          <cell r="J375" t="str">
            <v>D3</v>
          </cell>
          <cell r="K375" t="str">
            <v>AKA PENGILANGAN &amp; P'KIMIA</v>
          </cell>
          <cell r="L375" t="str">
            <v>PLAJU</v>
          </cell>
          <cell r="M375" t="str">
            <v>29/04/1974</v>
          </cell>
          <cell r="N375" t="str">
            <v>E13111</v>
          </cell>
          <cell r="O375" t="str">
            <v>CD &amp; GP</v>
          </cell>
          <cell r="P375">
            <v>6</v>
          </cell>
          <cell r="Q375">
            <v>6</v>
          </cell>
          <cell r="R375">
            <v>6</v>
          </cell>
          <cell r="S375">
            <v>20</v>
          </cell>
          <cell r="T375">
            <v>6</v>
          </cell>
          <cell r="U375">
            <v>4</v>
          </cell>
          <cell r="V375">
            <v>-1</v>
          </cell>
          <cell r="W375">
            <v>54</v>
          </cell>
          <cell r="X375">
            <v>38692</v>
          </cell>
        </row>
        <row r="376">
          <cell r="A376" t="str">
            <v>393655</v>
          </cell>
          <cell r="B376" t="str">
            <v xml:space="preserve">A NIRFA BALMI  SE  </v>
          </cell>
          <cell r="C376" t="str">
            <v>06</v>
          </cell>
          <cell r="D376" t="str">
            <v>01/10/1998</v>
          </cell>
          <cell r="E376" t="str">
            <v>PWS. PEMASARAN &amp; HUMAS</v>
          </cell>
          <cell r="F376" t="str">
            <v>05</v>
          </cell>
          <cell r="G376" t="str">
            <v>01/07/2000</v>
          </cell>
          <cell r="H376">
            <v>18833</v>
          </cell>
          <cell r="I376" t="str">
            <v>0000055556</v>
          </cell>
          <cell r="J376" t="str">
            <v>S1</v>
          </cell>
          <cell r="K376" t="str">
            <v>EKONOMI MANAGEMENT</v>
          </cell>
          <cell r="L376" t="str">
            <v>PLAJU</v>
          </cell>
          <cell r="M376" t="str">
            <v>28/05/1971</v>
          </cell>
          <cell r="N376" t="str">
            <v>E13Y30</v>
          </cell>
          <cell r="O376" t="str">
            <v>LAYANAN &amp; ADM/RS</v>
          </cell>
          <cell r="P376">
            <v>5</v>
          </cell>
          <cell r="Q376">
            <v>5</v>
          </cell>
          <cell r="R376">
            <v>6</v>
          </cell>
          <cell r="S376">
            <v>16.666666666666668</v>
          </cell>
          <cell r="T376">
            <v>7</v>
          </cell>
          <cell r="U376">
            <v>4</v>
          </cell>
          <cell r="V376">
            <v>-1</v>
          </cell>
          <cell r="W376">
            <v>53</v>
          </cell>
          <cell r="X376">
            <v>38922</v>
          </cell>
        </row>
        <row r="377">
          <cell r="A377" t="str">
            <v>394124</v>
          </cell>
          <cell r="B377" t="str">
            <v xml:space="preserve">HARKONI    </v>
          </cell>
          <cell r="C377" t="str">
            <v>10</v>
          </cell>
          <cell r="D377" t="str">
            <v>01/04/2003</v>
          </cell>
          <cell r="E377" t="str">
            <v>AST. PHYSIK</v>
          </cell>
          <cell r="F377" t="str">
            <v>09</v>
          </cell>
          <cell r="G377" t="str">
            <v>03/01/2000</v>
          </cell>
          <cell r="H377">
            <v>18301</v>
          </cell>
          <cell r="I377" t="str">
            <v>0000065555</v>
          </cell>
          <cell r="J377" t="str">
            <v>SMP</v>
          </cell>
          <cell r="K377" t="str">
            <v>S M P</v>
          </cell>
          <cell r="L377" t="str">
            <v>PLAJU</v>
          </cell>
          <cell r="M377" t="str">
            <v>17/08/1969</v>
          </cell>
          <cell r="N377" t="str">
            <v>E13510</v>
          </cell>
          <cell r="O377" t="str">
            <v>PENGADAAN</v>
          </cell>
          <cell r="P377">
            <v>5</v>
          </cell>
          <cell r="Q377">
            <v>5</v>
          </cell>
          <cell r="R377">
            <v>5</v>
          </cell>
          <cell r="S377">
            <v>15</v>
          </cell>
          <cell r="T377">
            <v>2</v>
          </cell>
          <cell r="U377">
            <v>4</v>
          </cell>
          <cell r="V377">
            <v>-1</v>
          </cell>
          <cell r="W377">
            <v>54</v>
          </cell>
          <cell r="X377">
            <v>38390</v>
          </cell>
        </row>
        <row r="378">
          <cell r="A378" t="str">
            <v>394416</v>
          </cell>
          <cell r="B378" t="str">
            <v xml:space="preserve">M. RUSDY SAANIM    </v>
          </cell>
          <cell r="C378" t="str">
            <v>07</v>
          </cell>
          <cell r="D378" t="str">
            <v>01/10/2003</v>
          </cell>
          <cell r="E378" t="str">
            <v>PWS. PURCHASING SUPPORT</v>
          </cell>
          <cell r="F378" t="str">
            <v>07</v>
          </cell>
          <cell r="G378" t="str">
            <v>01/09/2002</v>
          </cell>
          <cell r="H378">
            <v>18503</v>
          </cell>
          <cell r="I378" t="str">
            <v>0000065655</v>
          </cell>
          <cell r="J378" t="str">
            <v>D1</v>
          </cell>
          <cell r="K378" t="str">
            <v>PKL LOG /MAT I</v>
          </cell>
          <cell r="L378" t="str">
            <v>PLAJU</v>
          </cell>
          <cell r="M378" t="str">
            <v>01/06/1971</v>
          </cell>
          <cell r="N378" t="str">
            <v>E13510</v>
          </cell>
          <cell r="O378" t="str">
            <v>PENGADAAN</v>
          </cell>
          <cell r="P378">
            <v>6</v>
          </cell>
          <cell r="Q378">
            <v>5</v>
          </cell>
          <cell r="R378">
            <v>5</v>
          </cell>
          <cell r="S378">
            <v>16.666666666666668</v>
          </cell>
          <cell r="T378">
            <v>4</v>
          </cell>
          <cell r="U378">
            <v>2</v>
          </cell>
          <cell r="V378">
            <v>0</v>
          </cell>
          <cell r="W378">
            <v>54</v>
          </cell>
          <cell r="X378">
            <v>38592</v>
          </cell>
        </row>
        <row r="379">
          <cell r="A379" t="str">
            <v>394668</v>
          </cell>
          <cell r="B379" t="str">
            <v xml:space="preserve">A.S. NAINGGOLAN    </v>
          </cell>
          <cell r="C379" t="str">
            <v>09</v>
          </cell>
          <cell r="D379" t="str">
            <v>01/04/2001</v>
          </cell>
          <cell r="E379" t="str">
            <v>AST. HSB T/A</v>
          </cell>
          <cell r="F379" t="str">
            <v>07</v>
          </cell>
          <cell r="G379" t="str">
            <v>15/07/2002</v>
          </cell>
          <cell r="H379">
            <v>18634</v>
          </cell>
          <cell r="I379" t="str">
            <v>0000036666</v>
          </cell>
          <cell r="J379" t="str">
            <v>SMA</v>
          </cell>
          <cell r="K379" t="str">
            <v>S.M.A-C/SOSIAL</v>
          </cell>
          <cell r="L379" t="str">
            <v>SUNGAI GERONG</v>
          </cell>
          <cell r="M379" t="str">
            <v>31/05/1971</v>
          </cell>
          <cell r="N379" t="str">
            <v>E13A60</v>
          </cell>
          <cell r="O379" t="str">
            <v>PENGADAAN/JPK</v>
          </cell>
          <cell r="P379">
            <v>6</v>
          </cell>
          <cell r="Q379">
            <v>6</v>
          </cell>
          <cell r="R379">
            <v>6</v>
          </cell>
          <cell r="S379">
            <v>20</v>
          </cell>
          <cell r="T379">
            <v>3</v>
          </cell>
          <cell r="U379">
            <v>2</v>
          </cell>
          <cell r="V379">
            <v>-2</v>
          </cell>
          <cell r="W379">
            <v>53</v>
          </cell>
          <cell r="X379">
            <v>38723</v>
          </cell>
        </row>
        <row r="380">
          <cell r="A380" t="str">
            <v>394902</v>
          </cell>
          <cell r="B380" t="str">
            <v xml:space="preserve">HJ. ROSMINAH    </v>
          </cell>
          <cell r="C380" t="str">
            <v>08</v>
          </cell>
          <cell r="D380" t="str">
            <v>01/10/2003</v>
          </cell>
          <cell r="E380" t="str">
            <v>MPPK S/D 31072004</v>
          </cell>
          <cell r="F380" t="str">
            <v>08</v>
          </cell>
          <cell r="G380" t="str">
            <v>20/07/2003</v>
          </cell>
          <cell r="H380">
            <v>17734</v>
          </cell>
          <cell r="I380" t="str">
            <v>0000055554</v>
          </cell>
          <cell r="J380" t="str">
            <v>SMA</v>
          </cell>
          <cell r="K380" t="str">
            <v>SEKOLAH LANJUTAN ATAS</v>
          </cell>
          <cell r="L380" t="str">
            <v>PLAJU</v>
          </cell>
          <cell r="M380" t="str">
            <v>09/10/1968</v>
          </cell>
          <cell r="N380" t="str">
            <v>E13730</v>
          </cell>
          <cell r="O380" t="str">
            <v>H I K</v>
          </cell>
          <cell r="P380">
            <v>5</v>
          </cell>
          <cell r="Q380">
            <v>5</v>
          </cell>
          <cell r="R380">
            <v>4</v>
          </cell>
          <cell r="S380">
            <v>13.333333333333334</v>
          </cell>
          <cell r="T380">
            <v>3</v>
          </cell>
          <cell r="U380">
            <v>1</v>
          </cell>
          <cell r="V380">
            <v>0</v>
          </cell>
          <cell r="W380">
            <v>56</v>
          </cell>
          <cell r="X380">
            <v>37822</v>
          </cell>
        </row>
        <row r="381">
          <cell r="A381" t="str">
            <v>395267</v>
          </cell>
          <cell r="B381" t="str">
            <v xml:space="preserve">SUHARDJAN  DRS  </v>
          </cell>
          <cell r="C381" t="str">
            <v>05</v>
          </cell>
          <cell r="D381" t="str">
            <v>01/10/2000</v>
          </cell>
          <cell r="E381" t="str">
            <v>AUDITOR AHLI MADYA</v>
          </cell>
          <cell r="F381" t="str">
            <v>--</v>
          </cell>
          <cell r="G381" t="str">
            <v>26/08/2002</v>
          </cell>
          <cell r="H381">
            <v>18795</v>
          </cell>
          <cell r="I381" t="str">
            <v>0000056555</v>
          </cell>
          <cell r="J381" t="str">
            <v>S1</v>
          </cell>
          <cell r="K381" t="str">
            <v>EKONOMI MANAGEMENT</v>
          </cell>
          <cell r="L381" t="str">
            <v>PLAJU</v>
          </cell>
          <cell r="M381" t="str">
            <v>01/05/1974</v>
          </cell>
          <cell r="N381" t="str">
            <v>J02100</v>
          </cell>
          <cell r="O381" t="str">
            <v>IAD-II</v>
          </cell>
          <cell r="P381">
            <v>5</v>
          </cell>
          <cell r="Q381">
            <v>5</v>
          </cell>
          <cell r="R381">
            <v>5</v>
          </cell>
          <cell r="S381">
            <v>15</v>
          </cell>
          <cell r="T381">
            <v>7</v>
          </cell>
          <cell r="U381">
            <v>2</v>
          </cell>
          <cell r="V381" t="e">
            <v>#VALUE!</v>
          </cell>
          <cell r="W381">
            <v>53</v>
          </cell>
          <cell r="X381">
            <v>38884</v>
          </cell>
        </row>
        <row r="382">
          <cell r="A382" t="str">
            <v>395372</v>
          </cell>
          <cell r="B382" t="str">
            <v xml:space="preserve">SURATMI  BR    </v>
          </cell>
          <cell r="C382" t="str">
            <v>09</v>
          </cell>
          <cell r="D382" t="str">
            <v>01/04/1998</v>
          </cell>
          <cell r="E382" t="str">
            <v>PWS. ADM &amp; KEU</v>
          </cell>
          <cell r="F382" t="str">
            <v>07</v>
          </cell>
          <cell r="G382" t="str">
            <v>16/06/2003</v>
          </cell>
          <cell r="H382">
            <v>18578</v>
          </cell>
          <cell r="I382" t="str">
            <v>0000055655</v>
          </cell>
          <cell r="J382" t="str">
            <v>SMK</v>
          </cell>
          <cell r="K382" t="str">
            <v>SMOA/SGPD/SGO</v>
          </cell>
          <cell r="L382" t="str">
            <v>PLAJU</v>
          </cell>
          <cell r="M382" t="str">
            <v>02/07/1973</v>
          </cell>
          <cell r="N382" t="str">
            <v>E13750</v>
          </cell>
          <cell r="O382" t="str">
            <v>KESEHATAN</v>
          </cell>
          <cell r="P382">
            <v>6</v>
          </cell>
          <cell r="Q382">
            <v>5</v>
          </cell>
          <cell r="R382">
            <v>5</v>
          </cell>
          <cell r="S382">
            <v>16.666666666666668</v>
          </cell>
          <cell r="T382">
            <v>3</v>
          </cell>
          <cell r="U382">
            <v>1</v>
          </cell>
          <cell r="V382">
            <v>-2</v>
          </cell>
          <cell r="W382">
            <v>54</v>
          </cell>
          <cell r="X382">
            <v>38667</v>
          </cell>
        </row>
        <row r="383">
          <cell r="A383" t="str">
            <v>396069</v>
          </cell>
          <cell r="B383" t="str">
            <v xml:space="preserve">BAMBANG TEDJOHARJONO    </v>
          </cell>
          <cell r="C383" t="str">
            <v>04</v>
          </cell>
          <cell r="D383" t="str">
            <v>01/04/2003</v>
          </cell>
          <cell r="E383" t="str">
            <v>KEPALA DOK &amp; PERKAPALAN</v>
          </cell>
          <cell r="F383" t="str">
            <v>04</v>
          </cell>
          <cell r="G383" t="str">
            <v>24/06/2002</v>
          </cell>
          <cell r="H383">
            <v>18493</v>
          </cell>
          <cell r="I383" t="str">
            <v>0000046665</v>
          </cell>
          <cell r="J383" t="str">
            <v>D1</v>
          </cell>
          <cell r="K383" t="str">
            <v>MPB III</v>
          </cell>
          <cell r="L383" t="str">
            <v>PLAJU</v>
          </cell>
          <cell r="M383" t="str">
            <v>07/05/1974</v>
          </cell>
          <cell r="N383" t="str">
            <v>E13C00</v>
          </cell>
          <cell r="O383" t="str">
            <v>DOK &amp; PKP</v>
          </cell>
          <cell r="P383">
            <v>6</v>
          </cell>
          <cell r="Q383">
            <v>6</v>
          </cell>
          <cell r="R383">
            <v>5</v>
          </cell>
          <cell r="S383">
            <v>18.333333333333332</v>
          </cell>
          <cell r="T383">
            <v>4</v>
          </cell>
          <cell r="U383">
            <v>2</v>
          </cell>
          <cell r="V383">
            <v>0</v>
          </cell>
          <cell r="W383">
            <v>54</v>
          </cell>
          <cell r="X383">
            <v>38582</v>
          </cell>
        </row>
        <row r="384">
          <cell r="A384" t="str">
            <v>396733</v>
          </cell>
          <cell r="B384" t="str">
            <v xml:space="preserve">FACHRUDDIN EFENDY    </v>
          </cell>
          <cell r="C384" t="str">
            <v>09</v>
          </cell>
          <cell r="D384" t="str">
            <v>01/04/2002</v>
          </cell>
          <cell r="E384" t="str">
            <v>NAKHODA MPI TB. PINI</v>
          </cell>
          <cell r="F384" t="str">
            <v>08</v>
          </cell>
          <cell r="G384" t="str">
            <v>01/06/2001</v>
          </cell>
          <cell r="H384">
            <v>19816</v>
          </cell>
          <cell r="I384" t="str">
            <v>0000065555</v>
          </cell>
          <cell r="J384" t="str">
            <v>SMA</v>
          </cell>
          <cell r="K384" t="str">
            <v>MPT</v>
          </cell>
          <cell r="L384" t="str">
            <v>PLAJU</v>
          </cell>
          <cell r="M384" t="str">
            <v>16/05/1974</v>
          </cell>
          <cell r="N384" t="str">
            <v>E13C00</v>
          </cell>
          <cell r="O384" t="str">
            <v>DOK &amp; PKP</v>
          </cell>
          <cell r="P384">
            <v>5</v>
          </cell>
          <cell r="Q384">
            <v>5</v>
          </cell>
          <cell r="R384">
            <v>5</v>
          </cell>
          <cell r="S384">
            <v>15</v>
          </cell>
          <cell r="T384">
            <v>3</v>
          </cell>
          <cell r="U384">
            <v>3</v>
          </cell>
          <cell r="V384">
            <v>-1</v>
          </cell>
          <cell r="W384">
            <v>50</v>
          </cell>
          <cell r="X384">
            <v>39905</v>
          </cell>
        </row>
        <row r="385">
          <cell r="A385" t="str">
            <v>396896</v>
          </cell>
          <cell r="B385" t="str">
            <v xml:space="preserve">FACHRUROZY Z  DRS MBA </v>
          </cell>
          <cell r="C385" t="str">
            <v>02</v>
          </cell>
          <cell r="D385" t="str">
            <v>01/04/2002</v>
          </cell>
          <cell r="E385" t="str">
            <v>MANAJER IAD-II</v>
          </cell>
          <cell r="F385" t="str">
            <v>01</v>
          </cell>
          <cell r="G385" t="str">
            <v>13/11/2001</v>
          </cell>
          <cell r="H385">
            <v>19526</v>
          </cell>
          <cell r="I385" t="str">
            <v>0000066666</v>
          </cell>
          <cell r="J385" t="str">
            <v>S1</v>
          </cell>
          <cell r="K385" t="str">
            <v>EKONOMI MANAGEMENT</v>
          </cell>
          <cell r="L385" t="str">
            <v>PLAJU</v>
          </cell>
          <cell r="M385" t="str">
            <v>20/05/1974</v>
          </cell>
          <cell r="N385" t="str">
            <v>J02100</v>
          </cell>
          <cell r="O385" t="str">
            <v>IAD-II</v>
          </cell>
          <cell r="P385">
            <v>6</v>
          </cell>
          <cell r="Q385">
            <v>6</v>
          </cell>
          <cell r="R385">
            <v>6</v>
          </cell>
          <cell r="S385">
            <v>20</v>
          </cell>
          <cell r="T385">
            <v>7</v>
          </cell>
          <cell r="U385">
            <v>3</v>
          </cell>
          <cell r="V385">
            <v>-1</v>
          </cell>
          <cell r="W385">
            <v>51</v>
          </cell>
          <cell r="X385">
            <v>39615</v>
          </cell>
        </row>
        <row r="386">
          <cell r="A386" t="str">
            <v>397057</v>
          </cell>
          <cell r="B386" t="str">
            <v xml:space="preserve">J. ALFONSUS SINAGA    </v>
          </cell>
          <cell r="C386" t="str">
            <v>10</v>
          </cell>
          <cell r="D386" t="str">
            <v>01/04/2000</v>
          </cell>
          <cell r="E386" t="str">
            <v>AST. JAGA PENY. PROD SG</v>
          </cell>
          <cell r="F386" t="str">
            <v>09</v>
          </cell>
          <cell r="G386" t="str">
            <v>01/10/2002</v>
          </cell>
          <cell r="H386">
            <v>18491</v>
          </cell>
          <cell r="I386" t="str">
            <v>0000064565</v>
          </cell>
          <cell r="J386" t="str">
            <v>SMK</v>
          </cell>
          <cell r="K386" t="str">
            <v>S.M.E.A  TATA BUKU</v>
          </cell>
          <cell r="L386" t="str">
            <v>SUNGAI GERONG</v>
          </cell>
          <cell r="M386" t="str">
            <v>27/05/1974</v>
          </cell>
          <cell r="N386" t="str">
            <v>E13119</v>
          </cell>
          <cell r="O386" t="str">
            <v>I T P</v>
          </cell>
          <cell r="P386">
            <v>5</v>
          </cell>
          <cell r="Q386">
            <v>6</v>
          </cell>
          <cell r="R386">
            <v>5</v>
          </cell>
          <cell r="S386">
            <v>16.666666666666668</v>
          </cell>
          <cell r="T386">
            <v>3</v>
          </cell>
          <cell r="U386">
            <v>2</v>
          </cell>
          <cell r="V386">
            <v>-1</v>
          </cell>
          <cell r="W386">
            <v>54</v>
          </cell>
          <cell r="X386">
            <v>38580</v>
          </cell>
        </row>
        <row r="387">
          <cell r="A387" t="str">
            <v>397251</v>
          </cell>
          <cell r="B387" t="str">
            <v xml:space="preserve">DIDIT ADI  D.P.    </v>
          </cell>
          <cell r="C387" t="str">
            <v>06</v>
          </cell>
          <cell r="D387" t="str">
            <v>01/10/2003</v>
          </cell>
          <cell r="E387" t="str">
            <v>PWS. JAGA LAB PL</v>
          </cell>
          <cell r="F387" t="str">
            <v>06</v>
          </cell>
          <cell r="G387" t="str">
            <v>03/01/2000</v>
          </cell>
          <cell r="H387">
            <v>19976</v>
          </cell>
          <cell r="I387" t="str">
            <v>0000055566</v>
          </cell>
          <cell r="J387" t="str">
            <v>D3</v>
          </cell>
          <cell r="K387" t="str">
            <v>AKA LAB/KILANG III</v>
          </cell>
          <cell r="L387" t="str">
            <v>PLAJU</v>
          </cell>
          <cell r="M387" t="str">
            <v>31/05/1974</v>
          </cell>
          <cell r="N387" t="str">
            <v>E13140</v>
          </cell>
          <cell r="O387" t="str">
            <v>LABORATORIUM</v>
          </cell>
          <cell r="P387">
            <v>5</v>
          </cell>
          <cell r="Q387">
            <v>6</v>
          </cell>
          <cell r="R387">
            <v>6</v>
          </cell>
          <cell r="S387">
            <v>18.333333333333332</v>
          </cell>
          <cell r="T387">
            <v>6</v>
          </cell>
          <cell r="U387">
            <v>4</v>
          </cell>
          <cell r="V387">
            <v>0</v>
          </cell>
          <cell r="W387">
            <v>50</v>
          </cell>
          <cell r="X387">
            <v>40065</v>
          </cell>
        </row>
        <row r="388">
          <cell r="A388" t="str">
            <v>397292</v>
          </cell>
          <cell r="B388" t="str">
            <v xml:space="preserve">A. DAHLAN SAIBI    </v>
          </cell>
          <cell r="C388" t="str">
            <v>10</v>
          </cell>
          <cell r="D388" t="str">
            <v>01/04/2001</v>
          </cell>
          <cell r="E388" t="str">
            <v>AST. JAGA AREA - II PL</v>
          </cell>
          <cell r="F388" t="str">
            <v>09</v>
          </cell>
          <cell r="G388" t="str">
            <v>03/01/2000</v>
          </cell>
          <cell r="H388">
            <v>19694</v>
          </cell>
          <cell r="I388" t="str">
            <v>0000066555</v>
          </cell>
          <cell r="J388" t="str">
            <v>SMA</v>
          </cell>
          <cell r="K388" t="str">
            <v>SMA.SOS/PERSAMAAN</v>
          </cell>
          <cell r="L388" t="str">
            <v>PLAJU</v>
          </cell>
          <cell r="M388" t="str">
            <v>24/01/1973</v>
          </cell>
          <cell r="N388" t="str">
            <v>E13119</v>
          </cell>
          <cell r="O388" t="str">
            <v>I T P</v>
          </cell>
          <cell r="P388">
            <v>5</v>
          </cell>
          <cell r="Q388">
            <v>5</v>
          </cell>
          <cell r="R388">
            <v>5</v>
          </cell>
          <cell r="S388">
            <v>15</v>
          </cell>
          <cell r="T388">
            <v>3</v>
          </cell>
          <cell r="U388">
            <v>4</v>
          </cell>
          <cell r="V388">
            <v>-1</v>
          </cell>
          <cell r="W388">
            <v>51</v>
          </cell>
          <cell r="X388">
            <v>39783</v>
          </cell>
        </row>
        <row r="389">
          <cell r="A389" t="str">
            <v>397365</v>
          </cell>
          <cell r="B389" t="str">
            <v xml:space="preserve">A.GANI KADIR  A.P  </v>
          </cell>
          <cell r="C389" t="str">
            <v>08</v>
          </cell>
          <cell r="D389" t="str">
            <v>01/10/2001</v>
          </cell>
          <cell r="E389" t="str">
            <v>PWS. RADIO TTP &amp; ELKA AUVIS</v>
          </cell>
          <cell r="F389" t="str">
            <v>07</v>
          </cell>
          <cell r="G389" t="str">
            <v>15/09/2003</v>
          </cell>
          <cell r="H389">
            <v>19157</v>
          </cell>
          <cell r="I389" t="str">
            <v>0000066666</v>
          </cell>
          <cell r="J389" t="str">
            <v>D1</v>
          </cell>
          <cell r="K389" t="str">
            <v>AKA INST&amp;ELEKTRONIKA I</v>
          </cell>
          <cell r="L389" t="str">
            <v>PLAJU</v>
          </cell>
          <cell r="M389" t="str">
            <v>01/08/1973</v>
          </cell>
          <cell r="N389" t="str">
            <v>E13910</v>
          </cell>
          <cell r="O389" t="str">
            <v>OPERASI</v>
          </cell>
          <cell r="P389">
            <v>6</v>
          </cell>
          <cell r="Q389">
            <v>6</v>
          </cell>
          <cell r="R389">
            <v>6</v>
          </cell>
          <cell r="S389">
            <v>20</v>
          </cell>
          <cell r="T389">
            <v>4</v>
          </cell>
          <cell r="U389">
            <v>1</v>
          </cell>
          <cell r="V389">
            <v>-1</v>
          </cell>
          <cell r="W389">
            <v>52</v>
          </cell>
          <cell r="X389">
            <v>39245</v>
          </cell>
        </row>
        <row r="390">
          <cell r="A390" t="str">
            <v>397535</v>
          </cell>
          <cell r="B390" t="str">
            <v xml:space="preserve">ABUHASAN  SE  </v>
          </cell>
          <cell r="C390" t="str">
            <v>06</v>
          </cell>
          <cell r="D390" t="str">
            <v>01/04/2002</v>
          </cell>
          <cell r="E390" t="str">
            <v>PWS. FILL CHEM &amp; T.CLEAN</v>
          </cell>
          <cell r="F390" t="str">
            <v>06</v>
          </cell>
          <cell r="G390" t="str">
            <v>01/05/2002</v>
          </cell>
          <cell r="H390">
            <v>18414</v>
          </cell>
          <cell r="I390" t="str">
            <v>0000045666</v>
          </cell>
          <cell r="J390" t="str">
            <v>S1</v>
          </cell>
          <cell r="K390" t="str">
            <v>EKONOMI MANAGEMENT</v>
          </cell>
          <cell r="L390" t="str">
            <v>PLAJU</v>
          </cell>
          <cell r="M390" t="str">
            <v>21/06/1971</v>
          </cell>
          <cell r="N390" t="str">
            <v>E13119</v>
          </cell>
          <cell r="O390" t="str">
            <v>I T P</v>
          </cell>
          <cell r="P390">
            <v>6</v>
          </cell>
          <cell r="Q390">
            <v>6</v>
          </cell>
          <cell r="R390">
            <v>6</v>
          </cell>
          <cell r="S390">
            <v>20</v>
          </cell>
          <cell r="T390">
            <v>7</v>
          </cell>
          <cell r="U390">
            <v>2</v>
          </cell>
          <cell r="V390">
            <v>0</v>
          </cell>
          <cell r="W390">
            <v>54</v>
          </cell>
          <cell r="X390">
            <v>38503</v>
          </cell>
        </row>
        <row r="391">
          <cell r="A391" t="str">
            <v>397698</v>
          </cell>
          <cell r="B391" t="str">
            <v xml:space="preserve">AHMAT HAZAMI    </v>
          </cell>
          <cell r="C391" t="str">
            <v>11</v>
          </cell>
          <cell r="D391" t="str">
            <v>01/04/2000</v>
          </cell>
          <cell r="E391" t="str">
            <v>PMK. AREA-1 SEI.GERONG</v>
          </cell>
          <cell r="F391" t="str">
            <v>10</v>
          </cell>
          <cell r="G391" t="str">
            <v>01/07/2003</v>
          </cell>
          <cell r="H391">
            <v>18354</v>
          </cell>
          <cell r="I391" t="str">
            <v>0000066565</v>
          </cell>
          <cell r="J391" t="str">
            <v>SMA</v>
          </cell>
          <cell r="K391" t="str">
            <v>SMA-PASPAL/PERSAMAAN</v>
          </cell>
          <cell r="L391" t="str">
            <v>PLAJU</v>
          </cell>
          <cell r="M391" t="str">
            <v>04/04/1970</v>
          </cell>
          <cell r="N391" t="str">
            <v>E13119</v>
          </cell>
          <cell r="O391" t="str">
            <v>I T P</v>
          </cell>
          <cell r="P391">
            <v>5</v>
          </cell>
          <cell r="Q391">
            <v>6</v>
          </cell>
          <cell r="R391">
            <v>5</v>
          </cell>
          <cell r="S391">
            <v>16.666666666666668</v>
          </cell>
          <cell r="T391">
            <v>3</v>
          </cell>
          <cell r="U391">
            <v>1</v>
          </cell>
          <cell r="V391">
            <v>-1</v>
          </cell>
          <cell r="W391">
            <v>54</v>
          </cell>
          <cell r="X391">
            <v>38443</v>
          </cell>
        </row>
        <row r="392">
          <cell r="A392" t="str">
            <v>397713</v>
          </cell>
          <cell r="B392" t="str">
            <v xml:space="preserve">ALAMSJAH WIDJAJA  A.P  </v>
          </cell>
          <cell r="C392" t="str">
            <v>09</v>
          </cell>
          <cell r="D392" t="str">
            <v>01/04/2001</v>
          </cell>
          <cell r="E392" t="str">
            <v>AST. LAB MOTOR</v>
          </cell>
          <cell r="F392" t="str">
            <v>07</v>
          </cell>
          <cell r="G392" t="str">
            <v>16/08/2000</v>
          </cell>
          <cell r="H392">
            <v>18219</v>
          </cell>
          <cell r="I392" t="str">
            <v>0000056556</v>
          </cell>
          <cell r="J392" t="str">
            <v>D1</v>
          </cell>
          <cell r="K392" t="str">
            <v>AKA MESIN I</v>
          </cell>
          <cell r="L392" t="str">
            <v>PLAJU</v>
          </cell>
          <cell r="M392" t="str">
            <v>06/05/1970</v>
          </cell>
          <cell r="N392" t="str">
            <v>E13140</v>
          </cell>
          <cell r="O392" t="str">
            <v>LABORATORIUM</v>
          </cell>
          <cell r="P392">
            <v>5</v>
          </cell>
          <cell r="Q392">
            <v>5</v>
          </cell>
          <cell r="R392">
            <v>6</v>
          </cell>
          <cell r="S392">
            <v>16.666666666666668</v>
          </cell>
          <cell r="T392">
            <v>4</v>
          </cell>
          <cell r="U392">
            <v>4</v>
          </cell>
          <cell r="V392">
            <v>-2</v>
          </cell>
          <cell r="W392">
            <v>55</v>
          </cell>
          <cell r="X392">
            <v>38308</v>
          </cell>
        </row>
        <row r="393">
          <cell r="A393" t="str">
            <v>397884</v>
          </cell>
          <cell r="B393" t="str">
            <v xml:space="preserve">AMIRUDDIN    </v>
          </cell>
          <cell r="C393" t="str">
            <v>09</v>
          </cell>
          <cell r="D393" t="str">
            <v>01/04/2002</v>
          </cell>
          <cell r="E393" t="str">
            <v>AST. CD-IV, HP &amp; FO</v>
          </cell>
          <cell r="F393" t="str">
            <v>08</v>
          </cell>
          <cell r="G393" t="str">
            <v>01/06/2001</v>
          </cell>
          <cell r="H393">
            <v>18265</v>
          </cell>
          <cell r="I393" t="str">
            <v>0000066665</v>
          </cell>
          <cell r="J393" t="str">
            <v>SMA</v>
          </cell>
          <cell r="K393" t="str">
            <v>S.M.A-B/PASPAL</v>
          </cell>
          <cell r="L393" t="str">
            <v>PLAJU</v>
          </cell>
          <cell r="M393" t="str">
            <v>04/02/1970</v>
          </cell>
          <cell r="N393" t="str">
            <v>E13111</v>
          </cell>
          <cell r="O393" t="str">
            <v>CD &amp; GP</v>
          </cell>
          <cell r="P393">
            <v>6</v>
          </cell>
          <cell r="Q393">
            <v>6</v>
          </cell>
          <cell r="R393">
            <v>5</v>
          </cell>
          <cell r="S393">
            <v>18.333333333333332</v>
          </cell>
          <cell r="T393">
            <v>3</v>
          </cell>
          <cell r="U393">
            <v>3</v>
          </cell>
          <cell r="V393">
            <v>-1</v>
          </cell>
          <cell r="W393">
            <v>54</v>
          </cell>
          <cell r="X393">
            <v>38354</v>
          </cell>
        </row>
        <row r="394">
          <cell r="A394" t="str">
            <v>397981</v>
          </cell>
          <cell r="B394" t="str">
            <v xml:space="preserve">ARPANI  S.SO  </v>
          </cell>
          <cell r="C394" t="str">
            <v>07</v>
          </cell>
          <cell r="D394" t="str">
            <v>01/04/2003</v>
          </cell>
          <cell r="E394" t="str">
            <v>PWS. KOMP.MINI&amp;SERVER PC</v>
          </cell>
          <cell r="F394" t="str">
            <v>07</v>
          </cell>
          <cell r="G394" t="str">
            <v>03/01/2000</v>
          </cell>
          <cell r="H394">
            <v>19473</v>
          </cell>
          <cell r="I394" t="str">
            <v>0000066655</v>
          </cell>
          <cell r="J394" t="str">
            <v>S1</v>
          </cell>
          <cell r="K394" t="str">
            <v>SOSPOL ADM NEGARA</v>
          </cell>
          <cell r="L394" t="str">
            <v>PLAJU</v>
          </cell>
          <cell r="M394" t="str">
            <v>21/06/1971</v>
          </cell>
          <cell r="N394" t="str">
            <v>E13910</v>
          </cell>
          <cell r="O394" t="str">
            <v>OPERASI</v>
          </cell>
          <cell r="P394">
            <v>6</v>
          </cell>
          <cell r="Q394">
            <v>5</v>
          </cell>
          <cell r="R394">
            <v>5</v>
          </cell>
          <cell r="S394">
            <v>16.666666666666668</v>
          </cell>
          <cell r="T394">
            <v>7</v>
          </cell>
          <cell r="U394">
            <v>4</v>
          </cell>
          <cell r="V394">
            <v>0</v>
          </cell>
          <cell r="W394">
            <v>51</v>
          </cell>
          <cell r="X394">
            <v>39562</v>
          </cell>
        </row>
        <row r="395">
          <cell r="A395" t="str">
            <v>398012</v>
          </cell>
          <cell r="B395" t="str">
            <v xml:space="preserve">BACHSIR NANLAY  DRS  </v>
          </cell>
          <cell r="C395" t="str">
            <v>06</v>
          </cell>
          <cell r="D395" t="str">
            <v>01/10/2001</v>
          </cell>
          <cell r="E395" t="str">
            <v>MPPK S/D 31082004</v>
          </cell>
          <cell r="F395" t="str">
            <v>06</v>
          </cell>
          <cell r="G395" t="str">
            <v>18/08/2003</v>
          </cell>
          <cell r="H395">
            <v>17763</v>
          </cell>
          <cell r="I395" t="str">
            <v>0000056665</v>
          </cell>
          <cell r="J395" t="str">
            <v>S1</v>
          </cell>
          <cell r="K395" t="str">
            <v>IKIP SASTRA INGGRIS</v>
          </cell>
          <cell r="L395" t="str">
            <v>PLAJU</v>
          </cell>
          <cell r="M395" t="str">
            <v>06/04/1972</v>
          </cell>
          <cell r="N395" t="str">
            <v>E13730</v>
          </cell>
          <cell r="O395" t="str">
            <v>H I K</v>
          </cell>
          <cell r="P395">
            <v>6</v>
          </cell>
          <cell r="Q395">
            <v>6</v>
          </cell>
          <cell r="R395">
            <v>5</v>
          </cell>
          <cell r="S395">
            <v>18.333333333333332</v>
          </cell>
          <cell r="T395">
            <v>7</v>
          </cell>
          <cell r="U395">
            <v>1</v>
          </cell>
          <cell r="V395">
            <v>0</v>
          </cell>
          <cell r="W395">
            <v>56</v>
          </cell>
          <cell r="X395">
            <v>37851</v>
          </cell>
        </row>
        <row r="396">
          <cell r="A396" t="str">
            <v>398086</v>
          </cell>
          <cell r="B396" t="str">
            <v xml:space="preserve">BAMBANG HARTANTO    </v>
          </cell>
          <cell r="C396" t="str">
            <v>09</v>
          </cell>
          <cell r="D396" t="str">
            <v>01/04/2003</v>
          </cell>
          <cell r="E396" t="str">
            <v>AST. SHIFT OPS &amp; QC</v>
          </cell>
          <cell r="F396" t="str">
            <v>08</v>
          </cell>
          <cell r="G396" t="str">
            <v>01/01/2001</v>
          </cell>
          <cell r="H396">
            <v>18491</v>
          </cell>
          <cell r="I396" t="str">
            <v>0000066665</v>
          </cell>
          <cell r="J396" t="str">
            <v>SMP</v>
          </cell>
          <cell r="K396" t="str">
            <v>S M P</v>
          </cell>
          <cell r="L396" t="str">
            <v>PLAJU</v>
          </cell>
          <cell r="M396" t="str">
            <v>26/04/1970</v>
          </cell>
          <cell r="N396" t="str">
            <v>E13C00</v>
          </cell>
          <cell r="O396" t="str">
            <v>DOK &amp; PKP</v>
          </cell>
          <cell r="P396">
            <v>6</v>
          </cell>
          <cell r="Q396">
            <v>6</v>
          </cell>
          <cell r="R396">
            <v>5</v>
          </cell>
          <cell r="S396">
            <v>18.333333333333332</v>
          </cell>
          <cell r="T396">
            <v>2</v>
          </cell>
          <cell r="U396">
            <v>3</v>
          </cell>
          <cell r="V396">
            <v>-1</v>
          </cell>
          <cell r="W396">
            <v>54</v>
          </cell>
          <cell r="X396">
            <v>38580</v>
          </cell>
        </row>
        <row r="397">
          <cell r="A397" t="str">
            <v>398191</v>
          </cell>
          <cell r="B397" t="str">
            <v xml:space="preserve">BURNIAT    </v>
          </cell>
          <cell r="C397" t="str">
            <v>10</v>
          </cell>
          <cell r="D397" t="str">
            <v>01/04/2003</v>
          </cell>
          <cell r="E397" t="str">
            <v>MPPK S/D 31032005</v>
          </cell>
          <cell r="F397" t="str">
            <v>10</v>
          </cell>
          <cell r="G397" t="str">
            <v>02/03/2004</v>
          </cell>
          <cell r="H397">
            <v>17959</v>
          </cell>
          <cell r="I397" t="str">
            <v>0000035454</v>
          </cell>
          <cell r="J397" t="str">
            <v>SMA</v>
          </cell>
          <cell r="K397" t="str">
            <v>SMA-SOSIAL/PERSAMAAN</v>
          </cell>
          <cell r="L397" t="str">
            <v>SUNGAI GERONG</v>
          </cell>
          <cell r="M397" t="str">
            <v>22/06/1970</v>
          </cell>
          <cell r="N397" t="str">
            <v>E13730</v>
          </cell>
          <cell r="O397" t="str">
            <v>H I K</v>
          </cell>
          <cell r="P397">
            <v>4</v>
          </cell>
          <cell r="Q397">
            <v>5</v>
          </cell>
          <cell r="R397">
            <v>4</v>
          </cell>
          <cell r="S397">
            <v>11.666666666666666</v>
          </cell>
          <cell r="T397">
            <v>3</v>
          </cell>
          <cell r="U397">
            <v>0</v>
          </cell>
          <cell r="V397">
            <v>0</v>
          </cell>
          <cell r="W397">
            <v>55</v>
          </cell>
          <cell r="X397">
            <v>38048</v>
          </cell>
        </row>
        <row r="398">
          <cell r="A398" t="str">
            <v>398256</v>
          </cell>
          <cell r="B398" t="str">
            <v xml:space="preserve">D.H. SAPUTRA    </v>
          </cell>
          <cell r="C398" t="str">
            <v>07</v>
          </cell>
          <cell r="D398" t="str">
            <v>01/10/2003</v>
          </cell>
          <cell r="E398" t="str">
            <v>MPPK S/D 31122004</v>
          </cell>
          <cell r="F398" t="str">
            <v>06</v>
          </cell>
          <cell r="G398" t="str">
            <v>12/12/2003</v>
          </cell>
          <cell r="H398">
            <v>17879</v>
          </cell>
          <cell r="I398" t="str">
            <v>0000065564</v>
          </cell>
          <cell r="J398" t="str">
            <v>SMA</v>
          </cell>
          <cell r="K398" t="str">
            <v>S.M.A-C/SOSIAL</v>
          </cell>
          <cell r="L398" t="str">
            <v>PLAJU</v>
          </cell>
          <cell r="M398" t="str">
            <v>01/05/1970</v>
          </cell>
          <cell r="N398" t="str">
            <v>E13730</v>
          </cell>
          <cell r="O398" t="str">
            <v>H I K</v>
          </cell>
          <cell r="P398">
            <v>5</v>
          </cell>
          <cell r="Q398">
            <v>6</v>
          </cell>
          <cell r="R398">
            <v>4</v>
          </cell>
          <cell r="S398">
            <v>15</v>
          </cell>
          <cell r="T398">
            <v>3</v>
          </cell>
          <cell r="U398">
            <v>1</v>
          </cell>
          <cell r="V398">
            <v>-1</v>
          </cell>
          <cell r="W398">
            <v>56</v>
          </cell>
          <cell r="X398">
            <v>37967</v>
          </cell>
        </row>
        <row r="399">
          <cell r="A399" t="str">
            <v>398401</v>
          </cell>
          <cell r="B399" t="str">
            <v xml:space="preserve">DJEMAHAT    </v>
          </cell>
          <cell r="C399" t="str">
            <v>08</v>
          </cell>
          <cell r="D399" t="str">
            <v>01/04/2003</v>
          </cell>
          <cell r="E399" t="str">
            <v>TEKNISI SCAFFOLD</v>
          </cell>
          <cell r="F399" t="str">
            <v>08</v>
          </cell>
          <cell r="G399" t="str">
            <v>01/10/2002</v>
          </cell>
          <cell r="H399">
            <v>19187</v>
          </cell>
          <cell r="I399" t="str">
            <v>0000065655</v>
          </cell>
          <cell r="J399" t="str">
            <v>SMA</v>
          </cell>
          <cell r="K399" t="str">
            <v>SMA-PASPAL/PERSAMAAN</v>
          </cell>
          <cell r="L399" t="str">
            <v>SUNGAI GERONG</v>
          </cell>
          <cell r="M399" t="str">
            <v>19/04/1971</v>
          </cell>
          <cell r="N399" t="str">
            <v>E13A50</v>
          </cell>
          <cell r="O399" t="str">
            <v>BENGKEL</v>
          </cell>
          <cell r="P399">
            <v>6</v>
          </cell>
          <cell r="Q399">
            <v>5</v>
          </cell>
          <cell r="R399">
            <v>5</v>
          </cell>
          <cell r="S399">
            <v>16.666666666666668</v>
          </cell>
          <cell r="T399">
            <v>3</v>
          </cell>
          <cell r="U399">
            <v>2</v>
          </cell>
          <cell r="V399">
            <v>0</v>
          </cell>
          <cell r="W399">
            <v>52</v>
          </cell>
          <cell r="X399">
            <v>39275</v>
          </cell>
        </row>
        <row r="400">
          <cell r="A400" t="str">
            <v>398483</v>
          </cell>
          <cell r="B400" t="str">
            <v xml:space="preserve">NURTJAHAJA  E.S.    </v>
          </cell>
          <cell r="C400" t="str">
            <v>08</v>
          </cell>
          <cell r="D400" t="str">
            <v>01/04/2003</v>
          </cell>
          <cell r="E400" t="str">
            <v>AST. REKAM MEDIS&amp;KODING</v>
          </cell>
          <cell r="F400" t="str">
            <v>08</v>
          </cell>
          <cell r="G400" t="str">
            <v>01/07/2000</v>
          </cell>
          <cell r="H400">
            <v>19017</v>
          </cell>
          <cell r="I400" t="str">
            <v>0000045555</v>
          </cell>
          <cell r="J400" t="str">
            <v>SMA</v>
          </cell>
          <cell r="K400" t="str">
            <v>S.M.A / SOSIAL</v>
          </cell>
          <cell r="L400" t="str">
            <v>PLAJU</v>
          </cell>
          <cell r="M400" t="str">
            <v>09/01/1974</v>
          </cell>
          <cell r="N400" t="str">
            <v>E13Y30</v>
          </cell>
          <cell r="O400" t="str">
            <v>LAYANAN &amp; ADM/RS</v>
          </cell>
          <cell r="P400">
            <v>5</v>
          </cell>
          <cell r="Q400">
            <v>5</v>
          </cell>
          <cell r="R400">
            <v>5</v>
          </cell>
          <cell r="S400">
            <v>15</v>
          </cell>
          <cell r="T400">
            <v>3</v>
          </cell>
          <cell r="U400">
            <v>4</v>
          </cell>
          <cell r="V400">
            <v>0</v>
          </cell>
          <cell r="W400">
            <v>52</v>
          </cell>
          <cell r="X400">
            <v>39106</v>
          </cell>
        </row>
        <row r="401">
          <cell r="A401" t="str">
            <v>398572</v>
          </cell>
          <cell r="B401" t="str">
            <v xml:space="preserve">FATMAHANI    </v>
          </cell>
          <cell r="C401" t="str">
            <v>08</v>
          </cell>
          <cell r="D401" t="str">
            <v>01/04/1999</v>
          </cell>
          <cell r="E401" t="str">
            <v>MPPK S/D 31072004</v>
          </cell>
          <cell r="F401" t="str">
            <v>08</v>
          </cell>
          <cell r="G401" t="str">
            <v>31/07/2003</v>
          </cell>
          <cell r="H401">
            <v>17745</v>
          </cell>
          <cell r="I401" t="str">
            <v>0000055564</v>
          </cell>
          <cell r="J401" t="str">
            <v>SMK</v>
          </cell>
          <cell r="K401" t="str">
            <v>SEK PENGATUR RAWAT</v>
          </cell>
          <cell r="L401" t="str">
            <v>PLAJU</v>
          </cell>
          <cell r="M401" t="str">
            <v>23/05/1972</v>
          </cell>
          <cell r="N401" t="str">
            <v>E13730</v>
          </cell>
          <cell r="O401" t="str">
            <v>H I K</v>
          </cell>
          <cell r="P401">
            <v>5</v>
          </cell>
          <cell r="Q401">
            <v>6</v>
          </cell>
          <cell r="R401">
            <v>4</v>
          </cell>
          <cell r="S401">
            <v>15</v>
          </cell>
          <cell r="T401">
            <v>3</v>
          </cell>
          <cell r="U401">
            <v>1</v>
          </cell>
          <cell r="V401">
            <v>0</v>
          </cell>
          <cell r="W401">
            <v>56</v>
          </cell>
          <cell r="X401">
            <v>37833</v>
          </cell>
        </row>
        <row r="402">
          <cell r="A402" t="str">
            <v>399066</v>
          </cell>
          <cell r="B402" t="str">
            <v xml:space="preserve">KGS. HASJIM    </v>
          </cell>
          <cell r="C402" t="str">
            <v>09</v>
          </cell>
          <cell r="D402" t="str">
            <v>01/10/2001</v>
          </cell>
          <cell r="E402" t="str">
            <v>AST. JAGA PENY PROD PL</v>
          </cell>
          <cell r="F402" t="str">
            <v>08</v>
          </cell>
          <cell r="G402" t="str">
            <v>01/09/2003</v>
          </cell>
          <cell r="H402">
            <v>18299</v>
          </cell>
          <cell r="I402" t="str">
            <v>0000045455</v>
          </cell>
          <cell r="J402" t="str">
            <v>SMK</v>
          </cell>
          <cell r="K402" t="str">
            <v>S.T.M  MESIN</v>
          </cell>
          <cell r="L402" t="str">
            <v>SUNGAI GERONG</v>
          </cell>
          <cell r="M402" t="str">
            <v>05/02/1972</v>
          </cell>
          <cell r="N402" t="str">
            <v>E13119</v>
          </cell>
          <cell r="O402" t="str">
            <v>I T P</v>
          </cell>
          <cell r="P402">
            <v>4</v>
          </cell>
          <cell r="Q402">
            <v>5</v>
          </cell>
          <cell r="R402">
            <v>5</v>
          </cell>
          <cell r="S402">
            <v>13.333333333333334</v>
          </cell>
          <cell r="T402">
            <v>3</v>
          </cell>
          <cell r="U402">
            <v>1</v>
          </cell>
          <cell r="V402">
            <v>-1</v>
          </cell>
          <cell r="W402">
            <v>54</v>
          </cell>
          <cell r="X402">
            <v>38388</v>
          </cell>
        </row>
        <row r="403">
          <cell r="A403" t="str">
            <v>399082</v>
          </cell>
          <cell r="B403" t="str">
            <v xml:space="preserve">KOMARIYAH  SE  </v>
          </cell>
          <cell r="C403" t="str">
            <v>07</v>
          </cell>
          <cell r="D403" t="str">
            <v>01/04/1999</v>
          </cell>
          <cell r="E403" t="str">
            <v>AST. AHLI EKON LINIER PROGRAM</v>
          </cell>
          <cell r="F403" t="str">
            <v>06</v>
          </cell>
          <cell r="G403" t="str">
            <v>21/04/2003</v>
          </cell>
          <cell r="H403">
            <v>18739</v>
          </cell>
          <cell r="I403" t="str">
            <v>0000034555</v>
          </cell>
          <cell r="J403" t="str">
            <v>S1</v>
          </cell>
          <cell r="K403" t="str">
            <v>EKONOMI MANAGEMENT</v>
          </cell>
          <cell r="L403" t="str">
            <v>PLAJU</v>
          </cell>
          <cell r="M403" t="str">
            <v>19/05/1972</v>
          </cell>
          <cell r="N403" t="str">
            <v>E13210</v>
          </cell>
          <cell r="O403" t="str">
            <v>REN BB PROD&amp;EKON</v>
          </cell>
          <cell r="P403">
            <v>5</v>
          </cell>
          <cell r="Q403">
            <v>5</v>
          </cell>
          <cell r="R403">
            <v>5</v>
          </cell>
          <cell r="S403">
            <v>15</v>
          </cell>
          <cell r="T403">
            <v>7</v>
          </cell>
          <cell r="U403">
            <v>1</v>
          </cell>
          <cell r="V403">
            <v>-1</v>
          </cell>
          <cell r="W403">
            <v>53</v>
          </cell>
          <cell r="X403">
            <v>38828</v>
          </cell>
        </row>
        <row r="404">
          <cell r="A404" t="str">
            <v>399139</v>
          </cell>
          <cell r="B404" t="str">
            <v xml:space="preserve">M SYAHRIL BOET    </v>
          </cell>
          <cell r="C404" t="str">
            <v>10</v>
          </cell>
          <cell r="D404" t="str">
            <v>01/04/2002</v>
          </cell>
          <cell r="E404" t="str">
            <v>PMK. VAC TOWER</v>
          </cell>
          <cell r="F404" t="str">
            <v>10</v>
          </cell>
          <cell r="G404" t="str">
            <v>01/10/2000</v>
          </cell>
          <cell r="H404">
            <v>19493</v>
          </cell>
          <cell r="I404" t="str">
            <v>0000055654</v>
          </cell>
          <cell r="J404" t="str">
            <v>SMA</v>
          </cell>
          <cell r="K404" t="str">
            <v>SMA/PASPAL/IPA</v>
          </cell>
          <cell r="L404" t="str">
            <v>SUNGAI GERONG</v>
          </cell>
          <cell r="M404" t="str">
            <v>14/06/1971</v>
          </cell>
          <cell r="N404" t="str">
            <v>E13112</v>
          </cell>
          <cell r="O404" t="str">
            <v>CD &amp; L</v>
          </cell>
          <cell r="P404">
            <v>6</v>
          </cell>
          <cell r="Q404">
            <v>5</v>
          </cell>
          <cell r="R404">
            <v>4</v>
          </cell>
          <cell r="S404">
            <v>15</v>
          </cell>
          <cell r="T404">
            <v>3</v>
          </cell>
          <cell r="U404">
            <v>4</v>
          </cell>
          <cell r="V404">
            <v>0</v>
          </cell>
          <cell r="W404">
            <v>51</v>
          </cell>
          <cell r="X404">
            <v>39582</v>
          </cell>
        </row>
        <row r="405">
          <cell r="A405" t="str">
            <v>399196</v>
          </cell>
          <cell r="B405" t="str">
            <v xml:space="preserve">M. JUSUF KADIR    </v>
          </cell>
          <cell r="C405" t="str">
            <v>10</v>
          </cell>
          <cell r="D405" t="str">
            <v>01/04/2002</v>
          </cell>
          <cell r="E405" t="str">
            <v>PTR. PENGAPALAN SHIFT</v>
          </cell>
          <cell r="F405" t="str">
            <v>10</v>
          </cell>
          <cell r="G405" t="str">
            <v>03/01/2000</v>
          </cell>
          <cell r="H405">
            <v>18867</v>
          </cell>
          <cell r="I405" t="str">
            <v>0000045645</v>
          </cell>
          <cell r="J405" t="str">
            <v>SMP</v>
          </cell>
          <cell r="K405" t="str">
            <v>S M P</v>
          </cell>
          <cell r="L405" t="str">
            <v>PLAJU</v>
          </cell>
          <cell r="M405" t="str">
            <v>11/09/1970</v>
          </cell>
          <cell r="N405" t="str">
            <v>E13820</v>
          </cell>
          <cell r="O405" t="str">
            <v>AKT. KILANG</v>
          </cell>
          <cell r="P405">
            <v>6</v>
          </cell>
          <cell r="Q405">
            <v>4</v>
          </cell>
          <cell r="R405">
            <v>5</v>
          </cell>
          <cell r="S405">
            <v>15</v>
          </cell>
          <cell r="T405">
            <v>2</v>
          </cell>
          <cell r="U405">
            <v>4</v>
          </cell>
          <cell r="V405">
            <v>0</v>
          </cell>
          <cell r="W405">
            <v>53</v>
          </cell>
          <cell r="X405">
            <v>38956</v>
          </cell>
        </row>
        <row r="406">
          <cell r="A406" t="str">
            <v>399658</v>
          </cell>
          <cell r="B406" t="str">
            <v xml:space="preserve">MUCHLISH CHAN    </v>
          </cell>
          <cell r="C406" t="str">
            <v>05</v>
          </cell>
          <cell r="D406" t="str">
            <v>01/04/2003</v>
          </cell>
          <cell r="E406" t="str">
            <v>PWSU.PENY KONSOLIDASI ANG</v>
          </cell>
          <cell r="F406" t="str">
            <v>05</v>
          </cell>
          <cell r="G406" t="str">
            <v>01/03/2001</v>
          </cell>
          <cell r="H406">
            <v>19057</v>
          </cell>
          <cell r="I406" t="str">
            <v>0000066655</v>
          </cell>
          <cell r="J406" t="str">
            <v>D3</v>
          </cell>
          <cell r="K406" t="str">
            <v>AKA INSTR.  &amp; ELEKTRO III</v>
          </cell>
          <cell r="L406" t="str">
            <v>PLAJU</v>
          </cell>
          <cell r="M406" t="str">
            <v>21/09/1972</v>
          </cell>
          <cell r="N406" t="str">
            <v>E13810</v>
          </cell>
          <cell r="O406" t="str">
            <v>KONTROLLER</v>
          </cell>
          <cell r="P406">
            <v>6</v>
          </cell>
          <cell r="Q406">
            <v>5</v>
          </cell>
          <cell r="R406">
            <v>5</v>
          </cell>
          <cell r="S406">
            <v>16.666666666666668</v>
          </cell>
          <cell r="T406">
            <v>6</v>
          </cell>
          <cell r="U406">
            <v>3</v>
          </cell>
          <cell r="V406">
            <v>0</v>
          </cell>
          <cell r="W406">
            <v>52</v>
          </cell>
          <cell r="X406">
            <v>39145</v>
          </cell>
        </row>
        <row r="407">
          <cell r="A407" t="str">
            <v>399828</v>
          </cell>
          <cell r="B407" t="str">
            <v xml:space="preserve">NASARUDDIN    </v>
          </cell>
          <cell r="C407" t="str">
            <v>09</v>
          </cell>
          <cell r="D407" t="str">
            <v>01/04/2002</v>
          </cell>
          <cell r="E407" t="str">
            <v>AST. REFORMING &amp; FGS</v>
          </cell>
          <cell r="F407" t="str">
            <v>09</v>
          </cell>
          <cell r="G407" t="str">
            <v>03/01/2000</v>
          </cell>
          <cell r="H407">
            <v>18027</v>
          </cell>
          <cell r="I407" t="str">
            <v>0000056655</v>
          </cell>
          <cell r="J407" t="str">
            <v>SMA</v>
          </cell>
          <cell r="K407" t="str">
            <v>S.M.A-B/PASPAL</v>
          </cell>
          <cell r="L407" t="str">
            <v>PLAJU</v>
          </cell>
          <cell r="M407" t="str">
            <v>01/06/1971</v>
          </cell>
          <cell r="N407" t="str">
            <v>E13111</v>
          </cell>
          <cell r="O407" t="str">
            <v>CD &amp; GP</v>
          </cell>
          <cell r="P407">
            <v>6</v>
          </cell>
          <cell r="Q407">
            <v>5</v>
          </cell>
          <cell r="R407">
            <v>5</v>
          </cell>
          <cell r="S407">
            <v>16.666666666666668</v>
          </cell>
          <cell r="T407">
            <v>3</v>
          </cell>
          <cell r="U407">
            <v>4</v>
          </cell>
          <cell r="V407">
            <v>0</v>
          </cell>
          <cell r="W407">
            <v>55</v>
          </cell>
          <cell r="X407">
            <v>38116</v>
          </cell>
        </row>
        <row r="408">
          <cell r="A408" t="str">
            <v>399893</v>
          </cell>
          <cell r="B408" t="str">
            <v xml:space="preserve">NURAINI    </v>
          </cell>
          <cell r="C408" t="str">
            <v>07</v>
          </cell>
          <cell r="D408" t="str">
            <v>01/04/2000</v>
          </cell>
          <cell r="E408" t="str">
            <v>MPPK S/D 31082004</v>
          </cell>
          <cell r="F408" t="str">
            <v>06</v>
          </cell>
          <cell r="G408" t="str">
            <v>24/08/2003</v>
          </cell>
          <cell r="H408">
            <v>17769</v>
          </cell>
          <cell r="I408" t="str">
            <v>0000066655</v>
          </cell>
          <cell r="J408" t="str">
            <v>SMK</v>
          </cell>
          <cell r="K408" t="str">
            <v>SEK PENGATUR RAWAT</v>
          </cell>
          <cell r="L408" t="str">
            <v>PLAJU</v>
          </cell>
          <cell r="M408" t="str">
            <v>01/06/1972</v>
          </cell>
          <cell r="N408" t="str">
            <v>E13730</v>
          </cell>
          <cell r="O408" t="str">
            <v>H I K</v>
          </cell>
          <cell r="P408">
            <v>6</v>
          </cell>
          <cell r="Q408">
            <v>5</v>
          </cell>
          <cell r="R408">
            <v>5</v>
          </cell>
          <cell r="S408">
            <v>16.666666666666668</v>
          </cell>
          <cell r="T408">
            <v>3</v>
          </cell>
          <cell r="U408">
            <v>1</v>
          </cell>
          <cell r="V408">
            <v>-1</v>
          </cell>
          <cell r="W408">
            <v>56</v>
          </cell>
          <cell r="X408">
            <v>37857</v>
          </cell>
        </row>
        <row r="409">
          <cell r="A409" t="str">
            <v>399958</v>
          </cell>
          <cell r="B409" t="str">
            <v xml:space="preserve">ONY SJAHRONI  S.IP  </v>
          </cell>
          <cell r="C409" t="str">
            <v>08</v>
          </cell>
          <cell r="D409" t="str">
            <v>01/04/2000</v>
          </cell>
          <cell r="E409" t="str">
            <v>PWS. PEMASARAN</v>
          </cell>
          <cell r="F409" t="str">
            <v>07</v>
          </cell>
          <cell r="G409" t="str">
            <v>20/12/2002</v>
          </cell>
          <cell r="H409">
            <v>18923</v>
          </cell>
          <cell r="I409" t="str">
            <v>0000054556</v>
          </cell>
          <cell r="J409" t="str">
            <v>S1</v>
          </cell>
          <cell r="K409" t="str">
            <v>SARJANA ILMU POLITIK</v>
          </cell>
          <cell r="L409" t="str">
            <v>PLAJU</v>
          </cell>
          <cell r="M409" t="str">
            <v>01/06/1974</v>
          </cell>
          <cell r="N409" t="str">
            <v>E13760</v>
          </cell>
          <cell r="O409" t="str">
            <v>DIKLAT</v>
          </cell>
          <cell r="P409">
            <v>5</v>
          </cell>
          <cell r="Q409">
            <v>5</v>
          </cell>
          <cell r="R409">
            <v>6</v>
          </cell>
          <cell r="S409">
            <v>16.666666666666668</v>
          </cell>
          <cell r="T409">
            <v>7</v>
          </cell>
          <cell r="U409">
            <v>2</v>
          </cell>
          <cell r="V409">
            <v>-1</v>
          </cell>
          <cell r="W409">
            <v>53</v>
          </cell>
          <cell r="X409">
            <v>39012</v>
          </cell>
        </row>
        <row r="410">
          <cell r="A410" t="str">
            <v>400133</v>
          </cell>
          <cell r="B410" t="str">
            <v xml:space="preserve">RIDWAN FAISAL    </v>
          </cell>
          <cell r="C410" t="str">
            <v>09</v>
          </cell>
          <cell r="D410" t="str">
            <v>01/10/2001</v>
          </cell>
          <cell r="E410" t="str">
            <v>AST. JAGA CONSOLE PROPYLE</v>
          </cell>
          <cell r="F410" t="str">
            <v>08</v>
          </cell>
          <cell r="G410" t="str">
            <v>16/09/2002</v>
          </cell>
          <cell r="H410">
            <v>18264</v>
          </cell>
          <cell r="I410" t="str">
            <v>0000056555</v>
          </cell>
          <cell r="J410" t="str">
            <v>SMA</v>
          </cell>
          <cell r="K410" t="str">
            <v>SMA/PASPAL/IPA</v>
          </cell>
          <cell r="L410" t="str">
            <v>PLAJU</v>
          </cell>
          <cell r="M410" t="str">
            <v>10/10/1972</v>
          </cell>
          <cell r="N410" t="str">
            <v>E13131</v>
          </cell>
          <cell r="O410" t="str">
            <v>P P</v>
          </cell>
          <cell r="P410">
            <v>5</v>
          </cell>
          <cell r="Q410">
            <v>5</v>
          </cell>
          <cell r="R410">
            <v>5</v>
          </cell>
          <cell r="S410">
            <v>15</v>
          </cell>
          <cell r="T410">
            <v>3</v>
          </cell>
          <cell r="U410">
            <v>2</v>
          </cell>
          <cell r="V410">
            <v>-1</v>
          </cell>
          <cell r="W410">
            <v>54</v>
          </cell>
          <cell r="X410">
            <v>38353</v>
          </cell>
        </row>
        <row r="411">
          <cell r="A411" t="str">
            <v>400303</v>
          </cell>
          <cell r="B411" t="str">
            <v xml:space="preserve">SAIDINA    </v>
          </cell>
          <cell r="C411" t="str">
            <v>10</v>
          </cell>
          <cell r="D411" t="str">
            <v>01/10/2003</v>
          </cell>
          <cell r="E411" t="str">
            <v>PMK. SLOP SYSTEM PL</v>
          </cell>
          <cell r="F411" t="str">
            <v>10</v>
          </cell>
          <cell r="G411" t="str">
            <v>15/11/2002</v>
          </cell>
          <cell r="H411">
            <v>18847</v>
          </cell>
          <cell r="I411" t="str">
            <v>0000055554</v>
          </cell>
          <cell r="J411" t="str">
            <v>SMA</v>
          </cell>
          <cell r="K411" t="str">
            <v>SMA.SOS/PERSAMAAN</v>
          </cell>
          <cell r="L411" t="str">
            <v>PLAJU</v>
          </cell>
          <cell r="M411" t="str">
            <v>26/04/1970</v>
          </cell>
          <cell r="N411" t="str">
            <v>E13119</v>
          </cell>
          <cell r="O411" t="str">
            <v>I T P</v>
          </cell>
          <cell r="P411">
            <v>5</v>
          </cell>
          <cell r="Q411">
            <v>5</v>
          </cell>
          <cell r="R411">
            <v>4</v>
          </cell>
          <cell r="S411">
            <v>13.333333333333334</v>
          </cell>
          <cell r="T411">
            <v>3</v>
          </cell>
          <cell r="U411">
            <v>2</v>
          </cell>
          <cell r="V411">
            <v>0</v>
          </cell>
          <cell r="W411">
            <v>53</v>
          </cell>
          <cell r="X411">
            <v>38936</v>
          </cell>
        </row>
        <row r="412">
          <cell r="A412" t="str">
            <v>400563</v>
          </cell>
          <cell r="B412" t="str">
            <v xml:space="preserve">SJAMSUDDIN ACHMAD    </v>
          </cell>
          <cell r="C412" t="str">
            <v>09</v>
          </cell>
          <cell r="D412" t="str">
            <v>01/10/2001</v>
          </cell>
          <cell r="E412" t="str">
            <v>TEKNISI LAS</v>
          </cell>
          <cell r="F412" t="str">
            <v>08</v>
          </cell>
          <cell r="G412" t="str">
            <v>01/07/2003</v>
          </cell>
          <cell r="H412">
            <v>18122</v>
          </cell>
          <cell r="I412" t="str">
            <v>0000055455</v>
          </cell>
          <cell r="J412" t="str">
            <v>SMA</v>
          </cell>
          <cell r="K412" t="str">
            <v>SMA/PASPAL/IPA</v>
          </cell>
          <cell r="L412" t="str">
            <v>PLAJU</v>
          </cell>
          <cell r="M412" t="str">
            <v>21/10/1973</v>
          </cell>
          <cell r="N412" t="str">
            <v>E13A50</v>
          </cell>
          <cell r="O412" t="str">
            <v>BENGKEL</v>
          </cell>
          <cell r="P412">
            <v>4</v>
          </cell>
          <cell r="Q412">
            <v>5</v>
          </cell>
          <cell r="R412">
            <v>5</v>
          </cell>
          <cell r="S412">
            <v>13.333333333333334</v>
          </cell>
          <cell r="T412">
            <v>3</v>
          </cell>
          <cell r="U412">
            <v>1</v>
          </cell>
          <cell r="V412">
            <v>-1</v>
          </cell>
          <cell r="W412">
            <v>55</v>
          </cell>
          <cell r="X412">
            <v>38211</v>
          </cell>
        </row>
        <row r="413">
          <cell r="A413" t="str">
            <v>400669</v>
          </cell>
          <cell r="B413" t="str">
            <v xml:space="preserve">SOETRISNO  A.P  </v>
          </cell>
          <cell r="C413" t="str">
            <v>08</v>
          </cell>
          <cell r="D413" t="str">
            <v>01/04/2001</v>
          </cell>
          <cell r="E413" t="str">
            <v>AST. JAGA BAGGING</v>
          </cell>
          <cell r="F413" t="str">
            <v>07</v>
          </cell>
          <cell r="G413" t="str">
            <v>16/09/2002</v>
          </cell>
          <cell r="H413">
            <v>18440</v>
          </cell>
          <cell r="I413" t="str">
            <v>0000056665</v>
          </cell>
          <cell r="J413" t="str">
            <v>D1</v>
          </cell>
          <cell r="K413" t="str">
            <v>AKA PENGOL/KIL I</v>
          </cell>
          <cell r="L413" t="str">
            <v>PLAJU</v>
          </cell>
          <cell r="M413" t="str">
            <v>30/07/1973</v>
          </cell>
          <cell r="N413" t="str">
            <v>E13132</v>
          </cell>
          <cell r="O413" t="str">
            <v>TA/PTA</v>
          </cell>
          <cell r="P413">
            <v>6</v>
          </cell>
          <cell r="Q413">
            <v>6</v>
          </cell>
          <cell r="R413">
            <v>5</v>
          </cell>
          <cell r="S413">
            <v>18.333333333333332</v>
          </cell>
          <cell r="T413">
            <v>4</v>
          </cell>
          <cell r="U413">
            <v>2</v>
          </cell>
          <cell r="V413">
            <v>-1</v>
          </cell>
          <cell r="W413">
            <v>54</v>
          </cell>
          <cell r="X413">
            <v>38529</v>
          </cell>
        </row>
        <row r="414">
          <cell r="A414" t="str">
            <v>400799</v>
          </cell>
          <cell r="B414" t="str">
            <v xml:space="preserve">SUHAIMI    </v>
          </cell>
          <cell r="C414" t="str">
            <v>08</v>
          </cell>
          <cell r="D414" t="str">
            <v>01/10/2002</v>
          </cell>
          <cell r="E414" t="str">
            <v>MPPK S/D 30042004</v>
          </cell>
          <cell r="F414" t="str">
            <v>08</v>
          </cell>
          <cell r="G414" t="str">
            <v>04/04/2003</v>
          </cell>
          <cell r="H414">
            <v>17627</v>
          </cell>
          <cell r="I414" t="str">
            <v>0000045655</v>
          </cell>
          <cell r="J414" t="str">
            <v>SMA</v>
          </cell>
          <cell r="L414" t="str">
            <v>PLAJU</v>
          </cell>
          <cell r="M414" t="str">
            <v>01/08/1970</v>
          </cell>
          <cell r="N414" t="str">
            <v>E13730</v>
          </cell>
          <cell r="O414" t="str">
            <v>H I K</v>
          </cell>
          <cell r="P414">
            <v>6</v>
          </cell>
          <cell r="Q414">
            <v>5</v>
          </cell>
          <cell r="R414">
            <v>5</v>
          </cell>
          <cell r="S414">
            <v>16.666666666666668</v>
          </cell>
          <cell r="T414">
            <v>3</v>
          </cell>
          <cell r="U414">
            <v>1</v>
          </cell>
          <cell r="V414">
            <v>0</v>
          </cell>
          <cell r="W414">
            <v>56</v>
          </cell>
          <cell r="X414">
            <v>37715</v>
          </cell>
        </row>
        <row r="415">
          <cell r="A415" t="str">
            <v>400822</v>
          </cell>
          <cell r="B415" t="str">
            <v xml:space="preserve">SUHARJONO    </v>
          </cell>
          <cell r="C415" t="str">
            <v>10</v>
          </cell>
          <cell r="D415" t="str">
            <v>01/04/2003</v>
          </cell>
          <cell r="E415" t="str">
            <v>PMK. TREAT &amp; NETRALISASI</v>
          </cell>
          <cell r="F415" t="str">
            <v>10</v>
          </cell>
          <cell r="G415" t="str">
            <v>01/06/2001</v>
          </cell>
          <cell r="H415">
            <v>18477</v>
          </cell>
          <cell r="I415" t="str">
            <v>0000066554</v>
          </cell>
          <cell r="J415" t="str">
            <v>SD</v>
          </cell>
          <cell r="K415" t="str">
            <v>SEKOLAH DASAR</v>
          </cell>
          <cell r="L415" t="str">
            <v>PLAJU</v>
          </cell>
          <cell r="M415" t="str">
            <v>01/10/1968</v>
          </cell>
          <cell r="N415" t="str">
            <v>E13111</v>
          </cell>
          <cell r="O415" t="str">
            <v>CD &amp; GP</v>
          </cell>
          <cell r="P415">
            <v>5</v>
          </cell>
          <cell r="Q415">
            <v>5</v>
          </cell>
          <cell r="R415">
            <v>4</v>
          </cell>
          <cell r="S415">
            <v>13.333333333333334</v>
          </cell>
          <cell r="T415">
            <v>1</v>
          </cell>
          <cell r="U415">
            <v>3</v>
          </cell>
          <cell r="V415">
            <v>0</v>
          </cell>
          <cell r="W415">
            <v>54</v>
          </cell>
          <cell r="X415">
            <v>38566</v>
          </cell>
        </row>
        <row r="416">
          <cell r="A416" t="str">
            <v>400928</v>
          </cell>
          <cell r="B416" t="str">
            <v xml:space="preserve">SUPANGAT    </v>
          </cell>
          <cell r="C416" t="str">
            <v>09</v>
          </cell>
          <cell r="D416" t="str">
            <v>01/04/2001</v>
          </cell>
          <cell r="E416" t="str">
            <v>AST. CONSOLE CD UTARA</v>
          </cell>
          <cell r="F416" t="str">
            <v>07</v>
          </cell>
          <cell r="G416" t="str">
            <v>01/07/2001</v>
          </cell>
          <cell r="H416">
            <v>19055</v>
          </cell>
          <cell r="I416" t="str">
            <v>0000056666</v>
          </cell>
          <cell r="J416" t="str">
            <v>SMK</v>
          </cell>
          <cell r="K416" t="str">
            <v>SMEA TATA BUKU</v>
          </cell>
          <cell r="L416" t="str">
            <v>PLAJU</v>
          </cell>
          <cell r="M416" t="str">
            <v>25/03/1972</v>
          </cell>
          <cell r="N416" t="str">
            <v>E13111</v>
          </cell>
          <cell r="O416" t="str">
            <v>CD &amp; GP</v>
          </cell>
          <cell r="P416">
            <v>6</v>
          </cell>
          <cell r="Q416">
            <v>6</v>
          </cell>
          <cell r="R416">
            <v>6</v>
          </cell>
          <cell r="S416">
            <v>20</v>
          </cell>
          <cell r="T416">
            <v>3</v>
          </cell>
          <cell r="U416">
            <v>3</v>
          </cell>
          <cell r="V416">
            <v>-2</v>
          </cell>
          <cell r="W416">
            <v>52</v>
          </cell>
          <cell r="X416">
            <v>39143</v>
          </cell>
        </row>
        <row r="417">
          <cell r="A417" t="str">
            <v>401146</v>
          </cell>
          <cell r="B417" t="str">
            <v xml:space="preserve">SYARIF    </v>
          </cell>
          <cell r="C417" t="str">
            <v>10</v>
          </cell>
          <cell r="D417" t="str">
            <v>01/10/2003</v>
          </cell>
          <cell r="E417" t="str">
            <v>MPPK S/D 31082004</v>
          </cell>
          <cell r="F417" t="str">
            <v>10</v>
          </cell>
          <cell r="G417" t="str">
            <v>01/08/2003</v>
          </cell>
          <cell r="H417">
            <v>17746</v>
          </cell>
          <cell r="I417" t="str">
            <v>0000034455</v>
          </cell>
          <cell r="J417" t="str">
            <v>SMA</v>
          </cell>
          <cell r="K417" t="str">
            <v>SMA-SOSIAL/PERSAMAAN</v>
          </cell>
          <cell r="L417" t="str">
            <v>SUNGAI GERONG</v>
          </cell>
          <cell r="M417" t="str">
            <v>26/04/1970</v>
          </cell>
          <cell r="N417" t="str">
            <v>E13730</v>
          </cell>
          <cell r="O417" t="str">
            <v>H I K</v>
          </cell>
          <cell r="P417">
            <v>4</v>
          </cell>
          <cell r="Q417">
            <v>5</v>
          </cell>
          <cell r="R417">
            <v>5</v>
          </cell>
          <cell r="S417">
            <v>13.333333333333334</v>
          </cell>
          <cell r="T417">
            <v>3</v>
          </cell>
          <cell r="U417">
            <v>1</v>
          </cell>
          <cell r="V417">
            <v>0</v>
          </cell>
          <cell r="W417">
            <v>56</v>
          </cell>
          <cell r="X417">
            <v>37834</v>
          </cell>
        </row>
        <row r="418">
          <cell r="A418" t="str">
            <v>401332</v>
          </cell>
          <cell r="B418" t="str">
            <v xml:space="preserve">TUNIRAH    </v>
          </cell>
          <cell r="C418" t="str">
            <v>07</v>
          </cell>
          <cell r="D418" t="str">
            <v>01/04/2001</v>
          </cell>
          <cell r="E418" t="str">
            <v>MPPK S/D 31102004</v>
          </cell>
          <cell r="F418" t="str">
            <v>07</v>
          </cell>
          <cell r="G418" t="str">
            <v>10/10/2003</v>
          </cell>
          <cell r="H418">
            <v>17816</v>
          </cell>
          <cell r="I418" t="str">
            <v>0000066654</v>
          </cell>
          <cell r="J418" t="str">
            <v>SMK</v>
          </cell>
          <cell r="K418" t="str">
            <v>SEK PENGATUR RAWAT</v>
          </cell>
          <cell r="L418" t="str">
            <v>PLAJU</v>
          </cell>
          <cell r="M418" t="str">
            <v>31/07/1971</v>
          </cell>
          <cell r="N418" t="str">
            <v>E13730</v>
          </cell>
          <cell r="O418" t="str">
            <v>H I K</v>
          </cell>
          <cell r="P418">
            <v>6</v>
          </cell>
          <cell r="Q418">
            <v>5</v>
          </cell>
          <cell r="R418">
            <v>4</v>
          </cell>
          <cell r="S418">
            <v>15</v>
          </cell>
          <cell r="T418">
            <v>3</v>
          </cell>
          <cell r="U418">
            <v>1</v>
          </cell>
          <cell r="V418">
            <v>0</v>
          </cell>
          <cell r="W418">
            <v>56</v>
          </cell>
          <cell r="X418">
            <v>37904</v>
          </cell>
        </row>
        <row r="419">
          <cell r="A419" t="str">
            <v>401673</v>
          </cell>
          <cell r="B419" t="str">
            <v xml:space="preserve">PRIYADI  Z.A.    </v>
          </cell>
          <cell r="C419" t="str">
            <v>09</v>
          </cell>
          <cell r="D419" t="str">
            <v>01/04/2002</v>
          </cell>
          <cell r="E419" t="str">
            <v>PWS. OPTIMASI &amp; LOSS BBM</v>
          </cell>
          <cell r="F419" t="str">
            <v>09</v>
          </cell>
          <cell r="G419" t="str">
            <v>21/04/2003</v>
          </cell>
          <cell r="H419">
            <v>19237</v>
          </cell>
          <cell r="I419" t="str">
            <v>0000055655</v>
          </cell>
          <cell r="J419" t="str">
            <v>SMA</v>
          </cell>
          <cell r="K419" t="str">
            <v>SMA-SOSIAL/PERSAMAAN</v>
          </cell>
          <cell r="L419" t="str">
            <v>PLAJU</v>
          </cell>
          <cell r="M419" t="str">
            <v>06/06/1974</v>
          </cell>
          <cell r="N419" t="str">
            <v>E13210</v>
          </cell>
          <cell r="O419" t="str">
            <v>REN BB PROD&amp;EKON</v>
          </cell>
          <cell r="P419">
            <v>6</v>
          </cell>
          <cell r="Q419">
            <v>5</v>
          </cell>
          <cell r="R419">
            <v>5</v>
          </cell>
          <cell r="S419">
            <v>16.666666666666668</v>
          </cell>
          <cell r="T419">
            <v>3</v>
          </cell>
          <cell r="U419">
            <v>1</v>
          </cell>
          <cell r="V419">
            <v>0</v>
          </cell>
          <cell r="W419">
            <v>52</v>
          </cell>
          <cell r="X419">
            <v>39325</v>
          </cell>
        </row>
        <row r="420">
          <cell r="A420" t="str">
            <v>401787</v>
          </cell>
          <cell r="B420" t="str">
            <v xml:space="preserve">NAIMAN    </v>
          </cell>
          <cell r="C420" t="str">
            <v>12</v>
          </cell>
          <cell r="D420" t="str">
            <v>01/04/2002</v>
          </cell>
          <cell r="E420" t="str">
            <v>AST. LAB KIMIA</v>
          </cell>
          <cell r="F420" t="str">
            <v>08</v>
          </cell>
          <cell r="G420" t="str">
            <v>03/01/2000</v>
          </cell>
          <cell r="H420">
            <v>19153</v>
          </cell>
          <cell r="I420" t="str">
            <v>0000055655</v>
          </cell>
          <cell r="J420" t="str">
            <v>SD</v>
          </cell>
          <cell r="K420" t="str">
            <v>SEKOLAH DASAR</v>
          </cell>
          <cell r="L420" t="str">
            <v>PLAJU</v>
          </cell>
          <cell r="M420" t="str">
            <v>08/06/1974</v>
          </cell>
          <cell r="N420" t="str">
            <v>E13YB0</v>
          </cell>
          <cell r="O420" t="str">
            <v>INST. PENUNJANG MEDIS</v>
          </cell>
          <cell r="P420">
            <v>6</v>
          </cell>
          <cell r="Q420">
            <v>5</v>
          </cell>
          <cell r="R420">
            <v>5</v>
          </cell>
          <cell r="S420">
            <v>16.666666666666668</v>
          </cell>
          <cell r="T420">
            <v>1</v>
          </cell>
          <cell r="U420">
            <v>4</v>
          </cell>
          <cell r="V420">
            <v>-4</v>
          </cell>
          <cell r="W420">
            <v>52</v>
          </cell>
          <cell r="X420">
            <v>39241</v>
          </cell>
        </row>
        <row r="421">
          <cell r="A421" t="str">
            <v>402004</v>
          </cell>
          <cell r="B421" t="str">
            <v xml:space="preserve">P. SURATMAN    </v>
          </cell>
          <cell r="C421" t="str">
            <v>09</v>
          </cell>
          <cell r="D421" t="str">
            <v>01/04/2003</v>
          </cell>
          <cell r="E421" t="str">
            <v>AST. TREATING</v>
          </cell>
          <cell r="F421" t="str">
            <v>08</v>
          </cell>
          <cell r="G421" t="str">
            <v>01/06/2001</v>
          </cell>
          <cell r="H421">
            <v>18337</v>
          </cell>
          <cell r="I421" t="str">
            <v>0000056555</v>
          </cell>
          <cell r="J421" t="str">
            <v>SMK</v>
          </cell>
          <cell r="K421" t="str">
            <v>SGA / SPG</v>
          </cell>
          <cell r="L421" t="str">
            <v>PLAJU</v>
          </cell>
          <cell r="M421" t="str">
            <v>21/06/1973</v>
          </cell>
          <cell r="N421" t="str">
            <v>E13111</v>
          </cell>
          <cell r="O421" t="str">
            <v>CD &amp; GP</v>
          </cell>
          <cell r="P421">
            <v>5</v>
          </cell>
          <cell r="Q421">
            <v>5</v>
          </cell>
          <cell r="R421">
            <v>5</v>
          </cell>
          <cell r="S421">
            <v>15</v>
          </cell>
          <cell r="T421">
            <v>3</v>
          </cell>
          <cell r="U421">
            <v>3</v>
          </cell>
          <cell r="V421">
            <v>-1</v>
          </cell>
          <cell r="W421">
            <v>54</v>
          </cell>
          <cell r="X421">
            <v>38426</v>
          </cell>
        </row>
        <row r="422">
          <cell r="A422" t="str">
            <v>402012</v>
          </cell>
          <cell r="B422" t="str">
            <v xml:space="preserve">SUATIN    </v>
          </cell>
          <cell r="C422" t="str">
            <v>11</v>
          </cell>
          <cell r="D422" t="str">
            <v>01/04/2003</v>
          </cell>
          <cell r="E422" t="str">
            <v>OPR. TANK RPM 5</v>
          </cell>
          <cell r="F422" t="str">
            <v>11</v>
          </cell>
          <cell r="G422" t="str">
            <v>03/01/2000</v>
          </cell>
          <cell r="H422">
            <v>18703</v>
          </cell>
          <cell r="I422" t="str">
            <v>0000034455</v>
          </cell>
          <cell r="J422" t="str">
            <v>SMA</v>
          </cell>
          <cell r="K422" t="str">
            <v>SMA.SOS/PERSAMAAN</v>
          </cell>
          <cell r="L422" t="str">
            <v>SUNGAI GERONG</v>
          </cell>
          <cell r="M422" t="str">
            <v>01/08/1970</v>
          </cell>
          <cell r="N422" t="str">
            <v>E13119</v>
          </cell>
          <cell r="O422" t="str">
            <v>I T P</v>
          </cell>
          <cell r="P422">
            <v>4</v>
          </cell>
          <cell r="Q422">
            <v>5</v>
          </cell>
          <cell r="R422">
            <v>5</v>
          </cell>
          <cell r="S422">
            <v>13.333333333333334</v>
          </cell>
          <cell r="T422">
            <v>3</v>
          </cell>
          <cell r="U422">
            <v>4</v>
          </cell>
          <cell r="V422">
            <v>0</v>
          </cell>
          <cell r="W422">
            <v>53</v>
          </cell>
          <cell r="X422">
            <v>38792</v>
          </cell>
        </row>
        <row r="423">
          <cell r="A423" t="str">
            <v>402029</v>
          </cell>
          <cell r="B423" t="str">
            <v xml:space="preserve">SUPARNO    </v>
          </cell>
          <cell r="C423" t="str">
            <v>11</v>
          </cell>
          <cell r="D423" t="str">
            <v>01/04/2000</v>
          </cell>
          <cell r="E423" t="str">
            <v>PMK. SLOP SYSTEM SG</v>
          </cell>
          <cell r="F423" t="str">
            <v>10</v>
          </cell>
          <cell r="G423" t="str">
            <v>01/09/2003</v>
          </cell>
          <cell r="H423">
            <v>18449</v>
          </cell>
          <cell r="I423" t="str">
            <v>0000054466</v>
          </cell>
          <cell r="J423" t="str">
            <v>SMA</v>
          </cell>
          <cell r="K423" t="str">
            <v>SMA.SOS/PERSAMAAN</v>
          </cell>
          <cell r="L423" t="str">
            <v>SUNGAI GERONG</v>
          </cell>
          <cell r="M423" t="str">
            <v>01/05/1970</v>
          </cell>
          <cell r="N423" t="str">
            <v>E13119</v>
          </cell>
          <cell r="O423" t="str">
            <v>I T P</v>
          </cell>
          <cell r="P423">
            <v>4</v>
          </cell>
          <cell r="Q423">
            <v>6</v>
          </cell>
          <cell r="R423">
            <v>6</v>
          </cell>
          <cell r="S423">
            <v>16.666666666666668</v>
          </cell>
          <cell r="T423">
            <v>3</v>
          </cell>
          <cell r="U423">
            <v>1</v>
          </cell>
          <cell r="V423">
            <v>-1</v>
          </cell>
          <cell r="W423">
            <v>54</v>
          </cell>
          <cell r="X423">
            <v>38538</v>
          </cell>
        </row>
        <row r="424">
          <cell r="A424" t="str">
            <v>402215</v>
          </cell>
          <cell r="B424" t="str">
            <v xml:space="preserve">ANDRY LIMAS  SE  </v>
          </cell>
          <cell r="C424" t="str">
            <v>08</v>
          </cell>
          <cell r="D424" t="str">
            <v>01/04/2003</v>
          </cell>
          <cell r="E424" t="str">
            <v>AST. BIAYA PEKERJA PIMP</v>
          </cell>
          <cell r="F424" t="str">
            <v>08</v>
          </cell>
          <cell r="G424" t="str">
            <v>03/01/2000</v>
          </cell>
          <cell r="H424">
            <v>18700</v>
          </cell>
          <cell r="I424" t="str">
            <v>0000055556</v>
          </cell>
          <cell r="J424" t="str">
            <v>S1</v>
          </cell>
          <cell r="K424" t="str">
            <v>EKONOMI MANAGEMENT</v>
          </cell>
          <cell r="L424" t="str">
            <v>PLAJU</v>
          </cell>
          <cell r="M424" t="str">
            <v>01/05/1974</v>
          </cell>
          <cell r="N424" t="str">
            <v>E13830</v>
          </cell>
          <cell r="O424" t="str">
            <v>PERBENDAHARAAN</v>
          </cell>
          <cell r="P424">
            <v>5</v>
          </cell>
          <cell r="Q424">
            <v>5</v>
          </cell>
          <cell r="R424">
            <v>6</v>
          </cell>
          <cell r="S424">
            <v>16.666666666666668</v>
          </cell>
          <cell r="T424">
            <v>7</v>
          </cell>
          <cell r="U424">
            <v>4</v>
          </cell>
          <cell r="V424">
            <v>0</v>
          </cell>
          <cell r="W424">
            <v>53</v>
          </cell>
          <cell r="X424">
            <v>38789</v>
          </cell>
        </row>
        <row r="425">
          <cell r="A425" t="str">
            <v>402297</v>
          </cell>
          <cell r="B425" t="str">
            <v xml:space="preserve">DARMAWATI    </v>
          </cell>
          <cell r="C425" t="str">
            <v>08</v>
          </cell>
          <cell r="D425" t="str">
            <v>01/04/2001</v>
          </cell>
          <cell r="E425" t="str">
            <v>SEKRETARIS MAN  IAD-II</v>
          </cell>
          <cell r="F425" t="str">
            <v>07</v>
          </cell>
          <cell r="G425" t="str">
            <v>01/04/2002</v>
          </cell>
          <cell r="H425">
            <v>18285</v>
          </cell>
          <cell r="I425" t="str">
            <v>0000055655</v>
          </cell>
          <cell r="K425" t="str">
            <v>D1-CIVICS HUKUM</v>
          </cell>
          <cell r="L425" t="str">
            <v>PLAJU</v>
          </cell>
          <cell r="M425" t="str">
            <v>31/05/1971</v>
          </cell>
          <cell r="N425" t="str">
            <v>J02100</v>
          </cell>
          <cell r="O425" t="str">
            <v>IAD-II</v>
          </cell>
          <cell r="P425">
            <v>6</v>
          </cell>
          <cell r="Q425">
            <v>5</v>
          </cell>
          <cell r="R425">
            <v>5</v>
          </cell>
          <cell r="S425">
            <v>16.666666666666668</v>
          </cell>
          <cell r="T425" t="e">
            <v>#N/A</v>
          </cell>
          <cell r="U425">
            <v>2</v>
          </cell>
          <cell r="V425">
            <v>-1</v>
          </cell>
          <cell r="W425">
            <v>54</v>
          </cell>
          <cell r="X425">
            <v>38374</v>
          </cell>
        </row>
        <row r="426">
          <cell r="A426" t="str">
            <v>402467</v>
          </cell>
          <cell r="B426" t="str">
            <v xml:space="preserve">HUSNI THAMRIN    </v>
          </cell>
          <cell r="C426" t="str">
            <v>07</v>
          </cell>
          <cell r="D426" t="str">
            <v>01/10/2001</v>
          </cell>
          <cell r="E426" t="str">
            <v>MPPK S/D 30042004</v>
          </cell>
          <cell r="F426" t="str">
            <v>07</v>
          </cell>
          <cell r="G426" t="str">
            <v>19/04/2003</v>
          </cell>
          <cell r="H426">
            <v>17642</v>
          </cell>
          <cell r="I426" t="str">
            <v>0000066655</v>
          </cell>
          <cell r="J426" t="str">
            <v>SMK</v>
          </cell>
          <cell r="K426" t="str">
            <v>P G A A</v>
          </cell>
          <cell r="L426" t="str">
            <v>PLAJU</v>
          </cell>
          <cell r="M426" t="str">
            <v>22/05/1969</v>
          </cell>
          <cell r="N426" t="str">
            <v>E13730</v>
          </cell>
          <cell r="O426" t="str">
            <v>H I K</v>
          </cell>
          <cell r="P426">
            <v>6</v>
          </cell>
          <cell r="Q426">
            <v>5</v>
          </cell>
          <cell r="R426">
            <v>5</v>
          </cell>
          <cell r="S426">
            <v>16.666666666666668</v>
          </cell>
          <cell r="T426">
            <v>3</v>
          </cell>
          <cell r="U426">
            <v>1</v>
          </cell>
          <cell r="V426">
            <v>0</v>
          </cell>
          <cell r="W426">
            <v>56</v>
          </cell>
          <cell r="X426">
            <v>37730</v>
          </cell>
        </row>
        <row r="427">
          <cell r="A427" t="str">
            <v>402548</v>
          </cell>
          <cell r="B427" t="str">
            <v xml:space="preserve">JEMIAR    </v>
          </cell>
          <cell r="C427" t="str">
            <v>08</v>
          </cell>
          <cell r="D427" t="str">
            <v>01/10/2002</v>
          </cell>
          <cell r="E427" t="str">
            <v>MPPK S/D 31072004</v>
          </cell>
          <cell r="F427" t="str">
            <v>08</v>
          </cell>
          <cell r="G427" t="str">
            <v>27/07/2003</v>
          </cell>
          <cell r="H427">
            <v>17741</v>
          </cell>
          <cell r="I427" t="str">
            <v>0000055645</v>
          </cell>
          <cell r="J427" t="str">
            <v>SMK</v>
          </cell>
          <cell r="K427" t="str">
            <v>SGA / SPG</v>
          </cell>
          <cell r="L427" t="str">
            <v>PLAJU</v>
          </cell>
          <cell r="M427" t="str">
            <v>16/01/1970</v>
          </cell>
          <cell r="N427" t="str">
            <v>E13730</v>
          </cell>
          <cell r="O427" t="str">
            <v>H I K</v>
          </cell>
          <cell r="P427">
            <v>6</v>
          </cell>
          <cell r="Q427">
            <v>4</v>
          </cell>
          <cell r="R427">
            <v>5</v>
          </cell>
          <cell r="S427">
            <v>15</v>
          </cell>
          <cell r="T427">
            <v>3</v>
          </cell>
          <cell r="U427">
            <v>1</v>
          </cell>
          <cell r="V427">
            <v>0</v>
          </cell>
          <cell r="W427">
            <v>56</v>
          </cell>
          <cell r="X427">
            <v>37829</v>
          </cell>
        </row>
        <row r="428">
          <cell r="A428" t="str">
            <v>402637</v>
          </cell>
          <cell r="B428" t="str">
            <v xml:space="preserve">LUSTINA SETEL  DRA  </v>
          </cell>
          <cell r="C428" t="str">
            <v>07</v>
          </cell>
          <cell r="D428" t="str">
            <v>01/04/2003</v>
          </cell>
          <cell r="E428" t="str">
            <v>MPPK S/D 29022005</v>
          </cell>
          <cell r="F428" t="str">
            <v>06</v>
          </cell>
          <cell r="G428" t="str">
            <v>26/02/2004</v>
          </cell>
          <cell r="H428">
            <v>17955</v>
          </cell>
          <cell r="I428" t="str">
            <v>0000066655</v>
          </cell>
          <cell r="J428" t="str">
            <v>S1</v>
          </cell>
          <cell r="K428" t="str">
            <v>EKONOMI MANAGEMENT</v>
          </cell>
          <cell r="L428" t="str">
            <v>PLAJU</v>
          </cell>
          <cell r="M428" t="str">
            <v>31/05/1971</v>
          </cell>
          <cell r="N428" t="str">
            <v>E13730</v>
          </cell>
          <cell r="O428" t="str">
            <v>H I K</v>
          </cell>
          <cell r="P428">
            <v>6</v>
          </cell>
          <cell r="Q428">
            <v>5</v>
          </cell>
          <cell r="R428">
            <v>5</v>
          </cell>
          <cell r="S428">
            <v>16.666666666666668</v>
          </cell>
          <cell r="T428">
            <v>7</v>
          </cell>
          <cell r="U428">
            <v>0</v>
          </cell>
          <cell r="V428">
            <v>-1</v>
          </cell>
          <cell r="W428">
            <v>55</v>
          </cell>
          <cell r="X428">
            <v>38043</v>
          </cell>
        </row>
        <row r="429">
          <cell r="A429" t="str">
            <v>402701</v>
          </cell>
          <cell r="B429" t="str">
            <v xml:space="preserve">MARWATI    </v>
          </cell>
          <cell r="C429" t="str">
            <v>07</v>
          </cell>
          <cell r="D429" t="str">
            <v>01/10/2002</v>
          </cell>
          <cell r="E429" t="str">
            <v>MPPK S/D 30092004</v>
          </cell>
          <cell r="F429" t="str">
            <v>07</v>
          </cell>
          <cell r="G429" t="str">
            <v>11/09/2003</v>
          </cell>
          <cell r="H429">
            <v>17787</v>
          </cell>
          <cell r="I429" t="str">
            <v>0000066655</v>
          </cell>
          <cell r="J429" t="str">
            <v>SMK</v>
          </cell>
          <cell r="K429" t="str">
            <v>SGA / SPG</v>
          </cell>
          <cell r="L429" t="str">
            <v>PLAJU</v>
          </cell>
          <cell r="M429" t="str">
            <v>25/09/1969</v>
          </cell>
          <cell r="N429" t="str">
            <v>E13730</v>
          </cell>
          <cell r="O429" t="str">
            <v>H I K</v>
          </cell>
          <cell r="P429">
            <v>6</v>
          </cell>
          <cell r="Q429">
            <v>5</v>
          </cell>
          <cell r="R429">
            <v>5</v>
          </cell>
          <cell r="S429">
            <v>16.666666666666668</v>
          </cell>
          <cell r="T429">
            <v>3</v>
          </cell>
          <cell r="U429">
            <v>1</v>
          </cell>
          <cell r="V429">
            <v>0</v>
          </cell>
          <cell r="W429">
            <v>56</v>
          </cell>
          <cell r="X429">
            <v>37875</v>
          </cell>
        </row>
        <row r="430">
          <cell r="A430" t="str">
            <v>402856</v>
          </cell>
          <cell r="B430" t="str">
            <v xml:space="preserve">NURHANA    </v>
          </cell>
          <cell r="C430" t="str">
            <v>08</v>
          </cell>
          <cell r="D430" t="str">
            <v>01/04/2002</v>
          </cell>
          <cell r="E430" t="str">
            <v>MPPK S/D 30042004</v>
          </cell>
          <cell r="F430" t="str">
            <v>08</v>
          </cell>
          <cell r="G430" t="str">
            <v>15/04/2003</v>
          </cell>
          <cell r="H430">
            <v>17638</v>
          </cell>
          <cell r="I430" t="str">
            <v>0000066665</v>
          </cell>
          <cell r="J430" t="str">
            <v>SMK</v>
          </cell>
          <cell r="K430" t="str">
            <v>P G A A</v>
          </cell>
          <cell r="L430" t="str">
            <v>PLAJU</v>
          </cell>
          <cell r="M430" t="str">
            <v>21/03/1969</v>
          </cell>
          <cell r="N430" t="str">
            <v>E13730</v>
          </cell>
          <cell r="O430" t="str">
            <v>H I K</v>
          </cell>
          <cell r="P430">
            <v>6</v>
          </cell>
          <cell r="Q430">
            <v>6</v>
          </cell>
          <cell r="R430">
            <v>5</v>
          </cell>
          <cell r="S430">
            <v>18.333333333333332</v>
          </cell>
          <cell r="T430">
            <v>3</v>
          </cell>
          <cell r="U430">
            <v>1</v>
          </cell>
          <cell r="V430">
            <v>0</v>
          </cell>
          <cell r="W430">
            <v>56</v>
          </cell>
          <cell r="X430">
            <v>37726</v>
          </cell>
        </row>
        <row r="431">
          <cell r="A431" t="str">
            <v>402937</v>
          </cell>
          <cell r="B431" t="str">
            <v xml:space="preserve">RUSNIAMAH    </v>
          </cell>
          <cell r="C431" t="str">
            <v>08</v>
          </cell>
          <cell r="D431" t="str">
            <v>01/04/2002</v>
          </cell>
          <cell r="E431" t="str">
            <v>MPPK S/D 31032005</v>
          </cell>
          <cell r="F431" t="str">
            <v>08</v>
          </cell>
          <cell r="G431" t="str">
            <v>14/03/2004</v>
          </cell>
          <cell r="H431">
            <v>17971</v>
          </cell>
          <cell r="I431" t="str">
            <v>0000066666</v>
          </cell>
          <cell r="J431" t="str">
            <v>SMK</v>
          </cell>
          <cell r="K431" t="str">
            <v>SGA / SPG</v>
          </cell>
          <cell r="L431" t="str">
            <v>PLAJU</v>
          </cell>
          <cell r="M431" t="str">
            <v>20/03/1969</v>
          </cell>
          <cell r="N431" t="str">
            <v>E13730</v>
          </cell>
          <cell r="O431" t="str">
            <v>H I K</v>
          </cell>
          <cell r="P431">
            <v>6</v>
          </cell>
          <cell r="Q431">
            <v>6</v>
          </cell>
          <cell r="R431">
            <v>6</v>
          </cell>
          <cell r="S431">
            <v>20</v>
          </cell>
          <cell r="T431">
            <v>3</v>
          </cell>
          <cell r="U431">
            <v>0</v>
          </cell>
          <cell r="V431">
            <v>0</v>
          </cell>
          <cell r="W431">
            <v>55</v>
          </cell>
          <cell r="X431">
            <v>38060</v>
          </cell>
        </row>
        <row r="432">
          <cell r="A432" t="str">
            <v>402953</v>
          </cell>
          <cell r="B432" t="str">
            <v xml:space="preserve">SITI ROHANI    </v>
          </cell>
          <cell r="C432" t="str">
            <v>08</v>
          </cell>
          <cell r="D432" t="str">
            <v>01/04/2003</v>
          </cell>
          <cell r="E432" t="str">
            <v>MPPK S/D 29022005</v>
          </cell>
          <cell r="F432" t="str">
            <v>08</v>
          </cell>
          <cell r="G432" t="str">
            <v>02/02/2004</v>
          </cell>
          <cell r="H432">
            <v>17931</v>
          </cell>
          <cell r="I432" t="str">
            <v>0000055655</v>
          </cell>
          <cell r="J432" t="str">
            <v>SMK</v>
          </cell>
          <cell r="K432" t="str">
            <v>SGA / SPG</v>
          </cell>
          <cell r="L432" t="str">
            <v>PLAJU</v>
          </cell>
          <cell r="M432" t="str">
            <v>05/05/1969</v>
          </cell>
          <cell r="N432" t="str">
            <v>E13730</v>
          </cell>
          <cell r="O432" t="str">
            <v>H I K</v>
          </cell>
          <cell r="P432">
            <v>6</v>
          </cell>
          <cell r="Q432">
            <v>5</v>
          </cell>
          <cell r="R432">
            <v>5</v>
          </cell>
          <cell r="S432">
            <v>16.666666666666668</v>
          </cell>
          <cell r="T432">
            <v>3</v>
          </cell>
          <cell r="U432">
            <v>0</v>
          </cell>
          <cell r="V432">
            <v>0</v>
          </cell>
          <cell r="W432">
            <v>55</v>
          </cell>
          <cell r="X432">
            <v>38019</v>
          </cell>
        </row>
        <row r="433">
          <cell r="A433" t="str">
            <v>403163</v>
          </cell>
          <cell r="B433" t="str">
            <v xml:space="preserve">YUNAWATI    </v>
          </cell>
          <cell r="C433" t="str">
            <v>08</v>
          </cell>
          <cell r="D433" t="str">
            <v>01/04/2002</v>
          </cell>
          <cell r="E433" t="str">
            <v>MPPK S/D 31122004</v>
          </cell>
          <cell r="F433" t="str">
            <v>08</v>
          </cell>
          <cell r="G433" t="str">
            <v>29/12/2003</v>
          </cell>
          <cell r="H433">
            <v>17896</v>
          </cell>
          <cell r="I433" t="str">
            <v>0000055555</v>
          </cell>
          <cell r="J433" t="str">
            <v>SMA</v>
          </cell>
          <cell r="K433" t="str">
            <v>S.M.A-C/SOSIAL</v>
          </cell>
          <cell r="L433" t="str">
            <v>PLAJU</v>
          </cell>
          <cell r="M433" t="str">
            <v>14/10/1971</v>
          </cell>
          <cell r="N433" t="str">
            <v>E13730</v>
          </cell>
          <cell r="O433" t="str">
            <v>H I K</v>
          </cell>
          <cell r="P433">
            <v>5</v>
          </cell>
          <cell r="Q433">
            <v>5</v>
          </cell>
          <cell r="R433">
            <v>5</v>
          </cell>
          <cell r="S433">
            <v>15</v>
          </cell>
          <cell r="T433">
            <v>3</v>
          </cell>
          <cell r="U433">
            <v>1</v>
          </cell>
          <cell r="V433">
            <v>0</v>
          </cell>
          <cell r="W433">
            <v>56</v>
          </cell>
          <cell r="X433">
            <v>37984</v>
          </cell>
        </row>
        <row r="434">
          <cell r="A434" t="str">
            <v>403269</v>
          </cell>
          <cell r="B434" t="str">
            <v xml:space="preserve">MUHAMMAD YUSUF    </v>
          </cell>
          <cell r="C434" t="str">
            <v>08</v>
          </cell>
          <cell r="D434" t="str">
            <v>01/10/2003</v>
          </cell>
          <cell r="E434" t="str">
            <v>MPPK S/D 31032005</v>
          </cell>
          <cell r="F434" t="str">
            <v>08</v>
          </cell>
          <cell r="G434" t="str">
            <v>26/03/2004</v>
          </cell>
          <cell r="H434">
            <v>17983</v>
          </cell>
          <cell r="I434" t="str">
            <v>0000056565</v>
          </cell>
          <cell r="J434" t="str">
            <v>SMK</v>
          </cell>
          <cell r="K434" t="str">
            <v>SMEA KOPERASI</v>
          </cell>
          <cell r="L434" t="str">
            <v>PLAJU</v>
          </cell>
          <cell r="M434" t="str">
            <v>19/05/1972</v>
          </cell>
          <cell r="N434" t="str">
            <v>E13730</v>
          </cell>
          <cell r="O434" t="str">
            <v>H I K</v>
          </cell>
          <cell r="P434">
            <v>5</v>
          </cell>
          <cell r="Q434">
            <v>6</v>
          </cell>
          <cell r="R434">
            <v>5</v>
          </cell>
          <cell r="S434">
            <v>16.666666666666668</v>
          </cell>
          <cell r="T434">
            <v>3</v>
          </cell>
          <cell r="U434">
            <v>0</v>
          </cell>
          <cell r="V434">
            <v>0</v>
          </cell>
          <cell r="W434">
            <v>55</v>
          </cell>
          <cell r="X434">
            <v>38072</v>
          </cell>
        </row>
        <row r="435">
          <cell r="A435" t="str">
            <v>403577</v>
          </cell>
          <cell r="B435" t="str">
            <v xml:space="preserve">MINARNO    </v>
          </cell>
          <cell r="C435" t="str">
            <v>10</v>
          </cell>
          <cell r="D435" t="str">
            <v>01/04/2002</v>
          </cell>
          <cell r="E435" t="str">
            <v>MPPK S/D 31122004</v>
          </cell>
          <cell r="F435" t="str">
            <v>10</v>
          </cell>
          <cell r="G435" t="str">
            <v>08/12/2003</v>
          </cell>
          <cell r="H435">
            <v>17875</v>
          </cell>
          <cell r="I435" t="str">
            <v>0000055545</v>
          </cell>
          <cell r="J435" t="str">
            <v>SMA</v>
          </cell>
          <cell r="K435" t="str">
            <v>SMA-SOSIAL/PERSAMAAN</v>
          </cell>
          <cell r="L435" t="str">
            <v>SUNGAI GERONG</v>
          </cell>
          <cell r="M435" t="str">
            <v>01/05/1970</v>
          </cell>
          <cell r="N435" t="str">
            <v>E13730</v>
          </cell>
          <cell r="O435" t="str">
            <v>H I K</v>
          </cell>
          <cell r="P435">
            <v>5</v>
          </cell>
          <cell r="Q435">
            <v>4</v>
          </cell>
          <cell r="R435">
            <v>5</v>
          </cell>
          <cell r="S435">
            <v>13.333333333333334</v>
          </cell>
          <cell r="T435">
            <v>3</v>
          </cell>
          <cell r="U435">
            <v>1</v>
          </cell>
          <cell r="V435">
            <v>0</v>
          </cell>
          <cell r="W435">
            <v>56</v>
          </cell>
          <cell r="X435">
            <v>37963</v>
          </cell>
        </row>
        <row r="436">
          <cell r="A436" t="str">
            <v>403641</v>
          </cell>
          <cell r="B436" t="str">
            <v xml:space="preserve">ALAMSYAH Z    </v>
          </cell>
          <cell r="C436" t="str">
            <v>10</v>
          </cell>
          <cell r="D436" t="str">
            <v>01/04/2002</v>
          </cell>
          <cell r="E436" t="str">
            <v>AST. JAGA PENY PROD SG</v>
          </cell>
          <cell r="F436" t="str">
            <v>09</v>
          </cell>
          <cell r="G436" t="str">
            <v>01/09/2003</v>
          </cell>
          <cell r="H436">
            <v>18264</v>
          </cell>
          <cell r="I436" t="str">
            <v>0000045656</v>
          </cell>
          <cell r="J436" t="str">
            <v>SMA</v>
          </cell>
          <cell r="K436" t="str">
            <v>SMA.SOS/PERSAMAAN</v>
          </cell>
          <cell r="L436" t="str">
            <v>SUNGAI GERONG</v>
          </cell>
          <cell r="M436" t="str">
            <v>06/03/1972</v>
          </cell>
          <cell r="N436" t="str">
            <v>E13119</v>
          </cell>
          <cell r="O436" t="str">
            <v>I T P</v>
          </cell>
          <cell r="P436">
            <v>6</v>
          </cell>
          <cell r="Q436">
            <v>5</v>
          </cell>
          <cell r="R436">
            <v>6</v>
          </cell>
          <cell r="S436">
            <v>18.333333333333332</v>
          </cell>
          <cell r="T436">
            <v>3</v>
          </cell>
          <cell r="U436">
            <v>1</v>
          </cell>
          <cell r="V436">
            <v>-1</v>
          </cell>
          <cell r="W436">
            <v>54</v>
          </cell>
          <cell r="X436">
            <v>38353</v>
          </cell>
        </row>
        <row r="437">
          <cell r="A437" t="str">
            <v>403658</v>
          </cell>
          <cell r="B437" t="str">
            <v xml:space="preserve">AMIR LACONY  A.MD  </v>
          </cell>
          <cell r="C437" t="str">
            <v>07</v>
          </cell>
          <cell r="D437" t="str">
            <v>01/04/2000</v>
          </cell>
          <cell r="E437" t="str">
            <v>PWS. JAGA TANK FARM PL</v>
          </cell>
          <cell r="F437" t="str">
            <v>06</v>
          </cell>
          <cell r="G437" t="str">
            <v>01/05/2002</v>
          </cell>
          <cell r="H437">
            <v>18402</v>
          </cell>
          <cell r="I437" t="str">
            <v>0000054565</v>
          </cell>
          <cell r="J437" t="str">
            <v>D3</v>
          </cell>
          <cell r="K437" t="str">
            <v>AKA PENGILANGAN &amp; P'KIMIA</v>
          </cell>
          <cell r="L437" t="str">
            <v>SUNGAI GERONG</v>
          </cell>
          <cell r="M437" t="str">
            <v>19/05/1972</v>
          </cell>
          <cell r="N437" t="str">
            <v>E13119</v>
          </cell>
          <cell r="O437" t="str">
            <v>I T P</v>
          </cell>
          <cell r="P437">
            <v>5</v>
          </cell>
          <cell r="Q437">
            <v>6</v>
          </cell>
          <cell r="R437">
            <v>5</v>
          </cell>
          <cell r="S437">
            <v>16.666666666666668</v>
          </cell>
          <cell r="T437">
            <v>6</v>
          </cell>
          <cell r="U437">
            <v>2</v>
          </cell>
          <cell r="V437">
            <v>-1</v>
          </cell>
          <cell r="W437">
            <v>54</v>
          </cell>
          <cell r="X437">
            <v>38491</v>
          </cell>
        </row>
        <row r="438">
          <cell r="A438" t="str">
            <v>403714</v>
          </cell>
          <cell r="B438" t="str">
            <v xml:space="preserve">RIDUAN  AB.    </v>
          </cell>
          <cell r="C438" t="str">
            <v>11</v>
          </cell>
          <cell r="D438" t="str">
            <v>01/04/2000</v>
          </cell>
          <cell r="E438" t="str">
            <v>PMK. CONS PD METER SG</v>
          </cell>
          <cell r="F438" t="str">
            <v>10</v>
          </cell>
          <cell r="G438" t="str">
            <v>03/01/2000</v>
          </cell>
          <cell r="H438">
            <v>18560</v>
          </cell>
          <cell r="I438" t="str">
            <v>0000054455</v>
          </cell>
          <cell r="J438" t="str">
            <v>SMA</v>
          </cell>
          <cell r="K438" t="str">
            <v>SMA-SOSIAL/PERSAMAAN</v>
          </cell>
          <cell r="L438" t="str">
            <v>SUNGAI GERONG</v>
          </cell>
          <cell r="M438" t="str">
            <v>31/08/1970</v>
          </cell>
          <cell r="N438" t="str">
            <v>E13119</v>
          </cell>
          <cell r="O438" t="str">
            <v>I T P</v>
          </cell>
          <cell r="P438">
            <v>4</v>
          </cell>
          <cell r="Q438">
            <v>5</v>
          </cell>
          <cell r="R438">
            <v>5</v>
          </cell>
          <cell r="S438">
            <v>13.333333333333334</v>
          </cell>
          <cell r="T438">
            <v>3</v>
          </cell>
          <cell r="U438">
            <v>4</v>
          </cell>
          <cell r="V438">
            <v>-1</v>
          </cell>
          <cell r="W438">
            <v>54</v>
          </cell>
          <cell r="X438">
            <v>38649</v>
          </cell>
        </row>
        <row r="439">
          <cell r="A439" t="str">
            <v>403747</v>
          </cell>
          <cell r="B439" t="str">
            <v xml:space="preserve">SUKANTA    </v>
          </cell>
          <cell r="C439" t="str">
            <v>11</v>
          </cell>
          <cell r="D439" t="str">
            <v>01/04/2000</v>
          </cell>
          <cell r="E439" t="str">
            <v>PMK. LOADING PLAJU</v>
          </cell>
          <cell r="F439" t="str">
            <v>10</v>
          </cell>
          <cell r="G439" t="str">
            <v>01/09/2003</v>
          </cell>
          <cell r="H439">
            <v>18387</v>
          </cell>
          <cell r="I439" t="str">
            <v>0000054455</v>
          </cell>
          <cell r="J439" t="str">
            <v>SMA</v>
          </cell>
          <cell r="K439" t="str">
            <v>SMA.SOS/PERSAMAAN</v>
          </cell>
          <cell r="L439" t="str">
            <v>SUNGAI GERONG</v>
          </cell>
          <cell r="M439" t="str">
            <v>01/05/1970</v>
          </cell>
          <cell r="N439" t="str">
            <v>E13119</v>
          </cell>
          <cell r="O439" t="str">
            <v>I T P</v>
          </cell>
          <cell r="P439">
            <v>4</v>
          </cell>
          <cell r="Q439">
            <v>5</v>
          </cell>
          <cell r="R439">
            <v>5</v>
          </cell>
          <cell r="S439">
            <v>13.333333333333334</v>
          </cell>
          <cell r="T439">
            <v>3</v>
          </cell>
          <cell r="U439">
            <v>1</v>
          </cell>
          <cell r="V439">
            <v>-1</v>
          </cell>
          <cell r="W439">
            <v>54</v>
          </cell>
          <cell r="X439">
            <v>38476</v>
          </cell>
        </row>
        <row r="440">
          <cell r="A440" t="str">
            <v>404013</v>
          </cell>
          <cell r="B440" t="str">
            <v xml:space="preserve">ACHMAD SAYUTI    </v>
          </cell>
          <cell r="C440" t="str">
            <v>11</v>
          </cell>
          <cell r="D440" t="str">
            <v>01/04/2002</v>
          </cell>
          <cell r="E440" t="str">
            <v>OPR. TANK RPM - O</v>
          </cell>
          <cell r="F440" t="str">
            <v>11</v>
          </cell>
          <cell r="G440" t="str">
            <v>03/01/2000</v>
          </cell>
          <cell r="H440">
            <v>18503</v>
          </cell>
          <cell r="I440" t="str">
            <v>0000054656</v>
          </cell>
          <cell r="J440" t="str">
            <v>SMA</v>
          </cell>
          <cell r="K440" t="str">
            <v>SMA-SOSIAL/PERSAMAAN</v>
          </cell>
          <cell r="L440" t="str">
            <v>PLAJU</v>
          </cell>
          <cell r="M440" t="str">
            <v>28/08/1969</v>
          </cell>
          <cell r="N440" t="str">
            <v>E13119</v>
          </cell>
          <cell r="O440" t="str">
            <v>I T P</v>
          </cell>
          <cell r="P440">
            <v>6</v>
          </cell>
          <cell r="Q440">
            <v>5</v>
          </cell>
          <cell r="R440">
            <v>6</v>
          </cell>
          <cell r="S440">
            <v>18.333333333333332</v>
          </cell>
          <cell r="T440">
            <v>3</v>
          </cell>
          <cell r="U440">
            <v>4</v>
          </cell>
          <cell r="V440">
            <v>0</v>
          </cell>
          <cell r="W440">
            <v>54</v>
          </cell>
          <cell r="X440">
            <v>38592</v>
          </cell>
        </row>
        <row r="441">
          <cell r="A441" t="str">
            <v>404905</v>
          </cell>
          <cell r="B441" t="str">
            <v xml:space="preserve">FREDY MURSALIN    </v>
          </cell>
          <cell r="C441" t="str">
            <v>10</v>
          </cell>
          <cell r="D441" t="str">
            <v>01/04/2001</v>
          </cell>
          <cell r="E441" t="str">
            <v>AST. SIPIL AREA-III</v>
          </cell>
          <cell r="F441" t="str">
            <v>09</v>
          </cell>
          <cell r="G441" t="str">
            <v>03/01/2000</v>
          </cell>
          <cell r="H441">
            <v>18364</v>
          </cell>
          <cell r="I441" t="str">
            <v>0000056556</v>
          </cell>
          <cell r="J441" t="str">
            <v>SD</v>
          </cell>
          <cell r="K441" t="str">
            <v>SEKOLAH DASAR</v>
          </cell>
          <cell r="L441" t="str">
            <v>PLAJU</v>
          </cell>
          <cell r="M441" t="str">
            <v>03/02/1972</v>
          </cell>
          <cell r="N441" t="str">
            <v>E13530</v>
          </cell>
          <cell r="O441" t="str">
            <v>FASUM</v>
          </cell>
          <cell r="P441">
            <v>5</v>
          </cell>
          <cell r="Q441">
            <v>5</v>
          </cell>
          <cell r="R441">
            <v>6</v>
          </cell>
          <cell r="S441">
            <v>16.666666666666668</v>
          </cell>
          <cell r="T441">
            <v>1</v>
          </cell>
          <cell r="U441">
            <v>4</v>
          </cell>
          <cell r="V441">
            <v>-1</v>
          </cell>
          <cell r="W441">
            <v>54</v>
          </cell>
          <cell r="X441">
            <v>38453</v>
          </cell>
        </row>
        <row r="442">
          <cell r="A442" t="str">
            <v>405026</v>
          </cell>
          <cell r="B442" t="str">
            <v xml:space="preserve">HARTADI    </v>
          </cell>
          <cell r="C442" t="str">
            <v>09</v>
          </cell>
          <cell r="D442" t="str">
            <v>01/10/2001</v>
          </cell>
          <cell r="E442" t="str">
            <v>AST. JAGA CONSOLE POLYPRO</v>
          </cell>
          <cell r="F442" t="str">
            <v>08</v>
          </cell>
          <cell r="G442" t="str">
            <v>16/09/2002</v>
          </cell>
          <cell r="H442">
            <v>19642</v>
          </cell>
          <cell r="I442" t="str">
            <v>0000056556</v>
          </cell>
          <cell r="J442" t="str">
            <v>SMP</v>
          </cell>
          <cell r="K442" t="str">
            <v>S M P</v>
          </cell>
          <cell r="L442" t="str">
            <v>PLAJU</v>
          </cell>
          <cell r="M442" t="str">
            <v>17/01/1972</v>
          </cell>
          <cell r="N442" t="str">
            <v>E13131</v>
          </cell>
          <cell r="O442" t="str">
            <v>P P</v>
          </cell>
          <cell r="P442">
            <v>5</v>
          </cell>
          <cell r="Q442">
            <v>5</v>
          </cell>
          <cell r="R442">
            <v>6</v>
          </cell>
          <cell r="S442">
            <v>16.666666666666668</v>
          </cell>
          <cell r="T442">
            <v>2</v>
          </cell>
          <cell r="U442">
            <v>2</v>
          </cell>
          <cell r="V442">
            <v>-1</v>
          </cell>
          <cell r="W442">
            <v>51</v>
          </cell>
          <cell r="X442">
            <v>39731</v>
          </cell>
        </row>
        <row r="443">
          <cell r="A443" t="str">
            <v>405464</v>
          </cell>
          <cell r="B443" t="str">
            <v xml:space="preserve">JULIANUS  M.    </v>
          </cell>
          <cell r="C443" t="str">
            <v>11</v>
          </cell>
          <cell r="D443" t="str">
            <v>01/04/2002</v>
          </cell>
          <cell r="E443" t="str">
            <v>PIMP. KAPAL MB. KEMARO I</v>
          </cell>
          <cell r="F443" t="str">
            <v>10</v>
          </cell>
          <cell r="G443" t="str">
            <v>03/01/2000</v>
          </cell>
          <cell r="H443">
            <v>19108</v>
          </cell>
          <cell r="I443" t="str">
            <v>0000056555</v>
          </cell>
          <cell r="J443" t="str">
            <v>SD</v>
          </cell>
          <cell r="K443" t="str">
            <v>SEKOLAH DASAR</v>
          </cell>
          <cell r="L443" t="str">
            <v>PLAJU</v>
          </cell>
          <cell r="M443" t="str">
            <v>15/12/1972</v>
          </cell>
          <cell r="N443" t="str">
            <v>E13C00</v>
          </cell>
          <cell r="O443" t="str">
            <v>DOK &amp; PKP</v>
          </cell>
          <cell r="P443">
            <v>5</v>
          </cell>
          <cell r="Q443">
            <v>5</v>
          </cell>
          <cell r="R443">
            <v>5</v>
          </cell>
          <cell r="S443">
            <v>15</v>
          </cell>
          <cell r="T443">
            <v>1</v>
          </cell>
          <cell r="U443">
            <v>4</v>
          </cell>
          <cell r="V443">
            <v>-1</v>
          </cell>
          <cell r="W443">
            <v>52</v>
          </cell>
          <cell r="X443">
            <v>39196</v>
          </cell>
        </row>
        <row r="444">
          <cell r="A444" t="str">
            <v>406671</v>
          </cell>
          <cell r="B444" t="str">
            <v xml:space="preserve">SJAROPI    </v>
          </cell>
          <cell r="C444" t="str">
            <v>11</v>
          </cell>
          <cell r="D444" t="str">
            <v>01/10/1999</v>
          </cell>
          <cell r="E444" t="str">
            <v>PMK. CONS PD MTR SG</v>
          </cell>
          <cell r="F444" t="str">
            <v>10</v>
          </cell>
          <cell r="G444" t="str">
            <v>01/09/2003</v>
          </cell>
          <cell r="H444">
            <v>19277</v>
          </cell>
          <cell r="I444" t="str">
            <v>0000065555</v>
          </cell>
          <cell r="J444" t="str">
            <v>SD</v>
          </cell>
          <cell r="K444" t="str">
            <v>SEKOLAH DASAR</v>
          </cell>
          <cell r="L444" t="str">
            <v>PLAJU</v>
          </cell>
          <cell r="M444" t="str">
            <v>02/02/1970</v>
          </cell>
          <cell r="N444" t="str">
            <v>E13119</v>
          </cell>
          <cell r="O444" t="str">
            <v>I T P</v>
          </cell>
          <cell r="P444">
            <v>5</v>
          </cell>
          <cell r="Q444">
            <v>5</v>
          </cell>
          <cell r="R444">
            <v>5</v>
          </cell>
          <cell r="S444">
            <v>15</v>
          </cell>
          <cell r="T444">
            <v>1</v>
          </cell>
          <cell r="U444">
            <v>1</v>
          </cell>
          <cell r="V444">
            <v>-1</v>
          </cell>
          <cell r="W444">
            <v>52</v>
          </cell>
          <cell r="X444">
            <v>39365</v>
          </cell>
        </row>
        <row r="445">
          <cell r="A445" t="str">
            <v>406922</v>
          </cell>
          <cell r="B445" t="str">
            <v xml:space="preserve">SUDJARI  A.MA  </v>
          </cell>
          <cell r="C445" t="str">
            <v>07</v>
          </cell>
          <cell r="D445" t="str">
            <v>01/04/2003</v>
          </cell>
          <cell r="E445" t="str">
            <v>AST. AHLI EVAL CRUDE&amp;PROD BBM</v>
          </cell>
          <cell r="F445" t="str">
            <v>06</v>
          </cell>
          <cell r="G445" t="str">
            <v>21/04/2003</v>
          </cell>
          <cell r="H445">
            <v>19081</v>
          </cell>
          <cell r="I445" t="str">
            <v>0000055665</v>
          </cell>
          <cell r="J445" t="str">
            <v>D2</v>
          </cell>
          <cell r="K445" t="str">
            <v>AKA TEK. MESIN KILANG II</v>
          </cell>
          <cell r="L445" t="str">
            <v>PLAJU</v>
          </cell>
          <cell r="M445" t="str">
            <v>01/09/1972</v>
          </cell>
          <cell r="N445" t="str">
            <v>E13210</v>
          </cell>
          <cell r="O445" t="str">
            <v>REN BB PROD&amp;EKON</v>
          </cell>
          <cell r="P445">
            <v>6</v>
          </cell>
          <cell r="Q445">
            <v>6</v>
          </cell>
          <cell r="R445">
            <v>5</v>
          </cell>
          <cell r="S445">
            <v>18.333333333333332</v>
          </cell>
          <cell r="T445">
            <v>5</v>
          </cell>
          <cell r="U445">
            <v>1</v>
          </cell>
          <cell r="V445">
            <v>-1</v>
          </cell>
          <cell r="W445">
            <v>52</v>
          </cell>
          <cell r="X445">
            <v>39169</v>
          </cell>
        </row>
        <row r="446">
          <cell r="A446" t="str">
            <v>407084</v>
          </cell>
          <cell r="B446" t="str">
            <v xml:space="preserve">SUKIJO    </v>
          </cell>
          <cell r="C446" t="str">
            <v>11</v>
          </cell>
          <cell r="D446" t="str">
            <v>01/04/2000</v>
          </cell>
          <cell r="E446" t="str">
            <v>PMK. TREATING &amp; NETRAL</v>
          </cell>
          <cell r="F446" t="str">
            <v>10</v>
          </cell>
          <cell r="G446" t="str">
            <v>01/05/2002</v>
          </cell>
          <cell r="H446">
            <v>19309</v>
          </cell>
          <cell r="I446" t="str">
            <v>0000055555</v>
          </cell>
          <cell r="J446" t="str">
            <v>SD</v>
          </cell>
          <cell r="K446" t="str">
            <v>SEKOLAH DASAR</v>
          </cell>
          <cell r="L446" t="str">
            <v>PLAJU</v>
          </cell>
          <cell r="M446" t="str">
            <v>17/02/1969</v>
          </cell>
          <cell r="N446" t="str">
            <v>E13111</v>
          </cell>
          <cell r="O446" t="str">
            <v>CD &amp; GP</v>
          </cell>
          <cell r="P446">
            <v>5</v>
          </cell>
          <cell r="Q446">
            <v>5</v>
          </cell>
          <cell r="R446">
            <v>5</v>
          </cell>
          <cell r="S446">
            <v>15</v>
          </cell>
          <cell r="T446">
            <v>1</v>
          </cell>
          <cell r="U446">
            <v>2</v>
          </cell>
          <cell r="V446">
            <v>-1</v>
          </cell>
          <cell r="W446">
            <v>52</v>
          </cell>
          <cell r="X446">
            <v>39397</v>
          </cell>
        </row>
        <row r="447">
          <cell r="A447" t="str">
            <v>407254</v>
          </cell>
          <cell r="B447" t="str">
            <v xml:space="preserve">SUPARJONO    </v>
          </cell>
          <cell r="C447" t="str">
            <v>10</v>
          </cell>
          <cell r="D447" t="str">
            <v>01/04/2002</v>
          </cell>
          <cell r="E447" t="str">
            <v>PMK. BB DIST &amp; BB TREAT</v>
          </cell>
          <cell r="F447" t="str">
            <v>10</v>
          </cell>
          <cell r="G447" t="str">
            <v>03/01/2000</v>
          </cell>
          <cell r="H447">
            <v>18898</v>
          </cell>
          <cell r="I447" t="str">
            <v>0000066665</v>
          </cell>
          <cell r="J447" t="str">
            <v>SD</v>
          </cell>
          <cell r="K447" t="str">
            <v>SEKOLAH DASAR</v>
          </cell>
          <cell r="L447" t="str">
            <v>PLAJU</v>
          </cell>
          <cell r="M447" t="str">
            <v>01/06/1972</v>
          </cell>
          <cell r="N447" t="str">
            <v>E13111</v>
          </cell>
          <cell r="O447" t="str">
            <v>CD &amp; GP</v>
          </cell>
          <cell r="P447">
            <v>6</v>
          </cell>
          <cell r="Q447">
            <v>6</v>
          </cell>
          <cell r="R447">
            <v>5</v>
          </cell>
          <cell r="S447">
            <v>18.333333333333332</v>
          </cell>
          <cell r="T447">
            <v>1</v>
          </cell>
          <cell r="U447">
            <v>4</v>
          </cell>
          <cell r="V447">
            <v>0</v>
          </cell>
          <cell r="W447">
            <v>53</v>
          </cell>
          <cell r="X447">
            <v>38987</v>
          </cell>
        </row>
        <row r="448">
          <cell r="A448" t="str">
            <v>407384</v>
          </cell>
          <cell r="B448" t="str">
            <v xml:space="preserve">SUTARJO    </v>
          </cell>
          <cell r="C448" t="str">
            <v>10</v>
          </cell>
          <cell r="D448" t="str">
            <v>01/04/2002</v>
          </cell>
          <cell r="E448" t="str">
            <v>PMK. REACTOR ALKYLASI</v>
          </cell>
          <cell r="F448" t="str">
            <v>10</v>
          </cell>
          <cell r="G448" t="str">
            <v>03/01/2000</v>
          </cell>
          <cell r="H448">
            <v>18541</v>
          </cell>
          <cell r="I448" t="str">
            <v>0000056666</v>
          </cell>
          <cell r="J448" t="str">
            <v>SD</v>
          </cell>
          <cell r="K448" t="str">
            <v>SEKOLAH DASAR</v>
          </cell>
          <cell r="L448" t="str">
            <v>PLAJU</v>
          </cell>
          <cell r="M448" t="str">
            <v>20/05/1968</v>
          </cell>
          <cell r="N448" t="str">
            <v>E13111</v>
          </cell>
          <cell r="O448" t="str">
            <v>CD &amp; GP</v>
          </cell>
          <cell r="P448">
            <v>6</v>
          </cell>
          <cell r="Q448">
            <v>6</v>
          </cell>
          <cell r="R448">
            <v>6</v>
          </cell>
          <cell r="S448">
            <v>20</v>
          </cell>
          <cell r="T448">
            <v>1</v>
          </cell>
          <cell r="U448">
            <v>4</v>
          </cell>
          <cell r="V448">
            <v>0</v>
          </cell>
          <cell r="W448">
            <v>54</v>
          </cell>
          <cell r="X448">
            <v>38630</v>
          </cell>
        </row>
        <row r="449">
          <cell r="A449" t="str">
            <v>407521</v>
          </cell>
          <cell r="B449" t="str">
            <v xml:space="preserve">SYAMSUDDIN    </v>
          </cell>
          <cell r="C449" t="str">
            <v>10</v>
          </cell>
          <cell r="D449" t="str">
            <v>01/10/2002</v>
          </cell>
          <cell r="E449" t="str">
            <v>MPPK S/D 30092004</v>
          </cell>
          <cell r="F449" t="str">
            <v>10</v>
          </cell>
          <cell r="G449" t="str">
            <v>07/09/2003</v>
          </cell>
          <cell r="H449">
            <v>17783</v>
          </cell>
          <cell r="I449" t="str">
            <v>0000045665</v>
          </cell>
          <cell r="J449" t="str">
            <v>SD</v>
          </cell>
          <cell r="K449" t="str">
            <v>SD KELAS VI</v>
          </cell>
          <cell r="L449" t="str">
            <v>SUNGAI GERONG</v>
          </cell>
          <cell r="M449" t="str">
            <v>03/06/1968</v>
          </cell>
          <cell r="N449" t="str">
            <v>E13730</v>
          </cell>
          <cell r="O449" t="str">
            <v>H I K</v>
          </cell>
          <cell r="P449">
            <v>6</v>
          </cell>
          <cell r="Q449">
            <v>6</v>
          </cell>
          <cell r="R449">
            <v>5</v>
          </cell>
          <cell r="S449">
            <v>18.333333333333332</v>
          </cell>
          <cell r="T449">
            <v>1</v>
          </cell>
          <cell r="U449">
            <v>1</v>
          </cell>
          <cell r="V449">
            <v>0</v>
          </cell>
          <cell r="W449">
            <v>56</v>
          </cell>
          <cell r="X449">
            <v>37871</v>
          </cell>
        </row>
        <row r="450">
          <cell r="A450" t="str">
            <v>407538</v>
          </cell>
          <cell r="B450" t="str">
            <v xml:space="preserve">SYARIFUDDIN. H  IR  </v>
          </cell>
          <cell r="C450" t="str">
            <v>08</v>
          </cell>
          <cell r="D450" t="str">
            <v>01/04/2001</v>
          </cell>
          <cell r="E450" t="str">
            <v>PWS. SIPIL</v>
          </cell>
          <cell r="F450" t="str">
            <v>06</v>
          </cell>
          <cell r="G450" t="str">
            <v>01/07/2001</v>
          </cell>
          <cell r="H450">
            <v>18118</v>
          </cell>
          <cell r="I450" t="str">
            <v>0000056666</v>
          </cell>
          <cell r="J450" t="str">
            <v>S1</v>
          </cell>
          <cell r="K450" t="str">
            <v>TEKNIK SIPIL</v>
          </cell>
          <cell r="L450" t="str">
            <v>PLAJU</v>
          </cell>
          <cell r="M450" t="str">
            <v>18/01/1972</v>
          </cell>
          <cell r="N450" t="str">
            <v>E13530</v>
          </cell>
          <cell r="O450" t="str">
            <v>FASUM</v>
          </cell>
          <cell r="P450">
            <v>6</v>
          </cell>
          <cell r="Q450">
            <v>6</v>
          </cell>
          <cell r="R450">
            <v>6</v>
          </cell>
          <cell r="S450">
            <v>20</v>
          </cell>
          <cell r="T450">
            <v>7</v>
          </cell>
          <cell r="U450">
            <v>3</v>
          </cell>
          <cell r="V450">
            <v>-2</v>
          </cell>
          <cell r="W450">
            <v>55</v>
          </cell>
          <cell r="X450">
            <v>38207</v>
          </cell>
        </row>
        <row r="451">
          <cell r="A451" t="str">
            <v>407716</v>
          </cell>
          <cell r="B451" t="str">
            <v xml:space="preserve">USMAN    </v>
          </cell>
          <cell r="C451" t="str">
            <v>10</v>
          </cell>
          <cell r="D451" t="str">
            <v>01/04/2002</v>
          </cell>
          <cell r="E451" t="str">
            <v>PMK. BB DIST &amp; BB TREAT</v>
          </cell>
          <cell r="F451" t="str">
            <v>10</v>
          </cell>
          <cell r="G451" t="str">
            <v>03/01/2000</v>
          </cell>
          <cell r="H451">
            <v>18847</v>
          </cell>
          <cell r="I451" t="str">
            <v>0000055655</v>
          </cell>
          <cell r="J451" t="str">
            <v>SD</v>
          </cell>
          <cell r="K451" t="str">
            <v>SEKOLAH DASAR</v>
          </cell>
          <cell r="L451" t="str">
            <v>PLAJU</v>
          </cell>
          <cell r="M451" t="str">
            <v>19/01/1972</v>
          </cell>
          <cell r="N451" t="str">
            <v>E13111</v>
          </cell>
          <cell r="O451" t="str">
            <v>CD &amp; GP</v>
          </cell>
          <cell r="P451">
            <v>6</v>
          </cell>
          <cell r="Q451">
            <v>5</v>
          </cell>
          <cell r="R451">
            <v>5</v>
          </cell>
          <cell r="S451">
            <v>16.666666666666668</v>
          </cell>
          <cell r="T451">
            <v>1</v>
          </cell>
          <cell r="U451">
            <v>4</v>
          </cell>
          <cell r="V451">
            <v>0</v>
          </cell>
          <cell r="W451">
            <v>53</v>
          </cell>
          <cell r="X451">
            <v>38936</v>
          </cell>
        </row>
        <row r="452">
          <cell r="A452" t="str">
            <v>408137</v>
          </cell>
          <cell r="B452" t="str">
            <v xml:space="preserve">SUHATTA JACOEB    </v>
          </cell>
          <cell r="C452" t="str">
            <v>10</v>
          </cell>
          <cell r="D452" t="str">
            <v>01/10/2002</v>
          </cell>
          <cell r="E452" t="str">
            <v>AST. NOTA</v>
          </cell>
          <cell r="F452" t="str">
            <v>09</v>
          </cell>
          <cell r="G452" t="str">
            <v>01/09/2003</v>
          </cell>
          <cell r="H452">
            <v>18492</v>
          </cell>
          <cell r="I452" t="str">
            <v>0000055656</v>
          </cell>
          <cell r="J452" t="str">
            <v>SMK</v>
          </cell>
          <cell r="K452" t="str">
            <v>S T M / MESIN</v>
          </cell>
          <cell r="L452" t="str">
            <v>PLAJU</v>
          </cell>
          <cell r="M452" t="str">
            <v>05/07/1974</v>
          </cell>
          <cell r="N452" t="str">
            <v>E13540</v>
          </cell>
          <cell r="O452" t="str">
            <v>MARINE</v>
          </cell>
          <cell r="P452">
            <v>6</v>
          </cell>
          <cell r="Q452">
            <v>5</v>
          </cell>
          <cell r="R452">
            <v>6</v>
          </cell>
          <cell r="S452">
            <v>18.333333333333332</v>
          </cell>
          <cell r="T452">
            <v>3</v>
          </cell>
          <cell r="U452">
            <v>1</v>
          </cell>
          <cell r="V452">
            <v>-1</v>
          </cell>
          <cell r="W452">
            <v>54</v>
          </cell>
          <cell r="X452">
            <v>38581</v>
          </cell>
        </row>
        <row r="453">
          <cell r="A453" t="str">
            <v>408526</v>
          </cell>
          <cell r="B453" t="str">
            <v xml:space="preserve">HARYONO AKSAN    </v>
          </cell>
          <cell r="C453" t="str">
            <v>06</v>
          </cell>
          <cell r="D453" t="str">
            <v>01/04/2001</v>
          </cell>
          <cell r="E453" t="str">
            <v>PWSU. LAB. PENGAMATAN</v>
          </cell>
          <cell r="F453" t="str">
            <v>05</v>
          </cell>
          <cell r="G453" t="str">
            <v>16/06/2003</v>
          </cell>
          <cell r="H453">
            <v>19381</v>
          </cell>
          <cell r="I453" t="str">
            <v>0000056666</v>
          </cell>
          <cell r="J453" t="str">
            <v>D3</v>
          </cell>
          <cell r="K453" t="str">
            <v>AKA PENGILANGAN &amp; P'KIMIA</v>
          </cell>
          <cell r="L453" t="str">
            <v>PLAJU</v>
          </cell>
          <cell r="M453" t="str">
            <v>15/07/1974</v>
          </cell>
          <cell r="N453" t="str">
            <v>E13140</v>
          </cell>
          <cell r="O453" t="str">
            <v>LABORATORIUM</v>
          </cell>
          <cell r="P453">
            <v>6</v>
          </cell>
          <cell r="Q453">
            <v>6</v>
          </cell>
          <cell r="R453">
            <v>6</v>
          </cell>
          <cell r="S453">
            <v>20</v>
          </cell>
          <cell r="T453">
            <v>6</v>
          </cell>
          <cell r="U453">
            <v>1</v>
          </cell>
          <cell r="V453">
            <v>-1</v>
          </cell>
          <cell r="W453">
            <v>51</v>
          </cell>
          <cell r="X453">
            <v>39469</v>
          </cell>
        </row>
        <row r="454">
          <cell r="A454" t="str">
            <v>408591</v>
          </cell>
          <cell r="B454" t="str">
            <v xml:space="preserve">SUKIDJO  A.P  </v>
          </cell>
          <cell r="C454" t="str">
            <v>08</v>
          </cell>
          <cell r="D454" t="str">
            <v>01/04/2002</v>
          </cell>
          <cell r="E454" t="str">
            <v>AST. LAB. MOTOR</v>
          </cell>
          <cell r="F454" t="str">
            <v>07</v>
          </cell>
          <cell r="G454" t="str">
            <v>03/01/2000</v>
          </cell>
          <cell r="H454">
            <v>18481</v>
          </cell>
          <cell r="I454" t="str">
            <v>0000055566</v>
          </cell>
          <cell r="J454" t="str">
            <v>D1</v>
          </cell>
          <cell r="K454" t="str">
            <v>AKA MESIN I</v>
          </cell>
          <cell r="L454" t="str">
            <v>PLAJU</v>
          </cell>
          <cell r="M454" t="str">
            <v>15/07/1974</v>
          </cell>
          <cell r="N454" t="str">
            <v>E13140</v>
          </cell>
          <cell r="O454" t="str">
            <v>LABORATORIUM</v>
          </cell>
          <cell r="P454">
            <v>5</v>
          </cell>
          <cell r="Q454">
            <v>6</v>
          </cell>
          <cell r="R454">
            <v>6</v>
          </cell>
          <cell r="S454">
            <v>18.333333333333332</v>
          </cell>
          <cell r="T454">
            <v>4</v>
          </cell>
          <cell r="U454">
            <v>4</v>
          </cell>
          <cell r="V454">
            <v>-1</v>
          </cell>
          <cell r="W454">
            <v>54</v>
          </cell>
          <cell r="X454">
            <v>38570</v>
          </cell>
        </row>
        <row r="455">
          <cell r="A455" t="str">
            <v>408697</v>
          </cell>
          <cell r="B455" t="str">
            <v xml:space="preserve">NASRUDIN    </v>
          </cell>
          <cell r="C455" t="str">
            <v>10</v>
          </cell>
          <cell r="D455" t="str">
            <v>01/04/2002</v>
          </cell>
          <cell r="E455" t="str">
            <v>MPPK S/D 31032005</v>
          </cell>
          <cell r="F455" t="str">
            <v>09</v>
          </cell>
          <cell r="G455" t="str">
            <v>23/03/2004</v>
          </cell>
          <cell r="H455">
            <v>17980</v>
          </cell>
          <cell r="I455" t="str">
            <v>0000045666</v>
          </cell>
          <cell r="J455" t="str">
            <v>SMA</v>
          </cell>
          <cell r="K455" t="str">
            <v>SMA-SOSIAL/PERSAMAAN</v>
          </cell>
          <cell r="L455" t="str">
            <v>PLAJU</v>
          </cell>
          <cell r="M455" t="str">
            <v>16/07/1974</v>
          </cell>
          <cell r="N455" t="str">
            <v>E13730</v>
          </cell>
          <cell r="O455" t="str">
            <v>H I K</v>
          </cell>
          <cell r="P455">
            <v>6</v>
          </cell>
          <cell r="Q455">
            <v>6</v>
          </cell>
          <cell r="R455">
            <v>6</v>
          </cell>
          <cell r="S455">
            <v>20</v>
          </cell>
          <cell r="T455">
            <v>3</v>
          </cell>
          <cell r="U455">
            <v>0</v>
          </cell>
          <cell r="V455">
            <v>-1</v>
          </cell>
          <cell r="W455">
            <v>55</v>
          </cell>
          <cell r="X455">
            <v>38069</v>
          </cell>
        </row>
        <row r="456">
          <cell r="A456" t="str">
            <v>408883</v>
          </cell>
          <cell r="B456" t="str">
            <v xml:space="preserve">ENY HARTATI    </v>
          </cell>
          <cell r="C456" t="str">
            <v>08</v>
          </cell>
          <cell r="D456" t="str">
            <v>01/04/2003</v>
          </cell>
          <cell r="E456" t="str">
            <v>PWS. SYSTEM ALARM/EWS</v>
          </cell>
          <cell r="F456" t="str">
            <v>07</v>
          </cell>
          <cell r="G456" t="str">
            <v>01/10/2002</v>
          </cell>
          <cell r="H456">
            <v>19232</v>
          </cell>
          <cell r="I456" t="str">
            <v>0000056655</v>
          </cell>
          <cell r="J456" t="str">
            <v>SMK</v>
          </cell>
          <cell r="K456" t="str">
            <v>S.M.E.A  PERUSAHAAN</v>
          </cell>
          <cell r="L456" t="str">
            <v>PLAJU</v>
          </cell>
          <cell r="M456" t="str">
            <v>19/07/1974</v>
          </cell>
          <cell r="N456" t="str">
            <v>E13910</v>
          </cell>
          <cell r="O456" t="str">
            <v>OPERASI</v>
          </cell>
          <cell r="P456">
            <v>6</v>
          </cell>
          <cell r="Q456">
            <v>5</v>
          </cell>
          <cell r="R456">
            <v>5</v>
          </cell>
          <cell r="S456">
            <v>16.666666666666668</v>
          </cell>
          <cell r="T456">
            <v>3</v>
          </cell>
          <cell r="U456">
            <v>2</v>
          </cell>
          <cell r="V456">
            <v>-1</v>
          </cell>
          <cell r="W456">
            <v>52</v>
          </cell>
          <cell r="X456">
            <v>39320</v>
          </cell>
        </row>
        <row r="457">
          <cell r="A457" t="str">
            <v>408891</v>
          </cell>
          <cell r="B457" t="str">
            <v xml:space="preserve">HERYATI    </v>
          </cell>
          <cell r="C457" t="str">
            <v>08</v>
          </cell>
          <cell r="D457" t="str">
            <v>01/10/2002</v>
          </cell>
          <cell r="E457" t="str">
            <v>AST. LEGALITAS &amp; BILL SIS</v>
          </cell>
          <cell r="F457" t="str">
            <v>08</v>
          </cell>
          <cell r="G457" t="str">
            <v>03/01/2000</v>
          </cell>
          <cell r="H457">
            <v>18758</v>
          </cell>
          <cell r="I457" t="str">
            <v>0000056645</v>
          </cell>
          <cell r="J457" t="str">
            <v>SMA</v>
          </cell>
          <cell r="K457" t="str">
            <v>S.M.A / SOSIAL</v>
          </cell>
          <cell r="L457" t="str">
            <v>PLAJU</v>
          </cell>
          <cell r="M457" t="str">
            <v>19/07/1974</v>
          </cell>
          <cell r="N457" t="str">
            <v>E13910</v>
          </cell>
          <cell r="O457" t="str">
            <v>OPERASI</v>
          </cell>
          <cell r="P457">
            <v>6</v>
          </cell>
          <cell r="Q457">
            <v>4</v>
          </cell>
          <cell r="R457">
            <v>5</v>
          </cell>
          <cell r="S457">
            <v>15</v>
          </cell>
          <cell r="T457">
            <v>3</v>
          </cell>
          <cell r="U457">
            <v>4</v>
          </cell>
          <cell r="V457">
            <v>0</v>
          </cell>
          <cell r="W457">
            <v>53</v>
          </cell>
          <cell r="X457">
            <v>38847</v>
          </cell>
        </row>
        <row r="458">
          <cell r="A458" t="str">
            <v>409199</v>
          </cell>
          <cell r="B458" t="str">
            <v xml:space="preserve">MUHAMMAD ALI  BE  </v>
          </cell>
          <cell r="C458" t="str">
            <v>04</v>
          </cell>
          <cell r="D458" t="str">
            <v>01/04/2000</v>
          </cell>
          <cell r="E458" t="str">
            <v>KA. BENGKEL</v>
          </cell>
          <cell r="F458" t="str">
            <v>03</v>
          </cell>
          <cell r="G458" t="str">
            <v>21/05/2003</v>
          </cell>
          <cell r="H458">
            <v>18482</v>
          </cell>
          <cell r="I458" t="str">
            <v>0000066666</v>
          </cell>
          <cell r="J458" t="str">
            <v>D3</v>
          </cell>
          <cell r="K458" t="str">
            <v>AK TEK PEK UMUM</v>
          </cell>
          <cell r="L458" t="str">
            <v>PLAJU</v>
          </cell>
          <cell r="M458" t="str">
            <v>26/07/1974</v>
          </cell>
          <cell r="N458" t="str">
            <v>E13A50</v>
          </cell>
          <cell r="O458" t="str">
            <v>BENGKEL</v>
          </cell>
          <cell r="P458">
            <v>6</v>
          </cell>
          <cell r="Q458">
            <v>6</v>
          </cell>
          <cell r="R458">
            <v>6</v>
          </cell>
          <cell r="S458">
            <v>20</v>
          </cell>
          <cell r="T458">
            <v>6</v>
          </cell>
          <cell r="U458">
            <v>1</v>
          </cell>
          <cell r="V458">
            <v>-1</v>
          </cell>
          <cell r="W458">
            <v>54</v>
          </cell>
          <cell r="X458">
            <v>38571</v>
          </cell>
        </row>
        <row r="459">
          <cell r="A459" t="str">
            <v>409336</v>
          </cell>
          <cell r="B459" t="str">
            <v xml:space="preserve">A.S. WAHONOJATI  DRS MM. </v>
          </cell>
          <cell r="C459" t="str">
            <v>04</v>
          </cell>
          <cell r="D459" t="str">
            <v>01/04/2000</v>
          </cell>
          <cell r="E459" t="str">
            <v>MPPK S/D 31052004</v>
          </cell>
          <cell r="F459" t="str">
            <v>04</v>
          </cell>
          <cell r="G459" t="str">
            <v>29/05/2003</v>
          </cell>
          <cell r="H459">
            <v>17682</v>
          </cell>
          <cell r="I459" t="str">
            <v>0000065665</v>
          </cell>
          <cell r="J459" t="str">
            <v>S2</v>
          </cell>
          <cell r="K459" t="str">
            <v>S2 MAGISTER MANAJEMEN/SWD</v>
          </cell>
          <cell r="L459" t="str">
            <v>SUNGAI GERONG</v>
          </cell>
          <cell r="M459" t="str">
            <v>01/08/1974</v>
          </cell>
          <cell r="N459" t="str">
            <v>E13730</v>
          </cell>
          <cell r="O459" t="str">
            <v>H I K</v>
          </cell>
          <cell r="P459">
            <v>6</v>
          </cell>
          <cell r="Q459">
            <v>6</v>
          </cell>
          <cell r="R459">
            <v>5</v>
          </cell>
          <cell r="S459">
            <v>18.333333333333332</v>
          </cell>
          <cell r="T459">
            <v>8</v>
          </cell>
          <cell r="U459">
            <v>1</v>
          </cell>
          <cell r="V459">
            <v>0</v>
          </cell>
          <cell r="W459">
            <v>56</v>
          </cell>
          <cell r="X459">
            <v>37770</v>
          </cell>
        </row>
        <row r="460">
          <cell r="A460" t="str">
            <v>409709</v>
          </cell>
          <cell r="B460" t="str">
            <v xml:space="preserve">BULLAGHI ADRO  DRS  </v>
          </cell>
          <cell r="C460" t="str">
            <v>08</v>
          </cell>
          <cell r="D460" t="str">
            <v>01/04/2001</v>
          </cell>
          <cell r="E460" t="str">
            <v>PWS. TRANSPORTASI</v>
          </cell>
          <cell r="F460" t="str">
            <v>07</v>
          </cell>
          <cell r="G460" t="str">
            <v>01/10/2003</v>
          </cell>
          <cell r="H460">
            <v>18476</v>
          </cell>
          <cell r="I460" t="str">
            <v>0000066666</v>
          </cell>
          <cell r="J460" t="str">
            <v>S1</v>
          </cell>
          <cell r="K460" t="str">
            <v>ADMINISTRASI NEGARA</v>
          </cell>
          <cell r="L460" t="str">
            <v>PLAJU</v>
          </cell>
          <cell r="M460" t="str">
            <v>19/04/1972</v>
          </cell>
          <cell r="N460" t="str">
            <v>E13510</v>
          </cell>
          <cell r="O460" t="str">
            <v>PENGADAAN</v>
          </cell>
          <cell r="P460">
            <v>6</v>
          </cell>
          <cell r="Q460">
            <v>6</v>
          </cell>
          <cell r="R460">
            <v>6</v>
          </cell>
          <cell r="S460">
            <v>20</v>
          </cell>
          <cell r="T460">
            <v>7</v>
          </cell>
          <cell r="U460">
            <v>1</v>
          </cell>
          <cell r="V460">
            <v>-1</v>
          </cell>
          <cell r="W460">
            <v>54</v>
          </cell>
          <cell r="X460">
            <v>38565</v>
          </cell>
        </row>
        <row r="461">
          <cell r="A461" t="str">
            <v>409896</v>
          </cell>
          <cell r="B461" t="str">
            <v xml:space="preserve">DJUNASKI HOESJAIN    </v>
          </cell>
          <cell r="C461" t="str">
            <v>10</v>
          </cell>
          <cell r="D461" t="str">
            <v>01/10/2003</v>
          </cell>
          <cell r="E461" t="str">
            <v>PMK. AREA  I SG</v>
          </cell>
          <cell r="F461" t="str">
            <v>10</v>
          </cell>
          <cell r="G461" t="str">
            <v>15/11/2002</v>
          </cell>
          <cell r="H461">
            <v>18675</v>
          </cell>
          <cell r="I461" t="str">
            <v>0000054554</v>
          </cell>
          <cell r="J461" t="str">
            <v>SMP</v>
          </cell>
          <cell r="K461" t="str">
            <v>S M P</v>
          </cell>
          <cell r="L461" t="str">
            <v>SUNGAI GERONG</v>
          </cell>
          <cell r="M461" t="str">
            <v>30/06/1972</v>
          </cell>
          <cell r="N461" t="str">
            <v>E13119</v>
          </cell>
          <cell r="O461" t="str">
            <v>I T P</v>
          </cell>
          <cell r="P461">
            <v>5</v>
          </cell>
          <cell r="Q461">
            <v>5</v>
          </cell>
          <cell r="R461">
            <v>4</v>
          </cell>
          <cell r="S461">
            <v>13.333333333333334</v>
          </cell>
          <cell r="T461">
            <v>2</v>
          </cell>
          <cell r="U461">
            <v>2</v>
          </cell>
          <cell r="V461">
            <v>0</v>
          </cell>
          <cell r="W461">
            <v>53</v>
          </cell>
          <cell r="X461">
            <v>38764</v>
          </cell>
        </row>
        <row r="462">
          <cell r="A462" t="str">
            <v>410397</v>
          </cell>
          <cell r="B462" t="str">
            <v xml:space="preserve">MARKUM    </v>
          </cell>
          <cell r="C462" t="str">
            <v>10</v>
          </cell>
          <cell r="D462" t="str">
            <v>01/04/2003</v>
          </cell>
          <cell r="E462" t="str">
            <v>PMK. REACTOR ALKYLASI</v>
          </cell>
          <cell r="F462" t="str">
            <v>10</v>
          </cell>
          <cell r="G462" t="str">
            <v>03/01/2000</v>
          </cell>
          <cell r="H462">
            <v>19106</v>
          </cell>
          <cell r="I462" t="str">
            <v>0000056656</v>
          </cell>
          <cell r="J462" t="str">
            <v>SD</v>
          </cell>
          <cell r="K462" t="str">
            <v>SEKOLAH DASAR</v>
          </cell>
          <cell r="L462" t="str">
            <v>PLAJU</v>
          </cell>
          <cell r="M462" t="str">
            <v>12/02/1971</v>
          </cell>
          <cell r="N462" t="str">
            <v>E13111</v>
          </cell>
          <cell r="O462" t="str">
            <v>CD &amp; GP</v>
          </cell>
          <cell r="P462">
            <v>6</v>
          </cell>
          <cell r="Q462">
            <v>5</v>
          </cell>
          <cell r="R462">
            <v>6</v>
          </cell>
          <cell r="S462">
            <v>18.333333333333332</v>
          </cell>
          <cell r="T462">
            <v>1</v>
          </cell>
          <cell r="U462">
            <v>4</v>
          </cell>
          <cell r="V462">
            <v>0</v>
          </cell>
          <cell r="W462">
            <v>52</v>
          </cell>
          <cell r="X462">
            <v>39194</v>
          </cell>
        </row>
        <row r="463">
          <cell r="A463" t="str">
            <v>410437</v>
          </cell>
          <cell r="B463" t="str">
            <v xml:space="preserve">MUARA SILAEN    </v>
          </cell>
          <cell r="C463" t="str">
            <v>09</v>
          </cell>
          <cell r="D463" t="str">
            <v>01/04/2001</v>
          </cell>
          <cell r="E463" t="str">
            <v>AST. JAGA LAB SG</v>
          </cell>
          <cell r="F463" t="str">
            <v>07</v>
          </cell>
          <cell r="G463" t="str">
            <v>01/10/2000</v>
          </cell>
          <cell r="H463">
            <v>18651</v>
          </cell>
          <cell r="I463" t="str">
            <v>0000056556</v>
          </cell>
          <cell r="J463" t="str">
            <v>SMK</v>
          </cell>
          <cell r="K463" t="str">
            <v>S.T.M. KIMIA</v>
          </cell>
          <cell r="L463" t="str">
            <v>SUNGAI GERONG</v>
          </cell>
          <cell r="M463" t="str">
            <v>05/05/1972</v>
          </cell>
          <cell r="N463" t="str">
            <v>E13140</v>
          </cell>
          <cell r="O463" t="str">
            <v>LABORATORIUM</v>
          </cell>
          <cell r="P463">
            <v>5</v>
          </cell>
          <cell r="Q463">
            <v>5</v>
          </cell>
          <cell r="R463">
            <v>6</v>
          </cell>
          <cell r="S463">
            <v>16.666666666666668</v>
          </cell>
          <cell r="T463">
            <v>3</v>
          </cell>
          <cell r="U463">
            <v>4</v>
          </cell>
          <cell r="V463">
            <v>-2</v>
          </cell>
          <cell r="W463">
            <v>53</v>
          </cell>
          <cell r="X463">
            <v>38740</v>
          </cell>
        </row>
        <row r="464">
          <cell r="A464" t="str">
            <v>410737</v>
          </cell>
          <cell r="B464" t="str">
            <v xml:space="preserve">SALANIK    </v>
          </cell>
          <cell r="C464" t="str">
            <v>08</v>
          </cell>
          <cell r="D464" t="str">
            <v>01/04/2003</v>
          </cell>
          <cell r="E464" t="str">
            <v>MPPK S/D 31122004</v>
          </cell>
          <cell r="F464" t="str">
            <v>08</v>
          </cell>
          <cell r="G464" t="str">
            <v>12/12/2003</v>
          </cell>
          <cell r="H464">
            <v>17879</v>
          </cell>
          <cell r="I464" t="str">
            <v>0000066655</v>
          </cell>
          <cell r="J464" t="str">
            <v>SMA</v>
          </cell>
          <cell r="K464" t="str">
            <v>SMA-SOSIAL/PERSAMAAN</v>
          </cell>
          <cell r="L464" t="str">
            <v>PLAJU</v>
          </cell>
          <cell r="M464" t="str">
            <v>15/09/1971</v>
          </cell>
          <cell r="N464" t="str">
            <v>E13730</v>
          </cell>
          <cell r="O464" t="str">
            <v>H I K</v>
          </cell>
          <cell r="P464">
            <v>6</v>
          </cell>
          <cell r="Q464">
            <v>5</v>
          </cell>
          <cell r="R464">
            <v>5</v>
          </cell>
          <cell r="S464">
            <v>16.666666666666668</v>
          </cell>
          <cell r="T464">
            <v>3</v>
          </cell>
          <cell r="U464">
            <v>1</v>
          </cell>
          <cell r="V464">
            <v>0</v>
          </cell>
          <cell r="W464">
            <v>56</v>
          </cell>
          <cell r="X464">
            <v>37967</v>
          </cell>
        </row>
        <row r="465">
          <cell r="A465" t="str">
            <v>411125</v>
          </cell>
          <cell r="B465" t="str">
            <v xml:space="preserve">SUBOWO R    </v>
          </cell>
          <cell r="C465" t="str">
            <v>10</v>
          </cell>
          <cell r="D465" t="str">
            <v>01/04/2003</v>
          </cell>
          <cell r="E465" t="str">
            <v>PMK. STAB - CAB</v>
          </cell>
          <cell r="F465" t="str">
            <v>10</v>
          </cell>
          <cell r="G465" t="str">
            <v>01/06/2001</v>
          </cell>
          <cell r="H465">
            <v>18890</v>
          </cell>
          <cell r="I465" t="str">
            <v>0000065554</v>
          </cell>
          <cell r="J465" t="str">
            <v>SD</v>
          </cell>
          <cell r="K465" t="str">
            <v>SD KELAS VI</v>
          </cell>
          <cell r="L465" t="str">
            <v>PLAJU</v>
          </cell>
          <cell r="M465" t="str">
            <v>25/09/1969</v>
          </cell>
          <cell r="N465" t="str">
            <v>E13111</v>
          </cell>
          <cell r="O465" t="str">
            <v>CD &amp; GP</v>
          </cell>
          <cell r="P465">
            <v>5</v>
          </cell>
          <cell r="Q465">
            <v>5</v>
          </cell>
          <cell r="R465">
            <v>4</v>
          </cell>
          <cell r="S465">
            <v>13.333333333333334</v>
          </cell>
          <cell r="T465">
            <v>1</v>
          </cell>
          <cell r="U465">
            <v>3</v>
          </cell>
          <cell r="V465">
            <v>0</v>
          </cell>
          <cell r="W465">
            <v>53</v>
          </cell>
          <cell r="X465">
            <v>38979</v>
          </cell>
        </row>
        <row r="466">
          <cell r="A466" t="str">
            <v>411377</v>
          </cell>
          <cell r="B466" t="str">
            <v xml:space="preserve">TABRONI  D.    </v>
          </cell>
          <cell r="C466" t="str">
            <v>09</v>
          </cell>
          <cell r="D466" t="str">
            <v>01/04/2003</v>
          </cell>
          <cell r="E466" t="str">
            <v>AST. STAB - MGC</v>
          </cell>
          <cell r="F466" t="str">
            <v>09</v>
          </cell>
          <cell r="G466" t="str">
            <v>01/06/2001</v>
          </cell>
          <cell r="H466">
            <v>18909</v>
          </cell>
          <cell r="I466" t="str">
            <v>0000055655</v>
          </cell>
          <cell r="J466" t="str">
            <v>SMP</v>
          </cell>
          <cell r="K466" t="str">
            <v>S M P</v>
          </cell>
          <cell r="L466" t="str">
            <v>PLAJU</v>
          </cell>
          <cell r="M466" t="str">
            <v>01/09/1969</v>
          </cell>
          <cell r="N466" t="str">
            <v>E13111</v>
          </cell>
          <cell r="O466" t="str">
            <v>CD &amp; GP</v>
          </cell>
          <cell r="P466">
            <v>6</v>
          </cell>
          <cell r="Q466">
            <v>5</v>
          </cell>
          <cell r="R466">
            <v>5</v>
          </cell>
          <cell r="S466">
            <v>16.666666666666668</v>
          </cell>
          <cell r="T466">
            <v>2</v>
          </cell>
          <cell r="U466">
            <v>3</v>
          </cell>
          <cell r="V466">
            <v>0</v>
          </cell>
          <cell r="W466">
            <v>53</v>
          </cell>
          <cell r="X466">
            <v>38998</v>
          </cell>
        </row>
        <row r="467">
          <cell r="A467" t="str">
            <v>411547</v>
          </cell>
          <cell r="B467" t="str">
            <v xml:space="preserve">ZACHRUL NOPPIAR    </v>
          </cell>
          <cell r="C467" t="str">
            <v>11</v>
          </cell>
          <cell r="D467" t="str">
            <v>01/04/1999</v>
          </cell>
          <cell r="E467" t="str">
            <v>SEKRETARIS DOK &amp; PKP</v>
          </cell>
          <cell r="F467" t="str">
            <v>10</v>
          </cell>
          <cell r="G467" t="str">
            <v>10/07/2003</v>
          </cell>
          <cell r="H467">
            <v>19673</v>
          </cell>
          <cell r="I467" t="str">
            <v>0000055435</v>
          </cell>
          <cell r="J467" t="str">
            <v>SMA</v>
          </cell>
          <cell r="K467" t="str">
            <v>S.M.A-B/PASPAL</v>
          </cell>
          <cell r="L467" t="str">
            <v>PLAJU</v>
          </cell>
          <cell r="M467" t="str">
            <v>17/06/1972</v>
          </cell>
          <cell r="N467" t="str">
            <v>E13C00</v>
          </cell>
          <cell r="O467" t="str">
            <v>DOK &amp; PKP</v>
          </cell>
          <cell r="P467">
            <v>4</v>
          </cell>
          <cell r="Q467">
            <v>3</v>
          </cell>
          <cell r="R467">
            <v>5</v>
          </cell>
          <cell r="S467">
            <v>10</v>
          </cell>
          <cell r="T467">
            <v>3</v>
          </cell>
          <cell r="U467">
            <v>1</v>
          </cell>
          <cell r="V467">
            <v>-1</v>
          </cell>
          <cell r="W467">
            <v>51</v>
          </cell>
          <cell r="X467">
            <v>39762</v>
          </cell>
        </row>
        <row r="468">
          <cell r="A468" t="str">
            <v>411555</v>
          </cell>
          <cell r="B468" t="str">
            <v xml:space="preserve">ZAINAL ARIFIN    </v>
          </cell>
          <cell r="C468" t="str">
            <v>10</v>
          </cell>
          <cell r="D468" t="str">
            <v>01/04/1999</v>
          </cell>
          <cell r="E468" t="str">
            <v>MPPK S/D 31122004</v>
          </cell>
          <cell r="F468" t="str">
            <v>08</v>
          </cell>
          <cell r="G468" t="str">
            <v>31/12/2003</v>
          </cell>
          <cell r="H468">
            <v>17898</v>
          </cell>
          <cell r="I468" t="str">
            <v>0000044445</v>
          </cell>
          <cell r="J468" t="str">
            <v>SMK</v>
          </cell>
          <cell r="K468" t="str">
            <v>S T M / MESIN</v>
          </cell>
          <cell r="L468" t="str">
            <v>PLAJU</v>
          </cell>
          <cell r="M468" t="str">
            <v>24/12/1971</v>
          </cell>
          <cell r="N468" t="str">
            <v>E13730</v>
          </cell>
          <cell r="O468" t="str">
            <v>H I K</v>
          </cell>
          <cell r="P468">
            <v>4</v>
          </cell>
          <cell r="Q468">
            <v>4</v>
          </cell>
          <cell r="R468">
            <v>5</v>
          </cell>
          <cell r="S468">
            <v>11.666666666666666</v>
          </cell>
          <cell r="T468">
            <v>3</v>
          </cell>
          <cell r="U468">
            <v>1</v>
          </cell>
          <cell r="V468">
            <v>-2</v>
          </cell>
          <cell r="W468">
            <v>56</v>
          </cell>
          <cell r="X468">
            <v>37986</v>
          </cell>
        </row>
        <row r="469">
          <cell r="A469" t="str">
            <v>411603</v>
          </cell>
          <cell r="B469" t="str">
            <v xml:space="preserve">AKHMAD SYARMIDI    </v>
          </cell>
          <cell r="C469" t="str">
            <v>08</v>
          </cell>
          <cell r="D469" t="str">
            <v>01/04/2002</v>
          </cell>
          <cell r="E469" t="str">
            <v>PWS. JAGA LOADING PLAJU</v>
          </cell>
          <cell r="F469" t="str">
            <v>07</v>
          </cell>
          <cell r="G469" t="str">
            <v>01/06/2003</v>
          </cell>
          <cell r="H469">
            <v>19211</v>
          </cell>
          <cell r="I469" t="str">
            <v>0000066655</v>
          </cell>
          <cell r="J469" t="str">
            <v>D1</v>
          </cell>
          <cell r="K469" t="str">
            <v>PKL PENGOL&amp;PETKIM  I</v>
          </cell>
          <cell r="L469" t="str">
            <v>PLAJU</v>
          </cell>
          <cell r="M469" t="str">
            <v>02/08/1974</v>
          </cell>
          <cell r="N469" t="str">
            <v>E13119</v>
          </cell>
          <cell r="O469" t="str">
            <v>I T P</v>
          </cell>
          <cell r="P469">
            <v>6</v>
          </cell>
          <cell r="Q469">
            <v>5</v>
          </cell>
          <cell r="R469">
            <v>5</v>
          </cell>
          <cell r="S469">
            <v>16.666666666666668</v>
          </cell>
          <cell r="T469">
            <v>4</v>
          </cell>
          <cell r="U469">
            <v>1</v>
          </cell>
          <cell r="V469">
            <v>-1</v>
          </cell>
          <cell r="W469">
            <v>52</v>
          </cell>
          <cell r="X469">
            <v>39299</v>
          </cell>
        </row>
        <row r="470">
          <cell r="A470" t="str">
            <v>411685</v>
          </cell>
          <cell r="B470" t="str">
            <v xml:space="preserve">SYOUHERRY SJARIEF    </v>
          </cell>
          <cell r="C470" t="str">
            <v>08</v>
          </cell>
          <cell r="D470" t="str">
            <v>01/04/2003</v>
          </cell>
          <cell r="E470" t="str">
            <v>AST. JAGA TA</v>
          </cell>
          <cell r="F470" t="str">
            <v>07</v>
          </cell>
          <cell r="G470" t="str">
            <v>08/08/2003</v>
          </cell>
          <cell r="H470">
            <v>19813</v>
          </cell>
          <cell r="I470" t="str">
            <v>0000066655</v>
          </cell>
          <cell r="J470" t="str">
            <v>SMK</v>
          </cell>
          <cell r="K470" t="str">
            <v>S.T.M  MESIN</v>
          </cell>
          <cell r="L470" t="str">
            <v>PLAJU</v>
          </cell>
          <cell r="M470" t="str">
            <v>02/08/1974</v>
          </cell>
          <cell r="N470" t="str">
            <v>E13132</v>
          </cell>
          <cell r="O470" t="str">
            <v>TA/PTA</v>
          </cell>
          <cell r="P470">
            <v>6</v>
          </cell>
          <cell r="Q470">
            <v>5</v>
          </cell>
          <cell r="R470">
            <v>5</v>
          </cell>
          <cell r="S470">
            <v>16.666666666666668</v>
          </cell>
          <cell r="T470">
            <v>3</v>
          </cell>
          <cell r="U470">
            <v>1</v>
          </cell>
          <cell r="V470">
            <v>-1</v>
          </cell>
          <cell r="W470">
            <v>50</v>
          </cell>
          <cell r="X470">
            <v>39902</v>
          </cell>
        </row>
        <row r="471">
          <cell r="A471" t="str">
            <v>412179</v>
          </cell>
          <cell r="B471" t="str">
            <v xml:space="preserve">AMINUDDIN    </v>
          </cell>
          <cell r="C471" t="str">
            <v>07</v>
          </cell>
          <cell r="D471" t="str">
            <v>01/04/2003</v>
          </cell>
          <cell r="E471" t="str">
            <v>AST. CONSOLE</v>
          </cell>
          <cell r="F471" t="str">
            <v>07</v>
          </cell>
          <cell r="G471" t="str">
            <v>03/01/2000</v>
          </cell>
          <cell r="H471">
            <v>19868</v>
          </cell>
          <cell r="I471" t="str">
            <v>0000065665</v>
          </cell>
          <cell r="J471" t="str">
            <v>D3</v>
          </cell>
          <cell r="K471" t="str">
            <v>SM EK PERUSAHAAN</v>
          </cell>
          <cell r="L471" t="str">
            <v>SUNGAI GERONG</v>
          </cell>
          <cell r="M471" t="str">
            <v>08/04/1974</v>
          </cell>
          <cell r="N471" t="str">
            <v>E13112</v>
          </cell>
          <cell r="O471" t="str">
            <v>CD &amp; L</v>
          </cell>
          <cell r="P471">
            <v>6</v>
          </cell>
          <cell r="Q471">
            <v>6</v>
          </cell>
          <cell r="R471">
            <v>5</v>
          </cell>
          <cell r="S471">
            <v>18.333333333333332</v>
          </cell>
          <cell r="T471">
            <v>6</v>
          </cell>
          <cell r="U471">
            <v>4</v>
          </cell>
          <cell r="V471">
            <v>0</v>
          </cell>
          <cell r="W471">
            <v>50</v>
          </cell>
          <cell r="X471">
            <v>39957</v>
          </cell>
        </row>
        <row r="472">
          <cell r="A472" t="str">
            <v>412195</v>
          </cell>
          <cell r="B472" t="str">
            <v xml:space="preserve">DJAUHARI  A.MA  </v>
          </cell>
          <cell r="C472" t="str">
            <v>06</v>
          </cell>
          <cell r="D472" t="str">
            <v>01/04/2003</v>
          </cell>
          <cell r="E472" t="str">
            <v>PWS. JAGA FCCU</v>
          </cell>
          <cell r="F472" t="str">
            <v>06</v>
          </cell>
          <cell r="G472" t="str">
            <v>03/01/2000</v>
          </cell>
          <cell r="H472">
            <v>18397</v>
          </cell>
          <cell r="I472" t="str">
            <v>0000056665</v>
          </cell>
          <cell r="J472" t="str">
            <v>D2</v>
          </cell>
          <cell r="K472" t="str">
            <v>AKA PENGOL/KIL II</v>
          </cell>
          <cell r="L472" t="str">
            <v>SUNGAI GERONG</v>
          </cell>
          <cell r="M472" t="str">
            <v>08/04/1974</v>
          </cell>
          <cell r="N472" t="str">
            <v>E13112</v>
          </cell>
          <cell r="O472" t="str">
            <v>CD &amp; L</v>
          </cell>
          <cell r="P472">
            <v>6</v>
          </cell>
          <cell r="Q472">
            <v>6</v>
          </cell>
          <cell r="R472">
            <v>5</v>
          </cell>
          <cell r="S472">
            <v>18.333333333333332</v>
          </cell>
          <cell r="T472">
            <v>5</v>
          </cell>
          <cell r="U472">
            <v>4</v>
          </cell>
          <cell r="V472">
            <v>0</v>
          </cell>
          <cell r="W472">
            <v>54</v>
          </cell>
          <cell r="X472">
            <v>38486</v>
          </cell>
        </row>
        <row r="473">
          <cell r="A473" t="str">
            <v>412202</v>
          </cell>
          <cell r="B473" t="str">
            <v xml:space="preserve">FAUZIE SAFIDIN    </v>
          </cell>
          <cell r="C473" t="str">
            <v>07</v>
          </cell>
          <cell r="D473" t="str">
            <v>01/04/2003</v>
          </cell>
          <cell r="E473" t="str">
            <v>PWS. JAGA TA</v>
          </cell>
          <cell r="F473" t="str">
            <v>06</v>
          </cell>
          <cell r="G473" t="str">
            <v>16/09/2002</v>
          </cell>
          <cell r="H473">
            <v>18501</v>
          </cell>
          <cell r="I473" t="str">
            <v>0000066655</v>
          </cell>
          <cell r="J473" t="str">
            <v>D1</v>
          </cell>
          <cell r="K473" t="str">
            <v>AKA PENGOL/KIL.I</v>
          </cell>
          <cell r="L473" t="str">
            <v>PLAJU</v>
          </cell>
          <cell r="M473" t="str">
            <v>08/04/1974</v>
          </cell>
          <cell r="N473" t="str">
            <v>E13132</v>
          </cell>
          <cell r="O473" t="str">
            <v>TA/PTA</v>
          </cell>
          <cell r="P473">
            <v>6</v>
          </cell>
          <cell r="Q473">
            <v>5</v>
          </cell>
          <cell r="R473">
            <v>5</v>
          </cell>
          <cell r="S473">
            <v>16.666666666666668</v>
          </cell>
          <cell r="T473">
            <v>4</v>
          </cell>
          <cell r="U473">
            <v>2</v>
          </cell>
          <cell r="V473">
            <v>-1</v>
          </cell>
          <cell r="W473">
            <v>54</v>
          </cell>
          <cell r="X473">
            <v>38590</v>
          </cell>
        </row>
        <row r="474">
          <cell r="A474" t="str">
            <v>412219</v>
          </cell>
          <cell r="B474" t="str">
            <v xml:space="preserve">HERMANSYAH  AR  A.P  </v>
          </cell>
          <cell r="C474" t="str">
            <v>07</v>
          </cell>
          <cell r="D474" t="str">
            <v>01/04/2003</v>
          </cell>
          <cell r="E474" t="str">
            <v>PWS. JAGA HVU - 2</v>
          </cell>
          <cell r="F474" t="str">
            <v>06</v>
          </cell>
          <cell r="G474" t="str">
            <v>03/01/2000</v>
          </cell>
          <cell r="H474">
            <v>19660</v>
          </cell>
          <cell r="I474" t="str">
            <v>0000055656</v>
          </cell>
          <cell r="J474" t="str">
            <v>D1</v>
          </cell>
          <cell r="K474" t="str">
            <v>AKA PENGOL/KIL I</v>
          </cell>
          <cell r="L474" t="str">
            <v>SUNGAI GERONG</v>
          </cell>
          <cell r="M474" t="str">
            <v>08/04/1974</v>
          </cell>
          <cell r="N474" t="str">
            <v>E13112</v>
          </cell>
          <cell r="O474" t="str">
            <v>CD &amp; L</v>
          </cell>
          <cell r="P474">
            <v>6</v>
          </cell>
          <cell r="Q474">
            <v>5</v>
          </cell>
          <cell r="R474">
            <v>6</v>
          </cell>
          <cell r="S474">
            <v>18.333333333333332</v>
          </cell>
          <cell r="T474">
            <v>4</v>
          </cell>
          <cell r="U474">
            <v>4</v>
          </cell>
          <cell r="V474">
            <v>-1</v>
          </cell>
          <cell r="W474">
            <v>51</v>
          </cell>
          <cell r="X474">
            <v>39749</v>
          </cell>
        </row>
        <row r="475">
          <cell r="A475" t="str">
            <v>412738</v>
          </cell>
          <cell r="B475" t="str">
            <v xml:space="preserve">SYAROPI    </v>
          </cell>
          <cell r="C475" t="str">
            <v>08</v>
          </cell>
          <cell r="D475" t="str">
            <v>01/04/2003</v>
          </cell>
          <cell r="E475" t="str">
            <v>PWS. JAGA TANK FARM SEI.GERONG</v>
          </cell>
          <cell r="F475" t="str">
            <v>07</v>
          </cell>
          <cell r="G475" t="str">
            <v>01/07/2003</v>
          </cell>
          <cell r="H475">
            <v>18196</v>
          </cell>
          <cell r="I475" t="str">
            <v>0000035665</v>
          </cell>
          <cell r="J475" t="str">
            <v>SMK</v>
          </cell>
          <cell r="K475" t="str">
            <v>STM/LISTRIK</v>
          </cell>
          <cell r="L475" t="str">
            <v>PLAJU</v>
          </cell>
          <cell r="M475" t="str">
            <v>14/08/1974</v>
          </cell>
          <cell r="N475" t="str">
            <v>E13119</v>
          </cell>
          <cell r="O475" t="str">
            <v>I T P</v>
          </cell>
          <cell r="P475">
            <v>6</v>
          </cell>
          <cell r="Q475">
            <v>6</v>
          </cell>
          <cell r="R475">
            <v>5</v>
          </cell>
          <cell r="S475">
            <v>18.333333333333332</v>
          </cell>
          <cell r="T475">
            <v>3</v>
          </cell>
          <cell r="U475">
            <v>1</v>
          </cell>
          <cell r="V475">
            <v>-1</v>
          </cell>
          <cell r="W475">
            <v>55</v>
          </cell>
          <cell r="X475">
            <v>38285</v>
          </cell>
        </row>
        <row r="476">
          <cell r="A476" t="str">
            <v>413118</v>
          </cell>
          <cell r="B476" t="str">
            <v xml:space="preserve">A. ROHIM    </v>
          </cell>
          <cell r="C476" t="str">
            <v>06</v>
          </cell>
          <cell r="D476" t="str">
            <v>01/04/2001</v>
          </cell>
          <cell r="E476" t="str">
            <v>PWS. LAB ANALITIK PL</v>
          </cell>
          <cell r="F476" t="str">
            <v>06</v>
          </cell>
          <cell r="G476" t="str">
            <v>03/01/2000</v>
          </cell>
          <cell r="H476">
            <v>19668</v>
          </cell>
          <cell r="I476" t="str">
            <v>0000066566</v>
          </cell>
          <cell r="J476" t="str">
            <v>D3</v>
          </cell>
          <cell r="K476" t="str">
            <v>AKA LAB/KILANG III</v>
          </cell>
          <cell r="L476" t="str">
            <v>PLAJU</v>
          </cell>
          <cell r="M476" t="str">
            <v>19/08/1974</v>
          </cell>
          <cell r="N476" t="str">
            <v>E13140</v>
          </cell>
          <cell r="O476" t="str">
            <v>LABORATORIUM</v>
          </cell>
          <cell r="P476">
            <v>5</v>
          </cell>
          <cell r="Q476">
            <v>6</v>
          </cell>
          <cell r="R476">
            <v>6</v>
          </cell>
          <cell r="S476">
            <v>18.333333333333332</v>
          </cell>
          <cell r="T476">
            <v>6</v>
          </cell>
          <cell r="U476">
            <v>4</v>
          </cell>
          <cell r="V476">
            <v>0</v>
          </cell>
          <cell r="W476">
            <v>51</v>
          </cell>
          <cell r="X476">
            <v>39757</v>
          </cell>
        </row>
        <row r="477">
          <cell r="A477" t="str">
            <v>413134</v>
          </cell>
          <cell r="B477" t="str">
            <v xml:space="preserve">A.SJAFRUDIN J.M.    </v>
          </cell>
          <cell r="C477" t="str">
            <v>09</v>
          </cell>
          <cell r="D477" t="str">
            <v>01/04/2000</v>
          </cell>
          <cell r="E477" t="str">
            <v>AST. JAGA PENY PROD PL</v>
          </cell>
          <cell r="F477" t="str">
            <v>08</v>
          </cell>
          <cell r="G477" t="str">
            <v>15/12/2002</v>
          </cell>
          <cell r="H477">
            <v>19007</v>
          </cell>
          <cell r="I477" t="str">
            <v>0000054566</v>
          </cell>
          <cell r="J477" t="str">
            <v>SMA</v>
          </cell>
          <cell r="K477" t="str">
            <v>P K MIGAS</v>
          </cell>
          <cell r="L477" t="str">
            <v>PLAJU</v>
          </cell>
          <cell r="M477" t="str">
            <v>19/08/1974</v>
          </cell>
          <cell r="N477" t="str">
            <v>E13119</v>
          </cell>
          <cell r="O477" t="str">
            <v>I T P</v>
          </cell>
          <cell r="P477">
            <v>5</v>
          </cell>
          <cell r="Q477">
            <v>6</v>
          </cell>
          <cell r="R477">
            <v>6</v>
          </cell>
          <cell r="S477">
            <v>18.333333333333332</v>
          </cell>
          <cell r="T477">
            <v>3</v>
          </cell>
          <cell r="U477">
            <v>2</v>
          </cell>
          <cell r="V477">
            <v>-1</v>
          </cell>
          <cell r="W477">
            <v>52</v>
          </cell>
          <cell r="X477">
            <v>39096</v>
          </cell>
        </row>
        <row r="478">
          <cell r="A478" t="str">
            <v>413142</v>
          </cell>
          <cell r="B478" t="str">
            <v xml:space="preserve">ABU THALIB    </v>
          </cell>
          <cell r="C478" t="str">
            <v>08</v>
          </cell>
          <cell r="D478" t="str">
            <v>01/04/2001</v>
          </cell>
          <cell r="E478" t="str">
            <v>PWS. JAGA PTA</v>
          </cell>
          <cell r="F478" t="str">
            <v>06</v>
          </cell>
          <cell r="G478" t="str">
            <v>16/09/2002</v>
          </cell>
          <cell r="H478">
            <v>20353</v>
          </cell>
          <cell r="I478" t="str">
            <v>0000066665</v>
          </cell>
          <cell r="J478" t="str">
            <v>SMA</v>
          </cell>
          <cell r="K478" t="str">
            <v>SMA/PASPAL/IPA</v>
          </cell>
          <cell r="L478" t="str">
            <v>PLAJU</v>
          </cell>
          <cell r="M478" t="str">
            <v>19/08/1974</v>
          </cell>
          <cell r="N478" t="str">
            <v>E13132</v>
          </cell>
          <cell r="O478" t="str">
            <v>TA/PTA</v>
          </cell>
          <cell r="P478">
            <v>6</v>
          </cell>
          <cell r="Q478">
            <v>6</v>
          </cell>
          <cell r="R478">
            <v>5</v>
          </cell>
          <cell r="S478">
            <v>18.333333333333332</v>
          </cell>
          <cell r="T478">
            <v>3</v>
          </cell>
          <cell r="U478">
            <v>2</v>
          </cell>
          <cell r="V478">
            <v>-2</v>
          </cell>
          <cell r="W478">
            <v>49</v>
          </cell>
          <cell r="X478">
            <v>40442</v>
          </cell>
        </row>
        <row r="479">
          <cell r="A479" t="str">
            <v>413191</v>
          </cell>
          <cell r="B479" t="str">
            <v xml:space="preserve">ANHARUDDIN  A.MA  </v>
          </cell>
          <cell r="C479" t="str">
            <v>07</v>
          </cell>
          <cell r="D479" t="str">
            <v>01/10/2001</v>
          </cell>
          <cell r="E479" t="str">
            <v>PWS. JAGA FCCU</v>
          </cell>
          <cell r="F479" t="str">
            <v>06</v>
          </cell>
          <cell r="G479" t="str">
            <v>03/01/2000</v>
          </cell>
          <cell r="H479">
            <v>20094</v>
          </cell>
          <cell r="I479" t="str">
            <v>0000066666</v>
          </cell>
          <cell r="J479" t="str">
            <v>D2</v>
          </cell>
          <cell r="K479" t="str">
            <v>AKA PENGOL/KIL II</v>
          </cell>
          <cell r="L479" t="str">
            <v>SUNGAI GERONG</v>
          </cell>
          <cell r="M479" t="str">
            <v>19/08/1974</v>
          </cell>
          <cell r="N479" t="str">
            <v>E13112</v>
          </cell>
          <cell r="O479" t="str">
            <v>CD &amp; L</v>
          </cell>
          <cell r="P479">
            <v>6</v>
          </cell>
          <cell r="Q479">
            <v>6</v>
          </cell>
          <cell r="R479">
            <v>6</v>
          </cell>
          <cell r="S479">
            <v>20</v>
          </cell>
          <cell r="T479">
            <v>5</v>
          </cell>
          <cell r="U479">
            <v>4</v>
          </cell>
          <cell r="V479">
            <v>-1</v>
          </cell>
          <cell r="W479">
            <v>49</v>
          </cell>
          <cell r="X479">
            <v>40183</v>
          </cell>
        </row>
        <row r="480">
          <cell r="A480" t="str">
            <v>413207</v>
          </cell>
          <cell r="B480" t="str">
            <v xml:space="preserve">ARSYAD    </v>
          </cell>
          <cell r="C480" t="str">
            <v>09</v>
          </cell>
          <cell r="D480" t="str">
            <v>01/04/2003</v>
          </cell>
          <cell r="E480" t="str">
            <v>AST. CDU-V</v>
          </cell>
          <cell r="F480" t="str">
            <v>08</v>
          </cell>
          <cell r="G480" t="str">
            <v>01/06/2001</v>
          </cell>
          <cell r="H480">
            <v>20158</v>
          </cell>
          <cell r="I480" t="str">
            <v>0000065655</v>
          </cell>
          <cell r="J480" t="str">
            <v>SMA</v>
          </cell>
          <cell r="K480" t="str">
            <v>SMA-SOSIAL/PERSAMAAN</v>
          </cell>
          <cell r="L480" t="str">
            <v>PLAJU</v>
          </cell>
          <cell r="M480" t="str">
            <v>19/08/1974</v>
          </cell>
          <cell r="N480" t="str">
            <v>E13111</v>
          </cell>
          <cell r="O480" t="str">
            <v>CD &amp; GP</v>
          </cell>
          <cell r="P480">
            <v>6</v>
          </cell>
          <cell r="Q480">
            <v>5</v>
          </cell>
          <cell r="R480">
            <v>5</v>
          </cell>
          <cell r="S480">
            <v>16.666666666666668</v>
          </cell>
          <cell r="T480">
            <v>3</v>
          </cell>
          <cell r="U480">
            <v>3</v>
          </cell>
          <cell r="V480">
            <v>-1</v>
          </cell>
          <cell r="W480">
            <v>49</v>
          </cell>
          <cell r="X480">
            <v>40247</v>
          </cell>
        </row>
        <row r="481">
          <cell r="A481" t="str">
            <v>413223</v>
          </cell>
          <cell r="B481" t="str">
            <v xml:space="preserve">B. SULISTIAWAN    </v>
          </cell>
          <cell r="C481" t="str">
            <v>07</v>
          </cell>
          <cell r="D481" t="str">
            <v>01/10/2003</v>
          </cell>
          <cell r="E481" t="str">
            <v>PWS. LAB ANALIS</v>
          </cell>
          <cell r="F481" t="str">
            <v>07</v>
          </cell>
          <cell r="G481" t="str">
            <v>01/10/2002</v>
          </cell>
          <cell r="H481">
            <v>19695</v>
          </cell>
          <cell r="I481" t="str">
            <v>0000056665</v>
          </cell>
          <cell r="J481" t="str">
            <v>D3</v>
          </cell>
          <cell r="K481" t="str">
            <v>AKA PENG/KIL III</v>
          </cell>
          <cell r="L481" t="str">
            <v>SUNGAI GERONG</v>
          </cell>
          <cell r="M481" t="str">
            <v>19/08/1974</v>
          </cell>
          <cell r="N481" t="str">
            <v>E13140</v>
          </cell>
          <cell r="O481" t="str">
            <v>LABORATORIUM</v>
          </cell>
          <cell r="P481">
            <v>6</v>
          </cell>
          <cell r="Q481">
            <v>6</v>
          </cell>
          <cell r="R481">
            <v>5</v>
          </cell>
          <cell r="S481">
            <v>18.333333333333332</v>
          </cell>
          <cell r="T481">
            <v>6</v>
          </cell>
          <cell r="U481">
            <v>2</v>
          </cell>
          <cell r="V481">
            <v>0</v>
          </cell>
          <cell r="W481">
            <v>51</v>
          </cell>
          <cell r="X481">
            <v>39784</v>
          </cell>
        </row>
        <row r="482">
          <cell r="A482" t="str">
            <v>413264</v>
          </cell>
          <cell r="B482" t="str">
            <v xml:space="preserve">HERMAWAN    </v>
          </cell>
          <cell r="C482" t="str">
            <v>08</v>
          </cell>
          <cell r="D482" t="str">
            <v>01/04/2003</v>
          </cell>
          <cell r="E482" t="str">
            <v>PWS. JAGA TANK FARM SG</v>
          </cell>
          <cell r="F482" t="str">
            <v>07</v>
          </cell>
          <cell r="G482" t="str">
            <v>01/07/2003</v>
          </cell>
          <cell r="H482">
            <v>19978</v>
          </cell>
          <cell r="I482" t="str">
            <v>0000055666</v>
          </cell>
          <cell r="J482" t="str">
            <v>SMA</v>
          </cell>
          <cell r="K482" t="str">
            <v>P K MIGAS</v>
          </cell>
          <cell r="L482" t="str">
            <v>SUNGAI GERONG</v>
          </cell>
          <cell r="M482" t="str">
            <v>19/08/1974</v>
          </cell>
          <cell r="N482" t="str">
            <v>E13119</v>
          </cell>
          <cell r="O482" t="str">
            <v>I T P</v>
          </cell>
          <cell r="P482">
            <v>6</v>
          </cell>
          <cell r="Q482">
            <v>6</v>
          </cell>
          <cell r="R482">
            <v>6</v>
          </cell>
          <cell r="S482">
            <v>20</v>
          </cell>
          <cell r="T482">
            <v>3</v>
          </cell>
          <cell r="U482">
            <v>1</v>
          </cell>
          <cell r="V482">
            <v>-1</v>
          </cell>
          <cell r="W482">
            <v>50</v>
          </cell>
          <cell r="X482">
            <v>40067</v>
          </cell>
        </row>
        <row r="483">
          <cell r="A483" t="str">
            <v>413329</v>
          </cell>
          <cell r="B483" t="str">
            <v xml:space="preserve">JUNAIDI AS  A.P  </v>
          </cell>
          <cell r="C483" t="str">
            <v>08</v>
          </cell>
          <cell r="D483" t="str">
            <v>01/10/2001</v>
          </cell>
          <cell r="E483" t="str">
            <v>PWS. BAGGING</v>
          </cell>
          <cell r="F483" t="str">
            <v>06</v>
          </cell>
          <cell r="G483" t="str">
            <v>08/08/2003</v>
          </cell>
          <cell r="H483">
            <v>19876</v>
          </cell>
          <cell r="I483" t="str">
            <v>0000066666</v>
          </cell>
          <cell r="J483" t="str">
            <v>D1</v>
          </cell>
          <cell r="K483" t="str">
            <v>AKA PENGOL/KIL I</v>
          </cell>
          <cell r="L483" t="str">
            <v>PLAJU</v>
          </cell>
          <cell r="M483" t="str">
            <v>19/08/1974</v>
          </cell>
          <cell r="N483" t="str">
            <v>E13132</v>
          </cell>
          <cell r="O483" t="str">
            <v>TA/PTA</v>
          </cell>
          <cell r="P483">
            <v>6</v>
          </cell>
          <cell r="Q483">
            <v>6</v>
          </cell>
          <cell r="R483">
            <v>6</v>
          </cell>
          <cell r="S483">
            <v>20</v>
          </cell>
          <cell r="T483">
            <v>4</v>
          </cell>
          <cell r="U483">
            <v>1</v>
          </cell>
          <cell r="V483">
            <v>-2</v>
          </cell>
          <cell r="W483">
            <v>50</v>
          </cell>
          <cell r="X483">
            <v>39965</v>
          </cell>
        </row>
        <row r="484">
          <cell r="A484" t="str">
            <v>413337</v>
          </cell>
          <cell r="B484" t="str">
            <v xml:space="preserve">K. UMAR  DRS  </v>
          </cell>
          <cell r="C484" t="str">
            <v>06</v>
          </cell>
          <cell r="D484" t="str">
            <v>01/04/2003</v>
          </cell>
          <cell r="E484" t="str">
            <v>PWS. PUKK</v>
          </cell>
          <cell r="F484" t="str">
            <v>06</v>
          </cell>
          <cell r="G484" t="str">
            <v>16/02/2001</v>
          </cell>
          <cell r="H484">
            <v>19875</v>
          </cell>
          <cell r="I484" t="str">
            <v>0000065665</v>
          </cell>
          <cell r="J484" t="str">
            <v>S1</v>
          </cell>
          <cell r="K484" t="str">
            <v>EKONOMI MANAGEMENT</v>
          </cell>
          <cell r="L484" t="str">
            <v>PLAJU</v>
          </cell>
          <cell r="M484" t="str">
            <v>19/08/1974</v>
          </cell>
          <cell r="N484" t="str">
            <v>E13X00</v>
          </cell>
          <cell r="O484" t="str">
            <v>P U K K</v>
          </cell>
          <cell r="P484">
            <v>6</v>
          </cell>
          <cell r="Q484">
            <v>6</v>
          </cell>
          <cell r="R484">
            <v>5</v>
          </cell>
          <cell r="S484">
            <v>18.333333333333332</v>
          </cell>
          <cell r="T484">
            <v>7</v>
          </cell>
          <cell r="U484">
            <v>3</v>
          </cell>
          <cell r="V484">
            <v>0</v>
          </cell>
          <cell r="W484">
            <v>50</v>
          </cell>
          <cell r="X484">
            <v>39964</v>
          </cell>
        </row>
        <row r="485">
          <cell r="A485" t="str">
            <v>413361</v>
          </cell>
          <cell r="B485" t="str">
            <v xml:space="preserve">M. HATTA  DRS  </v>
          </cell>
          <cell r="C485" t="str">
            <v>08</v>
          </cell>
          <cell r="D485" t="str">
            <v>01/10/2003</v>
          </cell>
          <cell r="E485" t="str">
            <v>PWS. DATA &amp; ADM</v>
          </cell>
          <cell r="F485" t="str">
            <v>07</v>
          </cell>
          <cell r="G485" t="str">
            <v>01/01/2001</v>
          </cell>
          <cell r="H485">
            <v>19606</v>
          </cell>
          <cell r="I485" t="str">
            <v>0000045666</v>
          </cell>
          <cell r="J485" t="str">
            <v>S1</v>
          </cell>
          <cell r="K485" t="str">
            <v>ADMINISTRASI NEGARA</v>
          </cell>
          <cell r="L485" t="str">
            <v>PLAJU</v>
          </cell>
          <cell r="M485" t="str">
            <v>19/08/1974</v>
          </cell>
          <cell r="N485" t="str">
            <v>E13620</v>
          </cell>
          <cell r="O485" t="str">
            <v>HUPMAS</v>
          </cell>
          <cell r="P485">
            <v>6</v>
          </cell>
          <cell r="Q485">
            <v>6</v>
          </cell>
          <cell r="R485">
            <v>6</v>
          </cell>
          <cell r="S485">
            <v>20</v>
          </cell>
          <cell r="T485">
            <v>7</v>
          </cell>
          <cell r="U485">
            <v>3</v>
          </cell>
          <cell r="V485">
            <v>-1</v>
          </cell>
          <cell r="W485">
            <v>51</v>
          </cell>
          <cell r="X485">
            <v>39695</v>
          </cell>
        </row>
        <row r="486">
          <cell r="A486" t="str">
            <v>413378</v>
          </cell>
          <cell r="B486" t="str">
            <v xml:space="preserve">M. ILHAM  A.MA  </v>
          </cell>
          <cell r="C486" t="str">
            <v>06</v>
          </cell>
          <cell r="D486" t="str">
            <v>01/04/2002</v>
          </cell>
          <cell r="E486" t="str">
            <v>PWSU. PTA</v>
          </cell>
          <cell r="F486" t="str">
            <v>05</v>
          </cell>
          <cell r="G486" t="str">
            <v>08/08/2003</v>
          </cell>
          <cell r="H486">
            <v>19796</v>
          </cell>
          <cell r="I486" t="str">
            <v>0000066666</v>
          </cell>
          <cell r="J486" t="str">
            <v>D2</v>
          </cell>
          <cell r="K486" t="str">
            <v>AKA PENGOL/KIL II</v>
          </cell>
          <cell r="L486" t="str">
            <v>PLAJU</v>
          </cell>
          <cell r="M486" t="str">
            <v>19/08/1974</v>
          </cell>
          <cell r="N486" t="str">
            <v>E13132</v>
          </cell>
          <cell r="O486" t="str">
            <v>TA/PTA</v>
          </cell>
          <cell r="P486">
            <v>6</v>
          </cell>
          <cell r="Q486">
            <v>6</v>
          </cell>
          <cell r="R486">
            <v>6</v>
          </cell>
          <cell r="S486">
            <v>20</v>
          </cell>
          <cell r="T486">
            <v>5</v>
          </cell>
          <cell r="U486">
            <v>1</v>
          </cell>
          <cell r="V486">
            <v>-1</v>
          </cell>
          <cell r="W486">
            <v>50</v>
          </cell>
          <cell r="X486">
            <v>39885</v>
          </cell>
        </row>
        <row r="487">
          <cell r="A487" t="str">
            <v>413386</v>
          </cell>
          <cell r="B487" t="str">
            <v xml:space="preserve">M. ISKANDAR  Z.    </v>
          </cell>
          <cell r="C487" t="str">
            <v>08</v>
          </cell>
          <cell r="D487" t="str">
            <v>01/04/2001</v>
          </cell>
          <cell r="E487" t="str">
            <v>PWS. JAGA LOADING SG</v>
          </cell>
          <cell r="F487" t="str">
            <v>07</v>
          </cell>
          <cell r="G487" t="str">
            <v>03/01/2000</v>
          </cell>
          <cell r="H487">
            <v>18890</v>
          </cell>
          <cell r="I487" t="str">
            <v>0000056565</v>
          </cell>
          <cell r="J487" t="str">
            <v>SMA</v>
          </cell>
          <cell r="K487" t="str">
            <v>P K MIGAS</v>
          </cell>
          <cell r="L487" t="str">
            <v>SUNGAI GERONG</v>
          </cell>
          <cell r="M487" t="str">
            <v>19/08/1974</v>
          </cell>
          <cell r="N487" t="str">
            <v>E13119</v>
          </cell>
          <cell r="O487" t="str">
            <v>I T P</v>
          </cell>
          <cell r="P487">
            <v>5</v>
          </cell>
          <cell r="Q487">
            <v>6</v>
          </cell>
          <cell r="R487">
            <v>5</v>
          </cell>
          <cell r="S487">
            <v>16.666666666666668</v>
          </cell>
          <cell r="T487">
            <v>3</v>
          </cell>
          <cell r="U487">
            <v>4</v>
          </cell>
          <cell r="V487">
            <v>-1</v>
          </cell>
          <cell r="W487">
            <v>53</v>
          </cell>
          <cell r="X487">
            <v>38979</v>
          </cell>
        </row>
        <row r="488">
          <cell r="A488" t="str">
            <v>413394</v>
          </cell>
          <cell r="B488" t="str">
            <v xml:space="preserve">M. DJOHAN  S  IR  </v>
          </cell>
          <cell r="C488" t="str">
            <v>07</v>
          </cell>
          <cell r="D488" t="str">
            <v>01/04/2002</v>
          </cell>
          <cell r="E488" t="str">
            <v>AST. A. PENJAD B.BAKU GNP</v>
          </cell>
          <cell r="F488" t="str">
            <v>06</v>
          </cell>
          <cell r="G488" t="str">
            <v>03/01/2000</v>
          </cell>
          <cell r="H488">
            <v>18439</v>
          </cell>
          <cell r="I488" t="str">
            <v>0000055555</v>
          </cell>
          <cell r="J488" t="str">
            <v>S1</v>
          </cell>
          <cell r="K488" t="str">
            <v>TEKNIK KIMIA</v>
          </cell>
          <cell r="L488" t="str">
            <v>PLAJU</v>
          </cell>
          <cell r="M488" t="str">
            <v>19/08/1974</v>
          </cell>
          <cell r="N488" t="str">
            <v>E13220</v>
          </cell>
          <cell r="O488" t="str">
            <v>JAD BB/PRODUK</v>
          </cell>
          <cell r="P488">
            <v>5</v>
          </cell>
          <cell r="Q488">
            <v>5</v>
          </cell>
          <cell r="R488">
            <v>5</v>
          </cell>
          <cell r="S488">
            <v>15</v>
          </cell>
          <cell r="T488">
            <v>7</v>
          </cell>
          <cell r="U488">
            <v>4</v>
          </cell>
          <cell r="V488">
            <v>-1</v>
          </cell>
          <cell r="W488">
            <v>54</v>
          </cell>
          <cell r="X488">
            <v>38528</v>
          </cell>
        </row>
        <row r="489">
          <cell r="A489" t="str">
            <v>413401</v>
          </cell>
          <cell r="B489" t="str">
            <v xml:space="preserve">M. SUDARTO  A.P  </v>
          </cell>
          <cell r="C489" t="str">
            <v>09</v>
          </cell>
          <cell r="D489" t="str">
            <v>01/04/2001</v>
          </cell>
          <cell r="E489" t="str">
            <v>AST. JAGA CD-2/3/4</v>
          </cell>
          <cell r="F489" t="str">
            <v>07</v>
          </cell>
          <cell r="G489" t="str">
            <v>01/07/2001</v>
          </cell>
          <cell r="H489">
            <v>20118</v>
          </cell>
          <cell r="I489" t="str">
            <v>0000056666</v>
          </cell>
          <cell r="J489" t="str">
            <v>D1</v>
          </cell>
          <cell r="K489" t="str">
            <v>AKA PENGOL/KIL I</v>
          </cell>
          <cell r="L489" t="str">
            <v>PLAJU</v>
          </cell>
          <cell r="M489" t="str">
            <v>19/08/1974</v>
          </cell>
          <cell r="N489" t="str">
            <v>E13111</v>
          </cell>
          <cell r="O489" t="str">
            <v>CD &amp; GP</v>
          </cell>
          <cell r="P489">
            <v>6</v>
          </cell>
          <cell r="Q489">
            <v>6</v>
          </cell>
          <cell r="R489">
            <v>6</v>
          </cell>
          <cell r="S489">
            <v>20</v>
          </cell>
          <cell r="T489">
            <v>4</v>
          </cell>
          <cell r="U489">
            <v>3</v>
          </cell>
          <cell r="V489">
            <v>-2</v>
          </cell>
          <cell r="W489">
            <v>49</v>
          </cell>
          <cell r="X489">
            <v>40207</v>
          </cell>
        </row>
        <row r="490">
          <cell r="A490" t="str">
            <v>413426</v>
          </cell>
          <cell r="B490" t="str">
            <v xml:space="preserve">MAIZARDI AGUS,  IR  </v>
          </cell>
          <cell r="C490" t="str">
            <v>07</v>
          </cell>
          <cell r="D490" t="str">
            <v>01/10/2001</v>
          </cell>
          <cell r="E490" t="str">
            <v>PWS. JAGA FCCU</v>
          </cell>
          <cell r="F490" t="str">
            <v>06</v>
          </cell>
          <cell r="G490" t="str">
            <v>03/01/2000</v>
          </cell>
          <cell r="H490">
            <v>18768</v>
          </cell>
          <cell r="I490" t="str">
            <v>0000066666</v>
          </cell>
          <cell r="J490" t="str">
            <v>S1</v>
          </cell>
          <cell r="K490" t="str">
            <v>TEKNIK KIMIA</v>
          </cell>
          <cell r="L490" t="str">
            <v>SUNGAI GERONG</v>
          </cell>
          <cell r="M490" t="str">
            <v>19/08/1974</v>
          </cell>
          <cell r="N490" t="str">
            <v>E13112</v>
          </cell>
          <cell r="O490" t="str">
            <v>CD &amp; L</v>
          </cell>
          <cell r="P490">
            <v>6</v>
          </cell>
          <cell r="Q490">
            <v>6</v>
          </cell>
          <cell r="R490">
            <v>6</v>
          </cell>
          <cell r="S490">
            <v>20</v>
          </cell>
          <cell r="T490">
            <v>7</v>
          </cell>
          <cell r="U490">
            <v>4</v>
          </cell>
          <cell r="V490">
            <v>-1</v>
          </cell>
          <cell r="W490">
            <v>53</v>
          </cell>
          <cell r="X490">
            <v>38857</v>
          </cell>
        </row>
        <row r="491">
          <cell r="A491" t="str">
            <v>413434</v>
          </cell>
          <cell r="B491" t="str">
            <v xml:space="preserve">MASKUR  A.MA  </v>
          </cell>
          <cell r="C491" t="str">
            <v>06</v>
          </cell>
          <cell r="D491" t="str">
            <v>01/04/2003</v>
          </cell>
          <cell r="E491" t="str">
            <v>MPPK S/D 30042004</v>
          </cell>
          <cell r="F491" t="str">
            <v>06</v>
          </cell>
          <cell r="G491" t="str">
            <v>06/04/2003</v>
          </cell>
          <cell r="H491">
            <v>17629</v>
          </cell>
          <cell r="I491" t="str">
            <v>0000066665</v>
          </cell>
          <cell r="J491" t="str">
            <v>D2</v>
          </cell>
          <cell r="K491" t="str">
            <v>AKA LAB II</v>
          </cell>
          <cell r="L491" t="str">
            <v>PLAJU</v>
          </cell>
          <cell r="M491" t="str">
            <v>19/08/1974</v>
          </cell>
          <cell r="N491" t="str">
            <v>E13730</v>
          </cell>
          <cell r="O491" t="str">
            <v>H I K</v>
          </cell>
          <cell r="P491">
            <v>6</v>
          </cell>
          <cell r="Q491">
            <v>6</v>
          </cell>
          <cell r="R491">
            <v>5</v>
          </cell>
          <cell r="S491">
            <v>18.333333333333332</v>
          </cell>
          <cell r="T491">
            <v>5</v>
          </cell>
          <cell r="U491">
            <v>1</v>
          </cell>
          <cell r="V491">
            <v>0</v>
          </cell>
          <cell r="W491">
            <v>56</v>
          </cell>
          <cell r="X491">
            <v>37717</v>
          </cell>
        </row>
        <row r="492">
          <cell r="A492" t="str">
            <v>413459</v>
          </cell>
          <cell r="B492" t="str">
            <v xml:space="preserve">NADJAMUDDIN, M.S  SE  </v>
          </cell>
          <cell r="C492" t="str">
            <v>07</v>
          </cell>
          <cell r="D492" t="str">
            <v>01/04/2003</v>
          </cell>
          <cell r="E492" t="str">
            <v>PWS. AKUNTANSI MATERIAL</v>
          </cell>
          <cell r="F492" t="str">
            <v>06</v>
          </cell>
          <cell r="G492" t="str">
            <v>06/08/2001</v>
          </cell>
          <cell r="H492">
            <v>19499</v>
          </cell>
          <cell r="I492" t="str">
            <v>0000066655</v>
          </cell>
          <cell r="J492" t="str">
            <v>S1</v>
          </cell>
          <cell r="K492" t="str">
            <v>EKONOMI MANAGEMENT</v>
          </cell>
          <cell r="L492" t="str">
            <v>PLAJU</v>
          </cell>
          <cell r="M492" t="str">
            <v>19/08/1974</v>
          </cell>
          <cell r="N492" t="str">
            <v>E13810</v>
          </cell>
          <cell r="O492" t="str">
            <v>KONTROLLER</v>
          </cell>
          <cell r="P492">
            <v>6</v>
          </cell>
          <cell r="Q492">
            <v>5</v>
          </cell>
          <cell r="R492">
            <v>5</v>
          </cell>
          <cell r="S492">
            <v>16.666666666666668</v>
          </cell>
          <cell r="T492">
            <v>7</v>
          </cell>
          <cell r="U492">
            <v>3</v>
          </cell>
          <cell r="V492">
            <v>-1</v>
          </cell>
          <cell r="W492">
            <v>51</v>
          </cell>
          <cell r="X492">
            <v>39588</v>
          </cell>
        </row>
        <row r="493">
          <cell r="A493" t="str">
            <v>413475</v>
          </cell>
          <cell r="B493" t="str">
            <v xml:space="preserve">PARASIAN GULTOM  A.MD  </v>
          </cell>
          <cell r="C493" t="str">
            <v>07</v>
          </cell>
          <cell r="D493" t="str">
            <v>01/10/2003</v>
          </cell>
          <cell r="E493" t="str">
            <v>PWS. JAGA TANK FARM PL</v>
          </cell>
          <cell r="F493" t="str">
            <v>06</v>
          </cell>
          <cell r="G493" t="str">
            <v>01/07/2003</v>
          </cell>
          <cell r="H493">
            <v>19767</v>
          </cell>
          <cell r="I493" t="str">
            <v>0000064666</v>
          </cell>
          <cell r="J493" t="str">
            <v>D3</v>
          </cell>
          <cell r="K493" t="str">
            <v>AKA PENG/KIL III</v>
          </cell>
          <cell r="L493" t="str">
            <v>PLAJU</v>
          </cell>
          <cell r="M493" t="str">
            <v>19/08/1974</v>
          </cell>
          <cell r="N493" t="str">
            <v>E13119</v>
          </cell>
          <cell r="O493" t="str">
            <v>I T P</v>
          </cell>
          <cell r="P493">
            <v>6</v>
          </cell>
          <cell r="Q493">
            <v>6</v>
          </cell>
          <cell r="R493">
            <v>6</v>
          </cell>
          <cell r="S493">
            <v>20</v>
          </cell>
          <cell r="T493">
            <v>6</v>
          </cell>
          <cell r="U493">
            <v>1</v>
          </cell>
          <cell r="V493">
            <v>-1</v>
          </cell>
          <cell r="W493">
            <v>50</v>
          </cell>
          <cell r="X493">
            <v>39856</v>
          </cell>
        </row>
        <row r="494">
          <cell r="A494" t="str">
            <v>413507</v>
          </cell>
          <cell r="B494" t="str">
            <v xml:space="preserve">R.ACHMAD PATONI    </v>
          </cell>
          <cell r="C494" t="str">
            <v>08</v>
          </cell>
          <cell r="D494" t="str">
            <v>01/10/2003</v>
          </cell>
          <cell r="E494" t="str">
            <v>PWS. JAGA LOADING PL</v>
          </cell>
          <cell r="F494" t="str">
            <v>07</v>
          </cell>
          <cell r="G494" t="str">
            <v>01/10/2003</v>
          </cell>
          <cell r="H494">
            <v>18446</v>
          </cell>
          <cell r="I494" t="str">
            <v>0000054465</v>
          </cell>
          <cell r="J494" t="str">
            <v>SMA</v>
          </cell>
          <cell r="K494" t="str">
            <v>P K MESIN</v>
          </cell>
          <cell r="L494" t="str">
            <v>SUNGAI GERONG</v>
          </cell>
          <cell r="M494" t="str">
            <v>24/01/1973</v>
          </cell>
          <cell r="N494" t="str">
            <v>E13119</v>
          </cell>
          <cell r="O494" t="str">
            <v>I T P</v>
          </cell>
          <cell r="P494">
            <v>4</v>
          </cell>
          <cell r="Q494">
            <v>6</v>
          </cell>
          <cell r="R494">
            <v>5</v>
          </cell>
          <cell r="S494">
            <v>15</v>
          </cell>
          <cell r="T494">
            <v>3</v>
          </cell>
          <cell r="U494">
            <v>1</v>
          </cell>
          <cell r="V494">
            <v>-1</v>
          </cell>
          <cell r="W494">
            <v>54</v>
          </cell>
          <cell r="X494">
            <v>38535</v>
          </cell>
        </row>
        <row r="495">
          <cell r="A495" t="str">
            <v>413548</v>
          </cell>
          <cell r="B495" t="str">
            <v xml:space="preserve">SOETRISNO    </v>
          </cell>
          <cell r="C495" t="str">
            <v>06</v>
          </cell>
          <cell r="D495" t="str">
            <v>01/04/2003</v>
          </cell>
          <cell r="E495" t="str">
            <v>PWS. JAGA LAB PL</v>
          </cell>
          <cell r="F495" t="str">
            <v>06</v>
          </cell>
          <cell r="G495" t="str">
            <v>03/01/2000</v>
          </cell>
          <cell r="H495">
            <v>18972</v>
          </cell>
          <cell r="I495" t="str">
            <v>0000056666</v>
          </cell>
          <cell r="J495" t="str">
            <v>D3</v>
          </cell>
          <cell r="K495" t="str">
            <v>AKA.III / TEK.LAB KILANG</v>
          </cell>
          <cell r="L495" t="str">
            <v>PLAJU</v>
          </cell>
          <cell r="M495" t="str">
            <v>19/08/1974</v>
          </cell>
          <cell r="N495" t="str">
            <v>E13140</v>
          </cell>
          <cell r="O495" t="str">
            <v>LABORATORIUM</v>
          </cell>
          <cell r="P495">
            <v>6</v>
          </cell>
          <cell r="Q495">
            <v>6</v>
          </cell>
          <cell r="R495">
            <v>6</v>
          </cell>
          <cell r="S495">
            <v>20</v>
          </cell>
          <cell r="T495">
            <v>6</v>
          </cell>
          <cell r="U495">
            <v>4</v>
          </cell>
          <cell r="V495">
            <v>0</v>
          </cell>
          <cell r="W495">
            <v>53</v>
          </cell>
          <cell r="X495">
            <v>39061</v>
          </cell>
        </row>
        <row r="496">
          <cell r="A496" t="str">
            <v>413564</v>
          </cell>
          <cell r="B496" t="str">
            <v xml:space="preserve">SUMIRAN PAIMIN    </v>
          </cell>
          <cell r="C496" t="str">
            <v>09</v>
          </cell>
          <cell r="D496" t="str">
            <v>01/10/2001</v>
          </cell>
          <cell r="E496" t="str">
            <v>AST. JAGA LAB PETKIM</v>
          </cell>
          <cell r="F496" t="str">
            <v>07</v>
          </cell>
          <cell r="G496" t="str">
            <v>01/10/2000</v>
          </cell>
          <cell r="H496">
            <v>18855</v>
          </cell>
          <cell r="I496" t="str">
            <v>0000045555</v>
          </cell>
          <cell r="J496" t="str">
            <v>SMK</v>
          </cell>
          <cell r="K496" t="str">
            <v>S.T.M  MESIN</v>
          </cell>
          <cell r="L496" t="str">
            <v>PLAJU</v>
          </cell>
          <cell r="M496" t="str">
            <v>19/08/1974</v>
          </cell>
          <cell r="N496" t="str">
            <v>E13140</v>
          </cell>
          <cell r="O496" t="str">
            <v>LABORATORIUM</v>
          </cell>
          <cell r="P496">
            <v>5</v>
          </cell>
          <cell r="Q496">
            <v>5</v>
          </cell>
          <cell r="R496">
            <v>5</v>
          </cell>
          <cell r="S496">
            <v>15</v>
          </cell>
          <cell r="T496">
            <v>3</v>
          </cell>
          <cell r="U496">
            <v>4</v>
          </cell>
          <cell r="V496">
            <v>-2</v>
          </cell>
          <cell r="W496">
            <v>53</v>
          </cell>
          <cell r="X496">
            <v>38944</v>
          </cell>
        </row>
        <row r="497">
          <cell r="A497" t="str">
            <v>413572</v>
          </cell>
          <cell r="B497" t="str">
            <v xml:space="preserve">SUNARTO  A.P  </v>
          </cell>
          <cell r="C497" t="str">
            <v>08</v>
          </cell>
          <cell r="D497" t="str">
            <v>01/10/2001</v>
          </cell>
          <cell r="E497" t="str">
            <v>PWS. JAGA POLYPROPYLENE</v>
          </cell>
          <cell r="F497" t="str">
            <v>06</v>
          </cell>
          <cell r="G497" t="str">
            <v>16/09/2002</v>
          </cell>
          <cell r="H497">
            <v>19031</v>
          </cell>
          <cell r="I497" t="str">
            <v>0000056566</v>
          </cell>
          <cell r="J497" t="str">
            <v>D1</v>
          </cell>
          <cell r="K497" t="str">
            <v>AKA PENGOL/KIL I</v>
          </cell>
          <cell r="L497" t="str">
            <v>PLAJU</v>
          </cell>
          <cell r="M497" t="str">
            <v>19/08/1974</v>
          </cell>
          <cell r="N497" t="str">
            <v>E13131</v>
          </cell>
          <cell r="O497" t="str">
            <v>P P</v>
          </cell>
          <cell r="P497">
            <v>5</v>
          </cell>
          <cell r="Q497">
            <v>6</v>
          </cell>
          <cell r="R497">
            <v>6</v>
          </cell>
          <cell r="S497">
            <v>18.333333333333332</v>
          </cell>
          <cell r="T497">
            <v>4</v>
          </cell>
          <cell r="U497">
            <v>2</v>
          </cell>
          <cell r="V497">
            <v>-2</v>
          </cell>
          <cell r="W497">
            <v>52</v>
          </cell>
          <cell r="X497">
            <v>39120</v>
          </cell>
        </row>
        <row r="498">
          <cell r="A498" t="str">
            <v>413597</v>
          </cell>
          <cell r="B498" t="str">
            <v xml:space="preserve">SUYUDI ALMAHYUDI  ST  </v>
          </cell>
          <cell r="C498" t="str">
            <v>06</v>
          </cell>
          <cell r="D498" t="str">
            <v>01/04/2003</v>
          </cell>
          <cell r="E498" t="str">
            <v>ANALIS SISTEM &amp; PROSEDUR</v>
          </cell>
          <cell r="F498" t="str">
            <v>06</v>
          </cell>
          <cell r="G498" t="str">
            <v>01/04/2001</v>
          </cell>
          <cell r="H498">
            <v>20378</v>
          </cell>
          <cell r="I498" t="str">
            <v>0000055556</v>
          </cell>
          <cell r="J498" t="str">
            <v>S1</v>
          </cell>
          <cell r="K498" t="str">
            <v>TEKNIK KIMIA</v>
          </cell>
          <cell r="L498" t="str">
            <v>PLAJU</v>
          </cell>
          <cell r="M498" t="str">
            <v>19/08/1974</v>
          </cell>
          <cell r="N498" t="str">
            <v>E13740</v>
          </cell>
          <cell r="O498" t="str">
            <v>O &amp; P</v>
          </cell>
          <cell r="P498">
            <v>5</v>
          </cell>
          <cell r="Q498">
            <v>5</v>
          </cell>
          <cell r="R498">
            <v>6</v>
          </cell>
          <cell r="S498">
            <v>16.666666666666668</v>
          </cell>
          <cell r="T498">
            <v>7</v>
          </cell>
          <cell r="U498">
            <v>3</v>
          </cell>
          <cell r="V498">
            <v>0</v>
          </cell>
          <cell r="W498">
            <v>49</v>
          </cell>
          <cell r="X498">
            <v>40467</v>
          </cell>
        </row>
        <row r="499">
          <cell r="A499" t="str">
            <v>413645</v>
          </cell>
          <cell r="B499" t="str">
            <v xml:space="preserve">SYUKUR  A.MA  </v>
          </cell>
          <cell r="C499" t="str">
            <v>08</v>
          </cell>
          <cell r="D499" t="str">
            <v>01/04/2001</v>
          </cell>
          <cell r="E499" t="str">
            <v>AST. JAGA CD2 CD3 CD4</v>
          </cell>
          <cell r="F499" t="str">
            <v>07</v>
          </cell>
          <cell r="G499" t="str">
            <v>03/01/2000</v>
          </cell>
          <cell r="H499">
            <v>19262</v>
          </cell>
          <cell r="I499" t="str">
            <v>0000066666</v>
          </cell>
          <cell r="J499" t="str">
            <v>D2</v>
          </cell>
          <cell r="K499" t="str">
            <v>AKA PENGOL/KIL II</v>
          </cell>
          <cell r="L499" t="str">
            <v>PLAJU</v>
          </cell>
          <cell r="M499" t="str">
            <v>19/08/1974</v>
          </cell>
          <cell r="N499" t="str">
            <v>E13111</v>
          </cell>
          <cell r="O499" t="str">
            <v>CD &amp; GP</v>
          </cell>
          <cell r="P499">
            <v>6</v>
          </cell>
          <cell r="Q499">
            <v>6</v>
          </cell>
          <cell r="R499">
            <v>6</v>
          </cell>
          <cell r="S499">
            <v>20</v>
          </cell>
          <cell r="T499">
            <v>5</v>
          </cell>
          <cell r="U499">
            <v>4</v>
          </cell>
          <cell r="V499">
            <v>-1</v>
          </cell>
          <cell r="W499">
            <v>52</v>
          </cell>
          <cell r="X499">
            <v>39350</v>
          </cell>
        </row>
        <row r="500">
          <cell r="A500" t="str">
            <v>413678</v>
          </cell>
          <cell r="B500" t="str">
            <v xml:space="preserve">UMAR BAKAR  DRS  </v>
          </cell>
          <cell r="C500" t="str">
            <v>08</v>
          </cell>
          <cell r="D500" t="str">
            <v>01/04/2002</v>
          </cell>
          <cell r="E500" t="str">
            <v>AST. HSB RUTIN</v>
          </cell>
          <cell r="F500" t="str">
            <v>07</v>
          </cell>
          <cell r="G500" t="str">
            <v>15/07/2002</v>
          </cell>
          <cell r="H500">
            <v>19364</v>
          </cell>
          <cell r="I500" t="str">
            <v>0000036666</v>
          </cell>
          <cell r="J500" t="str">
            <v>S1</v>
          </cell>
          <cell r="K500" t="str">
            <v>EKONOMI MANAGEMENT</v>
          </cell>
          <cell r="L500" t="str">
            <v>PLAJU</v>
          </cell>
          <cell r="M500" t="str">
            <v>19/08/1974</v>
          </cell>
          <cell r="N500" t="str">
            <v>E13A60</v>
          </cell>
          <cell r="O500" t="str">
            <v>PENGADAAN/JPK</v>
          </cell>
          <cell r="P500">
            <v>6</v>
          </cell>
          <cell r="Q500">
            <v>6</v>
          </cell>
          <cell r="R500">
            <v>6</v>
          </cell>
          <cell r="S500">
            <v>20</v>
          </cell>
          <cell r="T500">
            <v>7</v>
          </cell>
          <cell r="U500">
            <v>2</v>
          </cell>
          <cell r="V500">
            <v>-1</v>
          </cell>
          <cell r="W500">
            <v>51</v>
          </cell>
          <cell r="X500">
            <v>39452</v>
          </cell>
        </row>
        <row r="501">
          <cell r="A501" t="str">
            <v>413686</v>
          </cell>
          <cell r="B501" t="str">
            <v xml:space="preserve">YUSNI IDHAM    </v>
          </cell>
          <cell r="C501" t="str">
            <v>08</v>
          </cell>
          <cell r="D501" t="str">
            <v>01/04/2001</v>
          </cell>
          <cell r="E501" t="str">
            <v>PWS. JAGA LOADING SG</v>
          </cell>
          <cell r="F501" t="str">
            <v>07</v>
          </cell>
          <cell r="G501" t="str">
            <v>03/01/2000</v>
          </cell>
          <cell r="H501">
            <v>19256</v>
          </cell>
          <cell r="I501" t="str">
            <v>0000046665</v>
          </cell>
          <cell r="J501" t="str">
            <v>SMA</v>
          </cell>
          <cell r="K501" t="str">
            <v>S.M.A-A/SASTRA BUDAYA</v>
          </cell>
          <cell r="L501" t="str">
            <v>SUNGAI GERONG</v>
          </cell>
          <cell r="M501" t="str">
            <v>19/08/1974</v>
          </cell>
          <cell r="N501" t="str">
            <v>E13119</v>
          </cell>
          <cell r="O501" t="str">
            <v>I T P</v>
          </cell>
          <cell r="P501">
            <v>6</v>
          </cell>
          <cell r="Q501">
            <v>6</v>
          </cell>
          <cell r="R501">
            <v>5</v>
          </cell>
          <cell r="S501">
            <v>18.333333333333332</v>
          </cell>
          <cell r="T501">
            <v>3</v>
          </cell>
          <cell r="U501">
            <v>4</v>
          </cell>
          <cell r="V501">
            <v>-1</v>
          </cell>
          <cell r="W501">
            <v>52</v>
          </cell>
          <cell r="X501">
            <v>39344</v>
          </cell>
        </row>
        <row r="502">
          <cell r="A502" t="str">
            <v>413701</v>
          </cell>
          <cell r="B502" t="str">
            <v xml:space="preserve">ZAINAL ABIDIN    </v>
          </cell>
          <cell r="C502" t="str">
            <v>09</v>
          </cell>
          <cell r="D502" t="str">
            <v>01/04/2003</v>
          </cell>
          <cell r="E502" t="str">
            <v>AST. REFORMING &amp; FGS</v>
          </cell>
          <cell r="F502" t="str">
            <v>09</v>
          </cell>
          <cell r="G502" t="str">
            <v>01/06/2001</v>
          </cell>
          <cell r="H502">
            <v>18811</v>
          </cell>
          <cell r="I502" t="str">
            <v>0000066655</v>
          </cell>
          <cell r="J502" t="str">
            <v>SMA</v>
          </cell>
          <cell r="K502" t="str">
            <v>S.M.A-B/PASPAL</v>
          </cell>
          <cell r="L502" t="str">
            <v>PLAJU</v>
          </cell>
          <cell r="M502" t="str">
            <v>19/08/1974</v>
          </cell>
          <cell r="N502" t="str">
            <v>E13111</v>
          </cell>
          <cell r="O502" t="str">
            <v>CD &amp; GP</v>
          </cell>
          <cell r="P502">
            <v>6</v>
          </cell>
          <cell r="Q502">
            <v>5</v>
          </cell>
          <cell r="R502">
            <v>5</v>
          </cell>
          <cell r="S502">
            <v>16.666666666666668</v>
          </cell>
          <cell r="T502">
            <v>3</v>
          </cell>
          <cell r="U502">
            <v>3</v>
          </cell>
          <cell r="V502">
            <v>0</v>
          </cell>
          <cell r="W502">
            <v>53</v>
          </cell>
          <cell r="X502">
            <v>38900</v>
          </cell>
        </row>
        <row r="503">
          <cell r="A503" t="str">
            <v>413718</v>
          </cell>
          <cell r="B503" t="str">
            <v xml:space="preserve">ZAINAL ABIDIN R.    </v>
          </cell>
          <cell r="C503" t="str">
            <v>09</v>
          </cell>
          <cell r="D503" t="str">
            <v>01/04/2002</v>
          </cell>
          <cell r="E503" t="str">
            <v>AST. JAGA JAGA PENY.PROD PL</v>
          </cell>
          <cell r="F503" t="str">
            <v>08</v>
          </cell>
          <cell r="G503" t="str">
            <v>01/10/2003</v>
          </cell>
          <cell r="H503">
            <v>20038</v>
          </cell>
          <cell r="I503" t="str">
            <v>0000055655</v>
          </cell>
          <cell r="J503" t="str">
            <v>SMA</v>
          </cell>
          <cell r="K503" t="str">
            <v>SMA-SOSIAL/PERSAMAAN</v>
          </cell>
          <cell r="L503" t="str">
            <v>SUNGAI GERONG</v>
          </cell>
          <cell r="M503" t="str">
            <v>19/08/1974</v>
          </cell>
          <cell r="N503" t="str">
            <v>E13119</v>
          </cell>
          <cell r="O503" t="str">
            <v>I T P</v>
          </cell>
          <cell r="P503">
            <v>6</v>
          </cell>
          <cell r="Q503">
            <v>5</v>
          </cell>
          <cell r="R503">
            <v>5</v>
          </cell>
          <cell r="S503">
            <v>16.666666666666668</v>
          </cell>
          <cell r="T503">
            <v>3</v>
          </cell>
          <cell r="U503">
            <v>1</v>
          </cell>
          <cell r="V503">
            <v>-1</v>
          </cell>
          <cell r="W503">
            <v>50</v>
          </cell>
          <cell r="X503">
            <v>40127</v>
          </cell>
        </row>
        <row r="504">
          <cell r="A504" t="str">
            <v>413726</v>
          </cell>
          <cell r="B504" t="str">
            <v xml:space="preserve">ZAINAL ABIDIN    </v>
          </cell>
          <cell r="C504" t="str">
            <v>06</v>
          </cell>
          <cell r="D504" t="str">
            <v>01/10/2001</v>
          </cell>
          <cell r="E504" t="str">
            <v>AHLI REN &amp; MONITORING OPS</v>
          </cell>
          <cell r="F504" t="str">
            <v>05</v>
          </cell>
          <cell r="G504" t="str">
            <v>16/09/2002</v>
          </cell>
          <cell r="H504">
            <v>19150</v>
          </cell>
          <cell r="I504" t="str">
            <v>0000076666</v>
          </cell>
          <cell r="J504" t="str">
            <v>D3</v>
          </cell>
          <cell r="K504" t="str">
            <v>AKA PENGILANGAN &amp; P'KIMIA</v>
          </cell>
          <cell r="L504" t="str">
            <v>PLAJU</v>
          </cell>
          <cell r="M504" t="str">
            <v>19/08/1974</v>
          </cell>
          <cell r="N504" t="str">
            <v>E13132</v>
          </cell>
          <cell r="O504" t="str">
            <v>TA/PTA</v>
          </cell>
          <cell r="P504">
            <v>6</v>
          </cell>
          <cell r="Q504">
            <v>6</v>
          </cell>
          <cell r="R504">
            <v>6</v>
          </cell>
          <cell r="S504">
            <v>20</v>
          </cell>
          <cell r="T504">
            <v>6</v>
          </cell>
          <cell r="U504">
            <v>2</v>
          </cell>
          <cell r="V504">
            <v>-1</v>
          </cell>
          <cell r="W504">
            <v>52</v>
          </cell>
          <cell r="X504">
            <v>39238</v>
          </cell>
        </row>
        <row r="505">
          <cell r="A505" t="str">
            <v>413734</v>
          </cell>
          <cell r="B505" t="str">
            <v xml:space="preserve">ZAINAL ARIFIN    </v>
          </cell>
          <cell r="C505" t="str">
            <v>07</v>
          </cell>
          <cell r="D505" t="str">
            <v>01/04/2001</v>
          </cell>
          <cell r="E505" t="str">
            <v>OPERATION ENGINEERING</v>
          </cell>
          <cell r="F505" t="str">
            <v>05</v>
          </cell>
          <cell r="G505" t="str">
            <v>01/11/2003</v>
          </cell>
          <cell r="H505">
            <v>19732</v>
          </cell>
          <cell r="I505" t="str">
            <v>0000066766</v>
          </cell>
          <cell r="J505" t="str">
            <v>D3</v>
          </cell>
          <cell r="K505" t="str">
            <v>AKA PENG/KIL III</v>
          </cell>
          <cell r="L505" t="str">
            <v>PLAJU</v>
          </cell>
          <cell r="M505" t="str">
            <v>19/08/1974</v>
          </cell>
          <cell r="N505" t="str">
            <v>E13111</v>
          </cell>
          <cell r="O505" t="str">
            <v>CD &amp; GP</v>
          </cell>
          <cell r="P505">
            <v>7</v>
          </cell>
          <cell r="Q505">
            <v>6</v>
          </cell>
          <cell r="R505">
            <v>6</v>
          </cell>
          <cell r="S505">
            <v>23.333333333333332</v>
          </cell>
          <cell r="T505">
            <v>6</v>
          </cell>
          <cell r="U505">
            <v>1</v>
          </cell>
          <cell r="V505">
            <v>-2</v>
          </cell>
          <cell r="W505">
            <v>50</v>
          </cell>
          <cell r="X505">
            <v>39821</v>
          </cell>
        </row>
        <row r="506">
          <cell r="A506" t="str">
            <v>413742</v>
          </cell>
          <cell r="B506" t="str">
            <v xml:space="preserve">ZULFIKAR ARIEF  S.T  </v>
          </cell>
          <cell r="C506" t="str">
            <v>05</v>
          </cell>
          <cell r="D506" t="str">
            <v>01/04/2003</v>
          </cell>
          <cell r="E506" t="str">
            <v>OPERATION ENGINEER</v>
          </cell>
          <cell r="F506" t="str">
            <v>05</v>
          </cell>
          <cell r="G506" t="str">
            <v>03/01/2000</v>
          </cell>
          <cell r="H506">
            <v>19964</v>
          </cell>
          <cell r="I506" t="str">
            <v>0000066666</v>
          </cell>
          <cell r="J506" t="str">
            <v>S1</v>
          </cell>
          <cell r="K506" t="str">
            <v>TEKNIK KIMIA</v>
          </cell>
          <cell r="L506" t="str">
            <v>SUNGAI GERONG</v>
          </cell>
          <cell r="M506" t="str">
            <v>19/08/1974</v>
          </cell>
          <cell r="N506" t="str">
            <v>E13112</v>
          </cell>
          <cell r="O506" t="str">
            <v>CD &amp; L</v>
          </cell>
          <cell r="P506">
            <v>6</v>
          </cell>
          <cell r="Q506">
            <v>6</v>
          </cell>
          <cell r="R506">
            <v>6</v>
          </cell>
          <cell r="S506">
            <v>20</v>
          </cell>
          <cell r="T506">
            <v>7</v>
          </cell>
          <cell r="U506">
            <v>4</v>
          </cell>
          <cell r="V506">
            <v>0</v>
          </cell>
          <cell r="W506">
            <v>50</v>
          </cell>
          <cell r="X506">
            <v>40053</v>
          </cell>
        </row>
        <row r="507">
          <cell r="A507" t="str">
            <v>413897</v>
          </cell>
          <cell r="B507" t="str">
            <v xml:space="preserve">ROSMANIAR  A.Z.    </v>
          </cell>
          <cell r="C507" t="str">
            <v>08</v>
          </cell>
          <cell r="D507" t="str">
            <v>01/10/2001</v>
          </cell>
          <cell r="E507" t="str">
            <v>AST. KEBANDARAN</v>
          </cell>
          <cell r="F507" t="str">
            <v>08</v>
          </cell>
          <cell r="G507" t="str">
            <v>03/01/2000</v>
          </cell>
          <cell r="H507">
            <v>19060</v>
          </cell>
          <cell r="I507" t="str">
            <v>0000055566</v>
          </cell>
          <cell r="J507" t="str">
            <v>SMA</v>
          </cell>
          <cell r="K507" t="str">
            <v>SMA/PASPAL/IPA</v>
          </cell>
          <cell r="L507" t="str">
            <v>PLAJU</v>
          </cell>
          <cell r="M507" t="str">
            <v>23/08/1974</v>
          </cell>
          <cell r="N507" t="str">
            <v>E13540</v>
          </cell>
          <cell r="O507" t="str">
            <v>MARINE</v>
          </cell>
          <cell r="P507">
            <v>5</v>
          </cell>
          <cell r="Q507">
            <v>6</v>
          </cell>
          <cell r="R507">
            <v>6</v>
          </cell>
          <cell r="S507">
            <v>18.333333333333332</v>
          </cell>
          <cell r="T507">
            <v>3</v>
          </cell>
          <cell r="U507">
            <v>4</v>
          </cell>
          <cell r="V507">
            <v>0</v>
          </cell>
          <cell r="W507">
            <v>52</v>
          </cell>
          <cell r="X507">
            <v>39148</v>
          </cell>
        </row>
        <row r="508">
          <cell r="A508" t="str">
            <v>414163</v>
          </cell>
          <cell r="B508" t="str">
            <v xml:space="preserve">A. SYARIFUDIN Y  A.MD  </v>
          </cell>
          <cell r="C508" t="str">
            <v>08</v>
          </cell>
          <cell r="D508" t="str">
            <v>01/10/2001</v>
          </cell>
          <cell r="E508" t="str">
            <v>AST. POK. RE/NRE</v>
          </cell>
          <cell r="F508" t="str">
            <v>07</v>
          </cell>
          <cell r="G508" t="str">
            <v>31/12/2000</v>
          </cell>
          <cell r="H508">
            <v>19404</v>
          </cell>
          <cell r="I508" t="str">
            <v>0000066666</v>
          </cell>
          <cell r="J508" t="str">
            <v>D3</v>
          </cell>
          <cell r="K508" t="str">
            <v>AKA TEKNIK MESIN III</v>
          </cell>
          <cell r="L508" t="str">
            <v>PLAJU</v>
          </cell>
          <cell r="M508" t="str">
            <v>01/09/1974</v>
          </cell>
          <cell r="N508" t="str">
            <v>E13A50</v>
          </cell>
          <cell r="O508" t="str">
            <v>BENGKEL</v>
          </cell>
          <cell r="P508">
            <v>6</v>
          </cell>
          <cell r="Q508">
            <v>6</v>
          </cell>
          <cell r="R508">
            <v>6</v>
          </cell>
          <cell r="S508">
            <v>20</v>
          </cell>
          <cell r="T508">
            <v>6</v>
          </cell>
          <cell r="U508">
            <v>4</v>
          </cell>
          <cell r="V508">
            <v>-1</v>
          </cell>
          <cell r="W508">
            <v>51</v>
          </cell>
          <cell r="X508">
            <v>39492</v>
          </cell>
        </row>
        <row r="509">
          <cell r="A509" t="str">
            <v>414171</v>
          </cell>
          <cell r="B509" t="str">
            <v xml:space="preserve">ABU YAMIN  A.MA  </v>
          </cell>
          <cell r="C509" t="str">
            <v>08</v>
          </cell>
          <cell r="D509" t="str">
            <v>01/04/2003</v>
          </cell>
          <cell r="E509" t="str">
            <v>TEKNISI PIPE FITTER</v>
          </cell>
          <cell r="F509" t="str">
            <v>08</v>
          </cell>
          <cell r="G509" t="str">
            <v>01/10/2002</v>
          </cell>
          <cell r="H509">
            <v>19101</v>
          </cell>
          <cell r="I509" t="str">
            <v>0000045445</v>
          </cell>
          <cell r="J509" t="str">
            <v>D2</v>
          </cell>
          <cell r="K509" t="str">
            <v>AKA MESIN II</v>
          </cell>
          <cell r="L509" t="str">
            <v>SUNGAI GERONG</v>
          </cell>
          <cell r="M509" t="str">
            <v>01/09/1974</v>
          </cell>
          <cell r="N509" t="str">
            <v>E13A50</v>
          </cell>
          <cell r="O509" t="str">
            <v>BENGKEL</v>
          </cell>
          <cell r="P509">
            <v>4</v>
          </cell>
          <cell r="Q509">
            <v>4</v>
          </cell>
          <cell r="R509">
            <v>5</v>
          </cell>
          <cell r="S509">
            <v>11.666666666666666</v>
          </cell>
          <cell r="T509">
            <v>5</v>
          </cell>
          <cell r="U509">
            <v>2</v>
          </cell>
          <cell r="V509">
            <v>0</v>
          </cell>
          <cell r="W509">
            <v>52</v>
          </cell>
          <cell r="X509">
            <v>39189</v>
          </cell>
        </row>
        <row r="510">
          <cell r="A510" t="str">
            <v>414269</v>
          </cell>
          <cell r="B510" t="str">
            <v xml:space="preserve">AULIA SOFIAN    </v>
          </cell>
          <cell r="C510" t="str">
            <v>06</v>
          </cell>
          <cell r="D510" t="str">
            <v>01/10/2001</v>
          </cell>
          <cell r="E510" t="str">
            <v>PWS. TEKNO INFO</v>
          </cell>
          <cell r="F510" t="str">
            <v>05</v>
          </cell>
          <cell r="G510" t="str">
            <v>25/11/2002</v>
          </cell>
          <cell r="H510">
            <v>20355</v>
          </cell>
          <cell r="I510" t="str">
            <v>0000066555</v>
          </cell>
          <cell r="J510" t="str">
            <v>D3</v>
          </cell>
          <cell r="K510" t="str">
            <v>AKA MESIN III</v>
          </cell>
          <cell r="L510" t="str">
            <v>PLAJU</v>
          </cell>
          <cell r="M510" t="str">
            <v>01/09/1974</v>
          </cell>
          <cell r="N510" t="str">
            <v>E13A90</v>
          </cell>
          <cell r="O510" t="str">
            <v>ENJ. PEM</v>
          </cell>
          <cell r="P510">
            <v>5</v>
          </cell>
          <cell r="Q510">
            <v>5</v>
          </cell>
          <cell r="R510">
            <v>5</v>
          </cell>
          <cell r="S510">
            <v>15</v>
          </cell>
          <cell r="T510">
            <v>6</v>
          </cell>
          <cell r="U510">
            <v>2</v>
          </cell>
          <cell r="V510">
            <v>-1</v>
          </cell>
          <cell r="W510">
            <v>49</v>
          </cell>
          <cell r="X510">
            <v>40444</v>
          </cell>
        </row>
        <row r="511">
          <cell r="A511" t="str">
            <v>414366</v>
          </cell>
          <cell r="B511" t="str">
            <v xml:space="preserve">CHAIRUL ANWAR    </v>
          </cell>
          <cell r="C511" t="str">
            <v>09</v>
          </cell>
          <cell r="D511" t="str">
            <v>01/04/2001</v>
          </cell>
          <cell r="E511" t="str">
            <v>TEKNISI NON.ROT EQUIP.</v>
          </cell>
          <cell r="F511" t="str">
            <v>08</v>
          </cell>
          <cell r="G511" t="str">
            <v>01/07/2003</v>
          </cell>
          <cell r="H511">
            <v>18365</v>
          </cell>
          <cell r="I511" t="str">
            <v>0000056665</v>
          </cell>
          <cell r="J511" t="str">
            <v>SMK</v>
          </cell>
          <cell r="K511" t="str">
            <v>S.T.M  MESIN</v>
          </cell>
          <cell r="L511" t="str">
            <v>PLAJU</v>
          </cell>
          <cell r="M511" t="str">
            <v>01/09/1974</v>
          </cell>
          <cell r="N511" t="str">
            <v>E13A50</v>
          </cell>
          <cell r="O511" t="str">
            <v>BENGKEL</v>
          </cell>
          <cell r="P511">
            <v>6</v>
          </cell>
          <cell r="Q511">
            <v>6</v>
          </cell>
          <cell r="R511">
            <v>5</v>
          </cell>
          <cell r="S511">
            <v>18.333333333333332</v>
          </cell>
          <cell r="T511">
            <v>3</v>
          </cell>
          <cell r="U511">
            <v>1</v>
          </cell>
          <cell r="V511">
            <v>-1</v>
          </cell>
          <cell r="W511">
            <v>54</v>
          </cell>
          <cell r="X511">
            <v>38454</v>
          </cell>
        </row>
        <row r="512">
          <cell r="A512" t="str">
            <v>414496</v>
          </cell>
          <cell r="B512" t="str">
            <v xml:space="preserve">ENDANG  SR.    </v>
          </cell>
          <cell r="C512" t="str">
            <v>08</v>
          </cell>
          <cell r="D512" t="str">
            <v>01/04/2001</v>
          </cell>
          <cell r="E512" t="str">
            <v>SEKRE. MAN ENJ &amp; BANG</v>
          </cell>
          <cell r="F512" t="str">
            <v>08</v>
          </cell>
          <cell r="G512" t="str">
            <v>03/01/2000</v>
          </cell>
          <cell r="H512">
            <v>19098</v>
          </cell>
          <cell r="I512" t="str">
            <v>0000056554</v>
          </cell>
          <cell r="J512" t="str">
            <v>SMA</v>
          </cell>
          <cell r="K512" t="str">
            <v>S.M.A / SOSIAL</v>
          </cell>
          <cell r="L512" t="str">
            <v>PLAJU</v>
          </cell>
          <cell r="M512" t="str">
            <v>11/03/1974</v>
          </cell>
          <cell r="N512" t="str">
            <v>E13300</v>
          </cell>
          <cell r="O512" t="str">
            <v>ENJ &amp; BANG</v>
          </cell>
          <cell r="P512">
            <v>5</v>
          </cell>
          <cell r="Q512">
            <v>5</v>
          </cell>
          <cell r="R512">
            <v>4</v>
          </cell>
          <cell r="S512">
            <v>13.333333333333334</v>
          </cell>
          <cell r="T512">
            <v>3</v>
          </cell>
          <cell r="U512">
            <v>4</v>
          </cell>
          <cell r="V512">
            <v>0</v>
          </cell>
          <cell r="W512">
            <v>52</v>
          </cell>
          <cell r="X512">
            <v>39186</v>
          </cell>
        </row>
        <row r="513">
          <cell r="A513" t="str">
            <v>414633</v>
          </cell>
          <cell r="B513" t="str">
            <v xml:space="preserve">JAZID BURLIAN  A.P  </v>
          </cell>
          <cell r="C513" t="str">
            <v>08</v>
          </cell>
          <cell r="D513" t="str">
            <v>01/04/2002</v>
          </cell>
          <cell r="E513" t="str">
            <v>MPPK S/D 31072004</v>
          </cell>
          <cell r="F513" t="str">
            <v>07</v>
          </cell>
          <cell r="G513" t="str">
            <v>22/07/2003</v>
          </cell>
          <cell r="H513">
            <v>17736</v>
          </cell>
          <cell r="I513" t="str">
            <v>0000055565</v>
          </cell>
          <cell r="J513" t="str">
            <v>D1</v>
          </cell>
          <cell r="K513" t="str">
            <v>AKA MESIN I</v>
          </cell>
          <cell r="L513" t="str">
            <v>SUNGAI GERONG</v>
          </cell>
          <cell r="M513" t="str">
            <v>05/05/1972</v>
          </cell>
          <cell r="N513" t="str">
            <v>E13730</v>
          </cell>
          <cell r="O513" t="str">
            <v>H I K</v>
          </cell>
          <cell r="P513">
            <v>5</v>
          </cell>
          <cell r="Q513">
            <v>6</v>
          </cell>
          <cell r="R513">
            <v>5</v>
          </cell>
          <cell r="S513">
            <v>16.666666666666668</v>
          </cell>
          <cell r="T513">
            <v>4</v>
          </cell>
          <cell r="U513">
            <v>1</v>
          </cell>
          <cell r="V513">
            <v>-1</v>
          </cell>
          <cell r="W513">
            <v>56</v>
          </cell>
          <cell r="X513">
            <v>37824</v>
          </cell>
        </row>
        <row r="514">
          <cell r="A514" t="str">
            <v>414722</v>
          </cell>
          <cell r="B514" t="str">
            <v xml:space="preserve">KURNIA    </v>
          </cell>
          <cell r="C514" t="str">
            <v>10</v>
          </cell>
          <cell r="D514" t="str">
            <v>01/04/2002</v>
          </cell>
          <cell r="E514" t="str">
            <v>PMK. RDU I &amp; II HAWS</v>
          </cell>
          <cell r="F514" t="str">
            <v>10</v>
          </cell>
          <cell r="G514" t="str">
            <v>01/10/2000</v>
          </cell>
          <cell r="H514">
            <v>18577</v>
          </cell>
          <cell r="I514" t="str">
            <v>0000066665</v>
          </cell>
          <cell r="J514" t="str">
            <v>SMP</v>
          </cell>
          <cell r="K514" t="str">
            <v>S M P</v>
          </cell>
          <cell r="L514" t="str">
            <v>PLAJU</v>
          </cell>
          <cell r="M514" t="str">
            <v>01/04/1967</v>
          </cell>
          <cell r="N514" t="str">
            <v>E13111</v>
          </cell>
          <cell r="O514" t="str">
            <v>CD &amp; GP</v>
          </cell>
          <cell r="P514">
            <v>6</v>
          </cell>
          <cell r="Q514">
            <v>6</v>
          </cell>
          <cell r="R514">
            <v>5</v>
          </cell>
          <cell r="S514">
            <v>18.333333333333332</v>
          </cell>
          <cell r="T514">
            <v>2</v>
          </cell>
          <cell r="U514">
            <v>4</v>
          </cell>
          <cell r="V514">
            <v>0</v>
          </cell>
          <cell r="W514">
            <v>54</v>
          </cell>
          <cell r="X514">
            <v>38666</v>
          </cell>
        </row>
        <row r="515">
          <cell r="A515" t="str">
            <v>414893</v>
          </cell>
          <cell r="B515" t="str">
            <v xml:space="preserve">MILLIAN EFENDY    </v>
          </cell>
          <cell r="C515" t="str">
            <v>10</v>
          </cell>
          <cell r="D515" t="str">
            <v>01/04/2002</v>
          </cell>
          <cell r="E515" t="str">
            <v>TEKNISI SCAFFOLD</v>
          </cell>
          <cell r="F515" t="str">
            <v>10</v>
          </cell>
          <cell r="G515" t="str">
            <v>01/10/2002</v>
          </cell>
          <cell r="H515">
            <v>19714</v>
          </cell>
          <cell r="I515" t="str">
            <v>0000036665</v>
          </cell>
          <cell r="J515" t="str">
            <v>SMP</v>
          </cell>
          <cell r="K515" t="str">
            <v>S.T MESIN</v>
          </cell>
          <cell r="L515" t="str">
            <v>SUNGAI GERONG</v>
          </cell>
          <cell r="M515" t="str">
            <v>08/07/1971</v>
          </cell>
          <cell r="N515" t="str">
            <v>E13A50</v>
          </cell>
          <cell r="O515" t="str">
            <v>BENGKEL</v>
          </cell>
          <cell r="P515">
            <v>6</v>
          </cell>
          <cell r="Q515">
            <v>6</v>
          </cell>
          <cell r="R515">
            <v>5</v>
          </cell>
          <cell r="S515">
            <v>18.333333333333332</v>
          </cell>
          <cell r="T515">
            <v>2</v>
          </cell>
          <cell r="U515">
            <v>2</v>
          </cell>
          <cell r="V515">
            <v>0</v>
          </cell>
          <cell r="W515">
            <v>51</v>
          </cell>
          <cell r="X515">
            <v>39803</v>
          </cell>
        </row>
        <row r="516">
          <cell r="A516" t="str">
            <v>415313</v>
          </cell>
          <cell r="B516" t="str">
            <v xml:space="preserve">SOLEMAN SIMBOLON    </v>
          </cell>
          <cell r="C516" t="str">
            <v>09</v>
          </cell>
          <cell r="D516" t="str">
            <v>01/10/2003</v>
          </cell>
          <cell r="E516" t="str">
            <v>MPPK S/D 31072004</v>
          </cell>
          <cell r="F516" t="str">
            <v>09</v>
          </cell>
          <cell r="G516" t="str">
            <v>05/07/2003</v>
          </cell>
          <cell r="H516">
            <v>17719</v>
          </cell>
          <cell r="I516" t="str">
            <v>0000065555</v>
          </cell>
          <cell r="J516" t="str">
            <v>SMK</v>
          </cell>
          <cell r="K516" t="str">
            <v>SEKOLAH TEKNIK MENENGAH</v>
          </cell>
          <cell r="L516" t="str">
            <v>PLAJU</v>
          </cell>
          <cell r="M516" t="str">
            <v>23/06/1971</v>
          </cell>
          <cell r="N516" t="str">
            <v>E13730</v>
          </cell>
          <cell r="O516" t="str">
            <v>H I K</v>
          </cell>
          <cell r="P516">
            <v>5</v>
          </cell>
          <cell r="Q516">
            <v>5</v>
          </cell>
          <cell r="R516">
            <v>5</v>
          </cell>
          <cell r="S516">
            <v>15</v>
          </cell>
          <cell r="T516">
            <v>3</v>
          </cell>
          <cell r="U516">
            <v>1</v>
          </cell>
          <cell r="V516">
            <v>0</v>
          </cell>
          <cell r="W516">
            <v>56</v>
          </cell>
          <cell r="X516">
            <v>37807</v>
          </cell>
        </row>
        <row r="517">
          <cell r="A517" t="str">
            <v>415354</v>
          </cell>
          <cell r="B517" t="str">
            <v xml:space="preserve">SJAMSIRMAN  S.    </v>
          </cell>
          <cell r="C517" t="str">
            <v>10</v>
          </cell>
          <cell r="D517" t="str">
            <v>01/04/2003</v>
          </cell>
          <cell r="E517" t="str">
            <v>PMK. SLOP SYSTEM PLAJU</v>
          </cell>
          <cell r="F517" t="str">
            <v>10</v>
          </cell>
          <cell r="G517" t="str">
            <v>01/10/2001</v>
          </cell>
          <cell r="H517">
            <v>19352</v>
          </cell>
          <cell r="I517" t="str">
            <v>0000055664</v>
          </cell>
          <cell r="J517" t="str">
            <v>SMP</v>
          </cell>
          <cell r="K517" t="str">
            <v>S M P</v>
          </cell>
          <cell r="L517" t="str">
            <v>PLAJU</v>
          </cell>
          <cell r="M517" t="str">
            <v>18/01/1972</v>
          </cell>
          <cell r="N517" t="str">
            <v>E13119</v>
          </cell>
          <cell r="O517" t="str">
            <v>I T P</v>
          </cell>
          <cell r="P517">
            <v>6</v>
          </cell>
          <cell r="Q517">
            <v>6</v>
          </cell>
          <cell r="R517">
            <v>4</v>
          </cell>
          <cell r="S517">
            <v>16.666666666666668</v>
          </cell>
          <cell r="T517">
            <v>2</v>
          </cell>
          <cell r="U517">
            <v>3</v>
          </cell>
          <cell r="V517">
            <v>0</v>
          </cell>
          <cell r="W517">
            <v>52</v>
          </cell>
          <cell r="X517">
            <v>39440</v>
          </cell>
        </row>
        <row r="518">
          <cell r="A518" t="str">
            <v>415613</v>
          </cell>
          <cell r="B518" t="str">
            <v xml:space="preserve">THAMRIN HAKKI    </v>
          </cell>
          <cell r="C518" t="str">
            <v>05</v>
          </cell>
          <cell r="D518" t="str">
            <v>01/10/2003</v>
          </cell>
          <cell r="E518" t="str">
            <v>PWSU. PEMELIHARAAN</v>
          </cell>
          <cell r="F518" t="str">
            <v>05</v>
          </cell>
          <cell r="G518" t="str">
            <v>06/08/2002</v>
          </cell>
          <cell r="H518">
            <v>18060</v>
          </cell>
          <cell r="I518" t="str">
            <v>0000065665</v>
          </cell>
          <cell r="J518" t="str">
            <v>D3</v>
          </cell>
          <cell r="K518" t="str">
            <v>AKAMIGAS BERJENJANG III</v>
          </cell>
          <cell r="L518" t="str">
            <v>PLAJU</v>
          </cell>
          <cell r="M518" t="str">
            <v>01/06/1971</v>
          </cell>
          <cell r="N518" t="str">
            <v>E13530</v>
          </cell>
          <cell r="O518" t="str">
            <v>FASUM</v>
          </cell>
          <cell r="P518">
            <v>6</v>
          </cell>
          <cell r="Q518">
            <v>6</v>
          </cell>
          <cell r="R518">
            <v>5</v>
          </cell>
          <cell r="S518">
            <v>18.333333333333332</v>
          </cell>
          <cell r="T518">
            <v>6</v>
          </cell>
          <cell r="U518">
            <v>2</v>
          </cell>
          <cell r="V518">
            <v>0</v>
          </cell>
          <cell r="W518">
            <v>55</v>
          </cell>
          <cell r="X518">
            <v>38149</v>
          </cell>
        </row>
        <row r="519">
          <cell r="A519" t="str">
            <v>415735</v>
          </cell>
          <cell r="B519" t="str">
            <v xml:space="preserve">ZAINAL ABIDIN    </v>
          </cell>
          <cell r="C519" t="str">
            <v>10</v>
          </cell>
          <cell r="D519" t="str">
            <v>01/04/2002</v>
          </cell>
          <cell r="E519" t="str">
            <v>PMK. CHEMICAL &amp; MATERIAL</v>
          </cell>
          <cell r="F519" t="str">
            <v>10</v>
          </cell>
          <cell r="G519" t="str">
            <v>01/04/2001</v>
          </cell>
          <cell r="H519">
            <v>18526</v>
          </cell>
          <cell r="I519" t="str">
            <v>0000055655</v>
          </cell>
          <cell r="J519" t="str">
            <v>SMA</v>
          </cell>
          <cell r="K519" t="str">
            <v>SMA/PASPAL/IPA</v>
          </cell>
          <cell r="L519" t="str">
            <v>PLAJU</v>
          </cell>
          <cell r="M519" t="str">
            <v>01/11/1971</v>
          </cell>
          <cell r="N519" t="str">
            <v>E13118</v>
          </cell>
          <cell r="O519" t="str">
            <v>U T L</v>
          </cell>
          <cell r="P519">
            <v>6</v>
          </cell>
          <cell r="Q519">
            <v>5</v>
          </cell>
          <cell r="R519">
            <v>5</v>
          </cell>
          <cell r="S519">
            <v>16.666666666666668</v>
          </cell>
          <cell r="T519">
            <v>3</v>
          </cell>
          <cell r="U519">
            <v>3</v>
          </cell>
          <cell r="V519">
            <v>0</v>
          </cell>
          <cell r="W519">
            <v>54</v>
          </cell>
          <cell r="X519">
            <v>38615</v>
          </cell>
        </row>
        <row r="520">
          <cell r="A520" t="str">
            <v>415824</v>
          </cell>
          <cell r="B520" t="str">
            <v xml:space="preserve">IRDHAM    </v>
          </cell>
          <cell r="C520" t="str">
            <v>09</v>
          </cell>
          <cell r="D520" t="str">
            <v>01/04/2002</v>
          </cell>
          <cell r="E520" t="str">
            <v>TEKNISI SIPIL</v>
          </cell>
          <cell r="F520" t="str">
            <v>09</v>
          </cell>
          <cell r="G520" t="str">
            <v>01/10/2002</v>
          </cell>
          <cell r="H520">
            <v>18833</v>
          </cell>
          <cell r="I520" t="str">
            <v>0000055655</v>
          </cell>
          <cell r="J520" t="str">
            <v>D1</v>
          </cell>
          <cell r="K520" t="str">
            <v>PKL TEKNIK MESIN I</v>
          </cell>
          <cell r="L520" t="str">
            <v>PLAJU</v>
          </cell>
          <cell r="M520" t="str">
            <v>02/09/1974</v>
          </cell>
          <cell r="N520" t="str">
            <v>E13A50</v>
          </cell>
          <cell r="O520" t="str">
            <v>BENGKEL</v>
          </cell>
          <cell r="P520">
            <v>6</v>
          </cell>
          <cell r="Q520">
            <v>5</v>
          </cell>
          <cell r="R520">
            <v>5</v>
          </cell>
          <cell r="S520">
            <v>16.666666666666668</v>
          </cell>
          <cell r="T520">
            <v>4</v>
          </cell>
          <cell r="U520">
            <v>2</v>
          </cell>
          <cell r="V520">
            <v>0</v>
          </cell>
          <cell r="W520">
            <v>53</v>
          </cell>
          <cell r="X520">
            <v>38922</v>
          </cell>
        </row>
        <row r="521">
          <cell r="A521" t="str">
            <v>415987</v>
          </cell>
          <cell r="B521" t="str">
            <v xml:space="preserve">WAGIMIN  MR  DRS  </v>
          </cell>
          <cell r="C521" t="str">
            <v>10</v>
          </cell>
          <cell r="D521" t="str">
            <v>01/04/2001</v>
          </cell>
          <cell r="E521" t="str">
            <v>AST. SARANA</v>
          </cell>
          <cell r="F521" t="str">
            <v>09</v>
          </cell>
          <cell r="G521" t="str">
            <v>15/07/2002</v>
          </cell>
          <cell r="H521">
            <v>18258</v>
          </cell>
          <cell r="I521" t="str">
            <v>0000066546</v>
          </cell>
          <cell r="J521" t="str">
            <v>S1</v>
          </cell>
          <cell r="K521" t="str">
            <v>ILMU KOMUNIKASI/JURNALIST</v>
          </cell>
          <cell r="L521" t="str">
            <v>PLAJU</v>
          </cell>
          <cell r="M521" t="str">
            <v>02/09/1974</v>
          </cell>
          <cell r="N521" t="str">
            <v>E13530</v>
          </cell>
          <cell r="O521" t="str">
            <v>FASUM</v>
          </cell>
          <cell r="P521">
            <v>5</v>
          </cell>
          <cell r="Q521">
            <v>4</v>
          </cell>
          <cell r="R521">
            <v>6</v>
          </cell>
          <cell r="S521">
            <v>15</v>
          </cell>
          <cell r="T521">
            <v>7</v>
          </cell>
          <cell r="U521">
            <v>2</v>
          </cell>
          <cell r="V521">
            <v>-1</v>
          </cell>
          <cell r="W521">
            <v>55</v>
          </cell>
          <cell r="X521">
            <v>38347</v>
          </cell>
        </row>
        <row r="522">
          <cell r="A522" t="str">
            <v>416001</v>
          </cell>
          <cell r="B522" t="str">
            <v xml:space="preserve">M. SAID SENEN    </v>
          </cell>
          <cell r="C522" t="str">
            <v>10</v>
          </cell>
          <cell r="D522" t="str">
            <v>01/04/2002</v>
          </cell>
          <cell r="E522" t="str">
            <v>PTR. ADMINISTRASI SG</v>
          </cell>
          <cell r="F522" t="str">
            <v>10</v>
          </cell>
          <cell r="G522" t="str">
            <v>03/01/2000</v>
          </cell>
          <cell r="H522">
            <v>19076</v>
          </cell>
          <cell r="I522" t="str">
            <v>0000035654</v>
          </cell>
          <cell r="J522" t="str">
            <v>SMP</v>
          </cell>
          <cell r="K522" t="str">
            <v>S.T BANGUNAN</v>
          </cell>
          <cell r="L522" t="str">
            <v>SUNGAI GERONG</v>
          </cell>
          <cell r="M522" t="str">
            <v>03/09/1974</v>
          </cell>
          <cell r="N522" t="str">
            <v>E13119</v>
          </cell>
          <cell r="O522" t="str">
            <v>I T P</v>
          </cell>
          <cell r="P522">
            <v>6</v>
          </cell>
          <cell r="Q522">
            <v>5</v>
          </cell>
          <cell r="R522">
            <v>4</v>
          </cell>
          <cell r="S522">
            <v>15</v>
          </cell>
          <cell r="T522">
            <v>2</v>
          </cell>
          <cell r="U522">
            <v>4</v>
          </cell>
          <cell r="V522">
            <v>0</v>
          </cell>
          <cell r="W522">
            <v>52</v>
          </cell>
          <cell r="X522">
            <v>39164</v>
          </cell>
        </row>
        <row r="523">
          <cell r="A523" t="str">
            <v>416042</v>
          </cell>
          <cell r="B523" t="str">
            <v xml:space="preserve">A. SANI    </v>
          </cell>
          <cell r="C523" t="str">
            <v>09</v>
          </cell>
          <cell r="D523" t="str">
            <v>01/04/2002</v>
          </cell>
          <cell r="E523" t="str">
            <v>AST. RADIO PANTAI</v>
          </cell>
          <cell r="F523" t="str">
            <v>08</v>
          </cell>
          <cell r="G523" t="str">
            <v>03/01/2000</v>
          </cell>
          <cell r="H523">
            <v>19642</v>
          </cell>
          <cell r="I523" t="str">
            <v>0000055655</v>
          </cell>
          <cell r="J523" t="str">
            <v>D1</v>
          </cell>
          <cell r="K523" t="str">
            <v>S.P. M'KONIS PMINA</v>
          </cell>
          <cell r="L523" t="str">
            <v>PLAJU</v>
          </cell>
          <cell r="M523" t="str">
            <v>04/09/1974</v>
          </cell>
          <cell r="N523" t="str">
            <v>E13540</v>
          </cell>
          <cell r="O523" t="str">
            <v>MARINE</v>
          </cell>
          <cell r="P523">
            <v>6</v>
          </cell>
          <cell r="Q523">
            <v>5</v>
          </cell>
          <cell r="R523">
            <v>5</v>
          </cell>
          <cell r="S523">
            <v>16.666666666666668</v>
          </cell>
          <cell r="T523">
            <v>4</v>
          </cell>
          <cell r="U523">
            <v>4</v>
          </cell>
          <cell r="V523">
            <v>-1</v>
          </cell>
          <cell r="W523">
            <v>51</v>
          </cell>
          <cell r="X523">
            <v>39731</v>
          </cell>
        </row>
        <row r="524">
          <cell r="A524" t="str">
            <v>416764</v>
          </cell>
          <cell r="B524" t="str">
            <v xml:space="preserve">CHANDRA MULIA LUBIS  S.SO MM </v>
          </cell>
          <cell r="C524" t="str">
            <v>05</v>
          </cell>
          <cell r="D524" t="str">
            <v>01/04/2002</v>
          </cell>
          <cell r="E524" t="str">
            <v>AHLI SIS KOMUN &amp; KOMPUTER</v>
          </cell>
          <cell r="F524" t="str">
            <v>05</v>
          </cell>
          <cell r="G524" t="str">
            <v>03/01/2000</v>
          </cell>
          <cell r="H524">
            <v>19313</v>
          </cell>
          <cell r="I524" t="str">
            <v>0000066666</v>
          </cell>
          <cell r="J524" t="str">
            <v>S2</v>
          </cell>
          <cell r="K524" t="str">
            <v>S2 MAGISTER MANAJEMEN/SWD</v>
          </cell>
          <cell r="L524" t="str">
            <v>PLAJU</v>
          </cell>
          <cell r="M524" t="str">
            <v>05/03/1972</v>
          </cell>
          <cell r="N524" t="str">
            <v>E13920</v>
          </cell>
          <cell r="O524" t="str">
            <v>BANGSIS</v>
          </cell>
          <cell r="P524">
            <v>6</v>
          </cell>
          <cell r="Q524">
            <v>6</v>
          </cell>
          <cell r="R524">
            <v>6</v>
          </cell>
          <cell r="S524">
            <v>20</v>
          </cell>
          <cell r="T524">
            <v>8</v>
          </cell>
          <cell r="U524">
            <v>4</v>
          </cell>
          <cell r="V524">
            <v>0</v>
          </cell>
          <cell r="W524">
            <v>52</v>
          </cell>
          <cell r="X524">
            <v>39401</v>
          </cell>
        </row>
        <row r="525">
          <cell r="A525" t="str">
            <v>416797</v>
          </cell>
          <cell r="B525" t="str">
            <v xml:space="preserve">ABDUL GANI JUSUF    </v>
          </cell>
          <cell r="C525" t="str">
            <v>08</v>
          </cell>
          <cell r="D525" t="str">
            <v>01/10/2001</v>
          </cell>
          <cell r="E525" t="str">
            <v>PWS. JAGA TANK FARM SG</v>
          </cell>
          <cell r="F525" t="str">
            <v>07</v>
          </cell>
          <cell r="G525" t="str">
            <v>03/01/2000</v>
          </cell>
          <cell r="H525">
            <v>19614</v>
          </cell>
          <cell r="I525" t="str">
            <v>0000035456</v>
          </cell>
          <cell r="J525" t="str">
            <v>SMA</v>
          </cell>
          <cell r="K525" t="str">
            <v>SMA/PASPAL/IPA</v>
          </cell>
          <cell r="L525" t="str">
            <v>SUNGAI GERONG</v>
          </cell>
          <cell r="M525" t="str">
            <v>16/09/1974</v>
          </cell>
          <cell r="N525" t="str">
            <v>E13119</v>
          </cell>
          <cell r="O525" t="str">
            <v>I T P</v>
          </cell>
          <cell r="P525">
            <v>4</v>
          </cell>
          <cell r="Q525">
            <v>5</v>
          </cell>
          <cell r="R525">
            <v>6</v>
          </cell>
          <cell r="S525">
            <v>15</v>
          </cell>
          <cell r="T525">
            <v>3</v>
          </cell>
          <cell r="U525">
            <v>4</v>
          </cell>
          <cell r="V525">
            <v>-1</v>
          </cell>
          <cell r="W525">
            <v>51</v>
          </cell>
          <cell r="X525">
            <v>39703</v>
          </cell>
        </row>
        <row r="526">
          <cell r="A526" t="str">
            <v>416845</v>
          </cell>
          <cell r="B526" t="str">
            <v xml:space="preserve">HERMAN ADAM    </v>
          </cell>
          <cell r="C526" t="str">
            <v>07</v>
          </cell>
          <cell r="D526" t="str">
            <v>01/04/2003</v>
          </cell>
          <cell r="E526" t="str">
            <v>AST. PWSU PTA</v>
          </cell>
          <cell r="F526" t="str">
            <v>06</v>
          </cell>
          <cell r="G526" t="str">
            <v>08/08/2003</v>
          </cell>
          <cell r="H526">
            <v>19533</v>
          </cell>
          <cell r="I526" t="str">
            <v>0000076656</v>
          </cell>
          <cell r="J526" t="str">
            <v>D3</v>
          </cell>
          <cell r="K526" t="str">
            <v>AKA PENG/KIL III</v>
          </cell>
          <cell r="L526" t="str">
            <v>PLAJU</v>
          </cell>
          <cell r="M526" t="str">
            <v>16/09/1974</v>
          </cell>
          <cell r="N526" t="str">
            <v>E13132</v>
          </cell>
          <cell r="O526" t="str">
            <v>TA/PTA</v>
          </cell>
          <cell r="P526">
            <v>6</v>
          </cell>
          <cell r="Q526">
            <v>5</v>
          </cell>
          <cell r="R526">
            <v>6</v>
          </cell>
          <cell r="S526">
            <v>18.333333333333332</v>
          </cell>
          <cell r="T526">
            <v>6</v>
          </cell>
          <cell r="U526">
            <v>1</v>
          </cell>
          <cell r="V526">
            <v>-1</v>
          </cell>
          <cell r="W526">
            <v>51</v>
          </cell>
          <cell r="X526">
            <v>39622</v>
          </cell>
        </row>
        <row r="527">
          <cell r="A527" t="str">
            <v>416967</v>
          </cell>
          <cell r="B527" t="str">
            <v xml:space="preserve">S.H. MARPAUNG  A.MA  </v>
          </cell>
          <cell r="C527" t="str">
            <v>07</v>
          </cell>
          <cell r="D527" t="str">
            <v>01/04/2002</v>
          </cell>
          <cell r="E527" t="str">
            <v>AST. JAGA APU</v>
          </cell>
          <cell r="F527" t="str">
            <v>07</v>
          </cell>
          <cell r="G527" t="str">
            <v>16/09/2002</v>
          </cell>
          <cell r="H527">
            <v>19280</v>
          </cell>
          <cell r="I527" t="str">
            <v>0000045644</v>
          </cell>
          <cell r="J527" t="str">
            <v>D2</v>
          </cell>
          <cell r="K527" t="str">
            <v>AKA PENGOL/KIL II</v>
          </cell>
          <cell r="L527" t="str">
            <v>PLAJU</v>
          </cell>
          <cell r="M527" t="str">
            <v>16/09/1974</v>
          </cell>
          <cell r="N527" t="str">
            <v>E13132</v>
          </cell>
          <cell r="O527" t="str">
            <v>TA/PTA</v>
          </cell>
          <cell r="P527">
            <v>6</v>
          </cell>
          <cell r="Q527">
            <v>4</v>
          </cell>
          <cell r="R527">
            <v>4</v>
          </cell>
          <cell r="S527">
            <v>13.333333333333334</v>
          </cell>
          <cell r="T527">
            <v>5</v>
          </cell>
          <cell r="U527">
            <v>2</v>
          </cell>
          <cell r="V527">
            <v>0</v>
          </cell>
          <cell r="W527">
            <v>52</v>
          </cell>
          <cell r="X527">
            <v>39368</v>
          </cell>
        </row>
        <row r="528">
          <cell r="A528" t="str">
            <v>417111</v>
          </cell>
          <cell r="B528" t="str">
            <v xml:space="preserve">ZULKIFLI M NOEH  A.P  </v>
          </cell>
          <cell r="C528" t="str">
            <v>07</v>
          </cell>
          <cell r="D528" t="str">
            <v>01/04/2002</v>
          </cell>
          <cell r="E528" t="str">
            <v>PWS. JAGA HVU-2</v>
          </cell>
          <cell r="F528" t="str">
            <v>06</v>
          </cell>
          <cell r="G528" t="str">
            <v>11/06/2003</v>
          </cell>
          <cell r="H528">
            <v>18243</v>
          </cell>
          <cell r="I528" t="str">
            <v>0000066666</v>
          </cell>
          <cell r="J528" t="str">
            <v>D1</v>
          </cell>
          <cell r="K528" t="str">
            <v>AKA PENGOL/KIL I</v>
          </cell>
          <cell r="L528" t="str">
            <v>SUNGAI GERONG</v>
          </cell>
          <cell r="M528" t="str">
            <v>16/09/1974</v>
          </cell>
          <cell r="N528" t="str">
            <v>E13112</v>
          </cell>
          <cell r="O528" t="str">
            <v>CD &amp; L</v>
          </cell>
          <cell r="P528">
            <v>6</v>
          </cell>
          <cell r="Q528">
            <v>6</v>
          </cell>
          <cell r="R528">
            <v>6</v>
          </cell>
          <cell r="S528">
            <v>20</v>
          </cell>
          <cell r="T528">
            <v>4</v>
          </cell>
          <cell r="U528">
            <v>1</v>
          </cell>
          <cell r="V528">
            <v>-1</v>
          </cell>
          <cell r="W528">
            <v>55</v>
          </cell>
          <cell r="X528">
            <v>38332</v>
          </cell>
        </row>
        <row r="529">
          <cell r="A529" t="str">
            <v>417233</v>
          </cell>
          <cell r="B529" t="str">
            <v xml:space="preserve">DJUNAIDI  A.MA  </v>
          </cell>
          <cell r="C529" t="str">
            <v>09</v>
          </cell>
          <cell r="D529" t="str">
            <v>01/04/2001</v>
          </cell>
          <cell r="E529" t="str">
            <v>PWS. JAGA DISTRIBUSI</v>
          </cell>
          <cell r="F529" t="str">
            <v>08</v>
          </cell>
          <cell r="G529" t="str">
            <v>03/01/2000</v>
          </cell>
          <cell r="H529">
            <v>19641</v>
          </cell>
          <cell r="I529" t="str">
            <v>0000056565</v>
          </cell>
          <cell r="J529" t="str">
            <v>D2</v>
          </cell>
          <cell r="K529" t="str">
            <v>AKA UTILITIES II</v>
          </cell>
          <cell r="L529" t="str">
            <v>PLAJU</v>
          </cell>
          <cell r="M529" t="str">
            <v>19/09/1974</v>
          </cell>
          <cell r="N529" t="str">
            <v>E13118</v>
          </cell>
          <cell r="O529" t="str">
            <v>U T L</v>
          </cell>
          <cell r="P529">
            <v>5</v>
          </cell>
          <cell r="Q529">
            <v>6</v>
          </cell>
          <cell r="R529">
            <v>5</v>
          </cell>
          <cell r="S529">
            <v>16.666666666666668</v>
          </cell>
          <cell r="T529">
            <v>5</v>
          </cell>
          <cell r="U529">
            <v>4</v>
          </cell>
          <cell r="V529">
            <v>-1</v>
          </cell>
          <cell r="W529">
            <v>51</v>
          </cell>
          <cell r="X529">
            <v>39730</v>
          </cell>
        </row>
        <row r="530">
          <cell r="A530" t="str">
            <v>417241</v>
          </cell>
          <cell r="B530" t="str">
            <v xml:space="preserve">EFFENDI  A.MA  </v>
          </cell>
          <cell r="C530" t="str">
            <v>07</v>
          </cell>
          <cell r="D530" t="str">
            <v>01/04/2003</v>
          </cell>
          <cell r="E530" t="str">
            <v>AST. JAGA CONSOLE 7</v>
          </cell>
          <cell r="F530" t="str">
            <v>07</v>
          </cell>
          <cell r="G530" t="str">
            <v>03/01/2000</v>
          </cell>
          <cell r="H530">
            <v>19585</v>
          </cell>
          <cell r="I530" t="str">
            <v>0000066665</v>
          </cell>
          <cell r="J530" t="str">
            <v>D2</v>
          </cell>
          <cell r="K530" t="str">
            <v>AKA UTILITIES II</v>
          </cell>
          <cell r="L530" t="str">
            <v>PLAJU</v>
          </cell>
          <cell r="M530" t="str">
            <v>19/09/1974</v>
          </cell>
          <cell r="N530" t="str">
            <v>E13118</v>
          </cell>
          <cell r="O530" t="str">
            <v>U T L</v>
          </cell>
          <cell r="P530">
            <v>6</v>
          </cell>
          <cell r="Q530">
            <v>6</v>
          </cell>
          <cell r="R530">
            <v>5</v>
          </cell>
          <cell r="S530">
            <v>18.333333333333332</v>
          </cell>
          <cell r="T530">
            <v>5</v>
          </cell>
          <cell r="U530">
            <v>4</v>
          </cell>
          <cell r="V530">
            <v>0</v>
          </cell>
          <cell r="W530">
            <v>51</v>
          </cell>
          <cell r="X530">
            <v>39674</v>
          </cell>
        </row>
        <row r="531">
          <cell r="A531" t="str">
            <v>417314</v>
          </cell>
          <cell r="B531" t="str">
            <v xml:space="preserve">DONES NAINGGOLAN  A.MA  </v>
          </cell>
          <cell r="C531" t="str">
            <v>06</v>
          </cell>
          <cell r="D531" t="str">
            <v>01/10/2001</v>
          </cell>
          <cell r="E531" t="str">
            <v>OPERATION ENGINEER</v>
          </cell>
          <cell r="F531" t="str">
            <v>05</v>
          </cell>
          <cell r="G531" t="str">
            <v>01/08/2003</v>
          </cell>
          <cell r="H531">
            <v>19101</v>
          </cell>
          <cell r="I531" t="str">
            <v>0000066656</v>
          </cell>
          <cell r="J531" t="str">
            <v>D2</v>
          </cell>
          <cell r="K531" t="str">
            <v>AKA UTILITIES II</v>
          </cell>
          <cell r="L531" t="str">
            <v>PLAJU</v>
          </cell>
          <cell r="M531" t="str">
            <v>19/09/1974</v>
          </cell>
          <cell r="N531" t="str">
            <v>E13118</v>
          </cell>
          <cell r="O531" t="str">
            <v>U T L</v>
          </cell>
          <cell r="P531">
            <v>6</v>
          </cell>
          <cell r="Q531">
            <v>5</v>
          </cell>
          <cell r="R531">
            <v>6</v>
          </cell>
          <cell r="S531">
            <v>18.333333333333332</v>
          </cell>
          <cell r="T531">
            <v>5</v>
          </cell>
          <cell r="U531">
            <v>1</v>
          </cell>
          <cell r="V531">
            <v>-1</v>
          </cell>
          <cell r="W531">
            <v>52</v>
          </cell>
          <cell r="X531">
            <v>39189</v>
          </cell>
        </row>
        <row r="532">
          <cell r="A532" t="str">
            <v>417322</v>
          </cell>
          <cell r="B532" t="str">
            <v xml:space="preserve">NISHUN  IR  </v>
          </cell>
          <cell r="C532" t="str">
            <v>07</v>
          </cell>
          <cell r="D532" t="str">
            <v>01/10/2000</v>
          </cell>
          <cell r="E532" t="str">
            <v>AUDIT AHLI MUDA IAD-II</v>
          </cell>
          <cell r="F532" t="str">
            <v>--</v>
          </cell>
          <cell r="G532" t="str">
            <v>01/04/2002</v>
          </cell>
          <cell r="H532">
            <v>19696</v>
          </cell>
          <cell r="I532" t="str">
            <v>0000065566</v>
          </cell>
          <cell r="J532" t="str">
            <v>S1</v>
          </cell>
          <cell r="K532" t="str">
            <v>TEKNIK MESIN</v>
          </cell>
          <cell r="L532" t="str">
            <v>PLAJU</v>
          </cell>
          <cell r="M532" t="str">
            <v>19/09/1974</v>
          </cell>
          <cell r="N532" t="str">
            <v>J02100</v>
          </cell>
          <cell r="O532" t="str">
            <v>IAD-II</v>
          </cell>
          <cell r="P532">
            <v>5</v>
          </cell>
          <cell r="Q532">
            <v>6</v>
          </cell>
          <cell r="R532">
            <v>6</v>
          </cell>
          <cell r="S532">
            <v>18.333333333333332</v>
          </cell>
          <cell r="T532">
            <v>7</v>
          </cell>
          <cell r="U532">
            <v>2</v>
          </cell>
          <cell r="V532" t="e">
            <v>#VALUE!</v>
          </cell>
          <cell r="W532">
            <v>51</v>
          </cell>
          <cell r="X532">
            <v>39785</v>
          </cell>
        </row>
        <row r="533">
          <cell r="A533" t="str">
            <v>417339</v>
          </cell>
          <cell r="B533" t="str">
            <v xml:space="preserve">RUSDI  S.M.  A.P  </v>
          </cell>
          <cell r="C533" t="str">
            <v>08</v>
          </cell>
          <cell r="D533" t="str">
            <v>01/10/2002</v>
          </cell>
          <cell r="E533" t="str">
            <v>AST. JAGA CONSOLE-7</v>
          </cell>
          <cell r="F533" t="str">
            <v>07</v>
          </cell>
          <cell r="G533" t="str">
            <v>01/08/2003</v>
          </cell>
          <cell r="H533">
            <v>18257</v>
          </cell>
          <cell r="I533" t="str">
            <v>0000045656</v>
          </cell>
          <cell r="J533" t="str">
            <v>D1</v>
          </cell>
          <cell r="K533" t="str">
            <v>AKA UTILITIES I</v>
          </cell>
          <cell r="L533" t="str">
            <v>PLAJU</v>
          </cell>
          <cell r="M533" t="str">
            <v>18/09/1970</v>
          </cell>
          <cell r="N533" t="str">
            <v>E13118</v>
          </cell>
          <cell r="O533" t="str">
            <v>U T L</v>
          </cell>
          <cell r="P533">
            <v>6</v>
          </cell>
          <cell r="Q533">
            <v>5</v>
          </cell>
          <cell r="R533">
            <v>6</v>
          </cell>
          <cell r="S533">
            <v>18.333333333333332</v>
          </cell>
          <cell r="T533">
            <v>4</v>
          </cell>
          <cell r="U533">
            <v>1</v>
          </cell>
          <cell r="V533">
            <v>-1</v>
          </cell>
          <cell r="W533">
            <v>55</v>
          </cell>
          <cell r="X533">
            <v>38346</v>
          </cell>
        </row>
        <row r="534">
          <cell r="A534" t="str">
            <v>417347</v>
          </cell>
          <cell r="B534" t="str">
            <v xml:space="preserve">PAMOSIK SAMOSIR  A.P  </v>
          </cell>
          <cell r="C534" t="str">
            <v>07</v>
          </cell>
          <cell r="D534" t="str">
            <v>01/04/2002</v>
          </cell>
          <cell r="E534" t="str">
            <v>PWS. RT  PERUMAHAAN</v>
          </cell>
          <cell r="F534" t="str">
            <v>06</v>
          </cell>
          <cell r="G534" t="str">
            <v>03/01/2000</v>
          </cell>
          <cell r="H534">
            <v>18312</v>
          </cell>
          <cell r="I534" t="str">
            <v>0000065655</v>
          </cell>
          <cell r="J534" t="str">
            <v>D1</v>
          </cell>
          <cell r="K534" t="str">
            <v>AKA UTILITIES I</v>
          </cell>
          <cell r="L534" t="str">
            <v>PLAJU</v>
          </cell>
          <cell r="M534" t="str">
            <v>19/09/1974</v>
          </cell>
          <cell r="N534" t="str">
            <v>E13530</v>
          </cell>
          <cell r="O534" t="str">
            <v>FASUM</v>
          </cell>
          <cell r="P534">
            <v>6</v>
          </cell>
          <cell r="Q534">
            <v>5</v>
          </cell>
          <cell r="R534">
            <v>5</v>
          </cell>
          <cell r="S534">
            <v>16.666666666666668</v>
          </cell>
          <cell r="T534">
            <v>4</v>
          </cell>
          <cell r="U534">
            <v>4</v>
          </cell>
          <cell r="V534">
            <v>-1</v>
          </cell>
          <cell r="W534">
            <v>54</v>
          </cell>
          <cell r="X534">
            <v>38401</v>
          </cell>
        </row>
        <row r="535">
          <cell r="A535" t="str">
            <v>417363</v>
          </cell>
          <cell r="B535" t="str">
            <v xml:space="preserve">SOBRI JUSUF    </v>
          </cell>
          <cell r="C535" t="str">
            <v>09</v>
          </cell>
          <cell r="D535" t="str">
            <v>01/04/2001</v>
          </cell>
          <cell r="E535" t="str">
            <v>AST. JAGA RWC &amp; CT PL</v>
          </cell>
          <cell r="F535" t="str">
            <v>09</v>
          </cell>
          <cell r="G535" t="str">
            <v>03/01/2000</v>
          </cell>
          <cell r="H535">
            <v>19056</v>
          </cell>
          <cell r="I535" t="str">
            <v>0000046545</v>
          </cell>
          <cell r="J535" t="str">
            <v>SMK</v>
          </cell>
          <cell r="K535" t="str">
            <v>S.T.M  LISTRIK</v>
          </cell>
          <cell r="L535" t="str">
            <v>PLAJU</v>
          </cell>
          <cell r="M535" t="str">
            <v>19/09/1974</v>
          </cell>
          <cell r="N535" t="str">
            <v>E13118</v>
          </cell>
          <cell r="O535" t="str">
            <v>U T L</v>
          </cell>
          <cell r="P535">
            <v>5</v>
          </cell>
          <cell r="Q535">
            <v>4</v>
          </cell>
          <cell r="R535">
            <v>5</v>
          </cell>
          <cell r="S535">
            <v>13.333333333333334</v>
          </cell>
          <cell r="T535">
            <v>3</v>
          </cell>
          <cell r="U535">
            <v>4</v>
          </cell>
          <cell r="V535">
            <v>0</v>
          </cell>
          <cell r="W535">
            <v>52</v>
          </cell>
          <cell r="X535">
            <v>39144</v>
          </cell>
        </row>
        <row r="536">
          <cell r="A536" t="str">
            <v>417388</v>
          </cell>
          <cell r="B536" t="str">
            <v xml:space="preserve">SUJADI  A.P  </v>
          </cell>
          <cell r="C536" t="str">
            <v>08</v>
          </cell>
          <cell r="D536" t="str">
            <v>01/10/2001</v>
          </cell>
          <cell r="E536" t="str">
            <v>AST. JAGA CONSOLE 6</v>
          </cell>
          <cell r="F536" t="str">
            <v>07</v>
          </cell>
          <cell r="G536" t="str">
            <v>03/01/2000</v>
          </cell>
          <cell r="H536">
            <v>18669</v>
          </cell>
          <cell r="I536" t="str">
            <v>0000046556</v>
          </cell>
          <cell r="J536" t="str">
            <v>D1</v>
          </cell>
          <cell r="K536" t="str">
            <v>AKA UTILITIES I</v>
          </cell>
          <cell r="L536" t="str">
            <v>PLAJU</v>
          </cell>
          <cell r="M536" t="str">
            <v>19/09/1974</v>
          </cell>
          <cell r="N536" t="str">
            <v>E13118</v>
          </cell>
          <cell r="O536" t="str">
            <v>U T L</v>
          </cell>
          <cell r="P536">
            <v>5</v>
          </cell>
          <cell r="Q536">
            <v>5</v>
          </cell>
          <cell r="R536">
            <v>6</v>
          </cell>
          <cell r="S536">
            <v>16.666666666666668</v>
          </cell>
          <cell r="T536">
            <v>4</v>
          </cell>
          <cell r="U536">
            <v>4</v>
          </cell>
          <cell r="V536">
            <v>-1</v>
          </cell>
          <cell r="W536">
            <v>53</v>
          </cell>
          <cell r="X536">
            <v>38758</v>
          </cell>
        </row>
        <row r="537">
          <cell r="A537" t="str">
            <v>417396</v>
          </cell>
          <cell r="B537" t="str">
            <v xml:space="preserve">TENGKU SOFYAN  A.P  </v>
          </cell>
          <cell r="C537" t="str">
            <v>08</v>
          </cell>
          <cell r="D537" t="str">
            <v>01/10/2003</v>
          </cell>
          <cell r="E537" t="str">
            <v>AST. JAGA PTU PS-1</v>
          </cell>
          <cell r="F537" t="str">
            <v>08</v>
          </cell>
          <cell r="G537" t="str">
            <v>01/04/2001</v>
          </cell>
          <cell r="H537">
            <v>20009</v>
          </cell>
          <cell r="I537" t="str">
            <v>0000056665</v>
          </cell>
          <cell r="J537" t="str">
            <v>D1</v>
          </cell>
          <cell r="K537" t="str">
            <v>AKA UTILITIES I</v>
          </cell>
          <cell r="L537" t="str">
            <v>PLAJU</v>
          </cell>
          <cell r="M537" t="str">
            <v>19/09/1974</v>
          </cell>
          <cell r="N537" t="str">
            <v>E13118</v>
          </cell>
          <cell r="O537" t="str">
            <v>U T L</v>
          </cell>
          <cell r="P537">
            <v>6</v>
          </cell>
          <cell r="Q537">
            <v>6</v>
          </cell>
          <cell r="R537">
            <v>5</v>
          </cell>
          <cell r="S537">
            <v>18.333333333333332</v>
          </cell>
          <cell r="T537">
            <v>4</v>
          </cell>
          <cell r="U537">
            <v>3</v>
          </cell>
          <cell r="V537">
            <v>0</v>
          </cell>
          <cell r="W537">
            <v>50</v>
          </cell>
          <cell r="X537">
            <v>40098</v>
          </cell>
        </row>
        <row r="538">
          <cell r="A538" t="str">
            <v>417777</v>
          </cell>
          <cell r="B538" t="str">
            <v xml:space="preserve">SURTININGSIH    </v>
          </cell>
          <cell r="C538" t="str">
            <v>07</v>
          </cell>
          <cell r="D538" t="str">
            <v>01/10/1997</v>
          </cell>
          <cell r="E538" t="str">
            <v>PWS. MARKETING &amp; SC</v>
          </cell>
          <cell r="F538" t="str">
            <v>07</v>
          </cell>
          <cell r="G538" t="str">
            <v>03/01/2000</v>
          </cell>
          <cell r="H538">
            <v>20151</v>
          </cell>
          <cell r="I538" t="str">
            <v>0000055666</v>
          </cell>
          <cell r="J538" t="str">
            <v>SMA</v>
          </cell>
          <cell r="K538" t="str">
            <v>S.M.A / SOSIAL</v>
          </cell>
          <cell r="L538" t="str">
            <v>PLAJU</v>
          </cell>
          <cell r="M538" t="str">
            <v>02/10/1974</v>
          </cell>
          <cell r="N538" t="str">
            <v>E13540</v>
          </cell>
          <cell r="O538" t="str">
            <v>MARINE</v>
          </cell>
          <cell r="P538">
            <v>6</v>
          </cell>
          <cell r="Q538">
            <v>6</v>
          </cell>
          <cell r="R538">
            <v>6</v>
          </cell>
          <cell r="S538">
            <v>20</v>
          </cell>
          <cell r="T538">
            <v>3</v>
          </cell>
          <cell r="U538">
            <v>4</v>
          </cell>
          <cell r="V538">
            <v>0</v>
          </cell>
          <cell r="W538">
            <v>49</v>
          </cell>
          <cell r="X538">
            <v>40240</v>
          </cell>
        </row>
        <row r="539">
          <cell r="A539" t="str">
            <v>417785</v>
          </cell>
          <cell r="B539" t="str">
            <v xml:space="preserve">SUWARTINI    </v>
          </cell>
          <cell r="C539" t="str">
            <v>09</v>
          </cell>
          <cell r="D539" t="str">
            <v>01/10/1998</v>
          </cell>
          <cell r="E539" t="str">
            <v>AST. KEBANDARAN</v>
          </cell>
          <cell r="F539" t="str">
            <v>08</v>
          </cell>
          <cell r="G539" t="str">
            <v>01/04/2003</v>
          </cell>
          <cell r="H539">
            <v>19575</v>
          </cell>
          <cell r="I539" t="str">
            <v>0000055665</v>
          </cell>
          <cell r="J539" t="str">
            <v>SMK</v>
          </cell>
          <cell r="K539" t="str">
            <v>S.M.E.A  PERUSAHAAN</v>
          </cell>
          <cell r="L539" t="str">
            <v>PLAJU</v>
          </cell>
          <cell r="M539" t="str">
            <v>24/09/1974</v>
          </cell>
          <cell r="N539" t="str">
            <v>E13540</v>
          </cell>
          <cell r="O539" t="str">
            <v>MARINE</v>
          </cell>
          <cell r="P539">
            <v>6</v>
          </cell>
          <cell r="Q539">
            <v>6</v>
          </cell>
          <cell r="R539">
            <v>5</v>
          </cell>
          <cell r="S539">
            <v>18.333333333333332</v>
          </cell>
          <cell r="T539">
            <v>3</v>
          </cell>
          <cell r="U539">
            <v>1</v>
          </cell>
          <cell r="V539">
            <v>-1</v>
          </cell>
          <cell r="W539">
            <v>51</v>
          </cell>
          <cell r="X539">
            <v>39664</v>
          </cell>
        </row>
        <row r="540">
          <cell r="A540" t="str">
            <v>417841</v>
          </cell>
          <cell r="B540" t="str">
            <v xml:space="preserve">URIP SURATMAN    </v>
          </cell>
          <cell r="C540" t="str">
            <v>08</v>
          </cell>
          <cell r="D540" t="str">
            <v>01/10/2000</v>
          </cell>
          <cell r="E540" t="str">
            <v>PWS. SISTEM INFORMASI/SDM</v>
          </cell>
          <cell r="F540" t="str">
            <v>07</v>
          </cell>
          <cell r="G540" t="str">
            <v>22/07/2002</v>
          </cell>
          <cell r="H540">
            <v>18336</v>
          </cell>
          <cell r="I540" t="str">
            <v>0000065665</v>
          </cell>
          <cell r="J540" t="str">
            <v>D1</v>
          </cell>
          <cell r="K540" t="str">
            <v>PKL PERSONALIA I</v>
          </cell>
          <cell r="L540" t="str">
            <v>PLAJU</v>
          </cell>
          <cell r="M540" t="str">
            <v>26/09/1974</v>
          </cell>
          <cell r="N540" t="str">
            <v>E13710</v>
          </cell>
          <cell r="O540" t="str">
            <v>P &amp; B</v>
          </cell>
          <cell r="P540">
            <v>6</v>
          </cell>
          <cell r="Q540">
            <v>6</v>
          </cell>
          <cell r="R540">
            <v>5</v>
          </cell>
          <cell r="S540">
            <v>18.333333333333332</v>
          </cell>
          <cell r="T540">
            <v>4</v>
          </cell>
          <cell r="U540">
            <v>2</v>
          </cell>
          <cell r="V540">
            <v>-1</v>
          </cell>
          <cell r="W540">
            <v>54</v>
          </cell>
          <cell r="X540">
            <v>38425</v>
          </cell>
        </row>
        <row r="541">
          <cell r="A541" t="str">
            <v>418002</v>
          </cell>
          <cell r="B541" t="str">
            <v xml:space="preserve">A SJUKRI    </v>
          </cell>
          <cell r="C541" t="str">
            <v>11</v>
          </cell>
          <cell r="D541" t="str">
            <v>01/04/2002</v>
          </cell>
          <cell r="E541" t="str">
            <v>OPR. TANK RPM - A</v>
          </cell>
          <cell r="F541" t="str">
            <v>11</v>
          </cell>
          <cell r="G541" t="str">
            <v>03/01/2000</v>
          </cell>
          <cell r="H541">
            <v>18497</v>
          </cell>
          <cell r="I541" t="str">
            <v>0000065656</v>
          </cell>
          <cell r="J541" t="str">
            <v>SMA</v>
          </cell>
          <cell r="K541" t="str">
            <v>SMA.SOS/PERSAMAAN</v>
          </cell>
          <cell r="L541" t="str">
            <v>PLAJU</v>
          </cell>
          <cell r="M541" t="str">
            <v>01/11/1971</v>
          </cell>
          <cell r="N541" t="str">
            <v>E13119</v>
          </cell>
          <cell r="O541" t="str">
            <v>I T P</v>
          </cell>
          <cell r="P541">
            <v>6</v>
          </cell>
          <cell r="Q541">
            <v>5</v>
          </cell>
          <cell r="R541">
            <v>6</v>
          </cell>
          <cell r="S541">
            <v>18.333333333333332</v>
          </cell>
          <cell r="T541">
            <v>3</v>
          </cell>
          <cell r="U541">
            <v>4</v>
          </cell>
          <cell r="V541">
            <v>0</v>
          </cell>
          <cell r="W541">
            <v>54</v>
          </cell>
          <cell r="X541">
            <v>38586</v>
          </cell>
        </row>
        <row r="542">
          <cell r="A542" t="str">
            <v>418019</v>
          </cell>
          <cell r="B542" t="str">
            <v xml:space="preserve">A. HALIM    </v>
          </cell>
          <cell r="C542" t="str">
            <v>11</v>
          </cell>
          <cell r="D542" t="str">
            <v>01/04/2002</v>
          </cell>
          <cell r="E542" t="str">
            <v>OPR. TANK RPM 1</v>
          </cell>
          <cell r="F542" t="str">
            <v>11</v>
          </cell>
          <cell r="G542" t="str">
            <v>03/01/2000</v>
          </cell>
          <cell r="H542">
            <v>19665</v>
          </cell>
          <cell r="I542" t="str">
            <v>0000034655</v>
          </cell>
          <cell r="J542" t="str">
            <v>SMA</v>
          </cell>
          <cell r="K542" t="str">
            <v>SMA.SOS/PERSAMAAN</v>
          </cell>
          <cell r="L542" t="str">
            <v>SUNGAI GERONG</v>
          </cell>
          <cell r="M542" t="str">
            <v>18/08/1970</v>
          </cell>
          <cell r="N542" t="str">
            <v>E13119</v>
          </cell>
          <cell r="O542" t="str">
            <v>I T P</v>
          </cell>
          <cell r="P542">
            <v>6</v>
          </cell>
          <cell r="Q542">
            <v>5</v>
          </cell>
          <cell r="R542">
            <v>5</v>
          </cell>
          <cell r="S542">
            <v>16.666666666666668</v>
          </cell>
          <cell r="T542">
            <v>3</v>
          </cell>
          <cell r="U542">
            <v>4</v>
          </cell>
          <cell r="V542">
            <v>0</v>
          </cell>
          <cell r="W542">
            <v>51</v>
          </cell>
          <cell r="X542">
            <v>39754</v>
          </cell>
        </row>
        <row r="543">
          <cell r="A543" t="str">
            <v>418027</v>
          </cell>
          <cell r="B543" t="str">
            <v xml:space="preserve">A. WAHID    </v>
          </cell>
          <cell r="C543" t="str">
            <v>10</v>
          </cell>
          <cell r="D543" t="str">
            <v>01/10/2002</v>
          </cell>
          <cell r="E543" t="str">
            <v>PTR. POOL</v>
          </cell>
          <cell r="F543" t="str">
            <v>10</v>
          </cell>
          <cell r="G543" t="str">
            <v>03/01/2000</v>
          </cell>
          <cell r="H543">
            <v>18483</v>
          </cell>
          <cell r="I543" t="str">
            <v>0000055665</v>
          </cell>
          <cell r="J543" t="str">
            <v>SD</v>
          </cell>
          <cell r="K543" t="str">
            <v>SEKOLAH DASAR</v>
          </cell>
          <cell r="L543" t="str">
            <v>PLAJU</v>
          </cell>
          <cell r="M543" t="str">
            <v>01/05/1970</v>
          </cell>
          <cell r="N543" t="str">
            <v>E13510</v>
          </cell>
          <cell r="O543" t="str">
            <v>PENGADAAN</v>
          </cell>
          <cell r="P543">
            <v>6</v>
          </cell>
          <cell r="Q543">
            <v>6</v>
          </cell>
          <cell r="R543">
            <v>5</v>
          </cell>
          <cell r="S543">
            <v>18.333333333333332</v>
          </cell>
          <cell r="T543">
            <v>1</v>
          </cell>
          <cell r="U543">
            <v>4</v>
          </cell>
          <cell r="V543">
            <v>0</v>
          </cell>
          <cell r="W543">
            <v>54</v>
          </cell>
          <cell r="X543">
            <v>38572</v>
          </cell>
        </row>
        <row r="544">
          <cell r="A544" t="str">
            <v>418092</v>
          </cell>
          <cell r="B544" t="str">
            <v xml:space="preserve">ABUNAWAR    </v>
          </cell>
          <cell r="C544" t="str">
            <v>09</v>
          </cell>
          <cell r="D544" t="str">
            <v>01/04/2001</v>
          </cell>
          <cell r="E544" t="str">
            <v>AST. JAGA CONSOLE POLYPRO</v>
          </cell>
          <cell r="F544" t="str">
            <v>08</v>
          </cell>
          <cell r="G544" t="str">
            <v>16/09/2002</v>
          </cell>
          <cell r="H544">
            <v>18250</v>
          </cell>
          <cell r="I544" t="str">
            <v>0000056556</v>
          </cell>
          <cell r="J544" t="str">
            <v>SMA</v>
          </cell>
          <cell r="K544" t="str">
            <v>S.M.A / SOSIAL</v>
          </cell>
          <cell r="L544" t="str">
            <v>PLAJU</v>
          </cell>
          <cell r="M544" t="str">
            <v>01/10/1974</v>
          </cell>
          <cell r="N544" t="str">
            <v>E13131</v>
          </cell>
          <cell r="O544" t="str">
            <v>P P</v>
          </cell>
          <cell r="P544">
            <v>5</v>
          </cell>
          <cell r="Q544">
            <v>5</v>
          </cell>
          <cell r="R544">
            <v>6</v>
          </cell>
          <cell r="S544">
            <v>16.666666666666668</v>
          </cell>
          <cell r="T544">
            <v>3</v>
          </cell>
          <cell r="U544">
            <v>2</v>
          </cell>
          <cell r="V544">
            <v>-1</v>
          </cell>
          <cell r="W544">
            <v>55</v>
          </cell>
          <cell r="X544">
            <v>38339</v>
          </cell>
        </row>
        <row r="545">
          <cell r="A545" t="str">
            <v>418205</v>
          </cell>
          <cell r="B545" t="str">
            <v xml:space="preserve">ALI AZHAR    </v>
          </cell>
          <cell r="C545" t="str">
            <v>09</v>
          </cell>
          <cell r="D545" t="str">
            <v>01/10/2003</v>
          </cell>
          <cell r="E545" t="str">
            <v>AST. COOD &amp; STANDARISASI</v>
          </cell>
          <cell r="F545" t="str">
            <v>08</v>
          </cell>
          <cell r="G545" t="str">
            <v>03/01/2000</v>
          </cell>
          <cell r="H545">
            <v>18801</v>
          </cell>
          <cell r="I545" t="str">
            <v>0000064555</v>
          </cell>
          <cell r="J545" t="str">
            <v>SMA</v>
          </cell>
          <cell r="K545" t="str">
            <v>S.M.A / SOSIAL</v>
          </cell>
          <cell r="L545" t="str">
            <v>PLAJU</v>
          </cell>
          <cell r="M545" t="str">
            <v>25/01/1973</v>
          </cell>
          <cell r="N545" t="str">
            <v>E13510</v>
          </cell>
          <cell r="O545" t="str">
            <v>PENGADAAN</v>
          </cell>
          <cell r="P545">
            <v>5</v>
          </cell>
          <cell r="Q545">
            <v>5</v>
          </cell>
          <cell r="R545">
            <v>5</v>
          </cell>
          <cell r="S545">
            <v>15</v>
          </cell>
          <cell r="T545">
            <v>3</v>
          </cell>
          <cell r="U545">
            <v>4</v>
          </cell>
          <cell r="V545">
            <v>-1</v>
          </cell>
          <cell r="W545">
            <v>53</v>
          </cell>
          <cell r="X545">
            <v>38890</v>
          </cell>
        </row>
        <row r="546">
          <cell r="A546" t="str">
            <v>418213</v>
          </cell>
          <cell r="B546" t="str">
            <v xml:space="preserve">ALIMIN TAUFIQ AM    </v>
          </cell>
          <cell r="C546" t="str">
            <v>10</v>
          </cell>
          <cell r="D546" t="str">
            <v>01/04/2000</v>
          </cell>
          <cell r="E546" t="str">
            <v>AST. JAGA HVU - 2</v>
          </cell>
          <cell r="F546" t="str">
            <v>09</v>
          </cell>
          <cell r="G546" t="str">
            <v>01/07/2003</v>
          </cell>
          <cell r="H546">
            <v>18474</v>
          </cell>
          <cell r="I546" t="str">
            <v>0000055565</v>
          </cell>
          <cell r="J546" t="str">
            <v>SMP</v>
          </cell>
          <cell r="K546" t="str">
            <v>S M P</v>
          </cell>
          <cell r="L546" t="str">
            <v>SUNGAI GERONG</v>
          </cell>
          <cell r="M546" t="str">
            <v>26/04/1970</v>
          </cell>
          <cell r="N546" t="str">
            <v>E13112</v>
          </cell>
          <cell r="O546" t="str">
            <v>CD &amp; L</v>
          </cell>
          <cell r="P546">
            <v>5</v>
          </cell>
          <cell r="Q546">
            <v>6</v>
          </cell>
          <cell r="R546">
            <v>5</v>
          </cell>
          <cell r="S546">
            <v>16.666666666666668</v>
          </cell>
          <cell r="T546">
            <v>2</v>
          </cell>
          <cell r="U546">
            <v>1</v>
          </cell>
          <cell r="V546">
            <v>-1</v>
          </cell>
          <cell r="W546">
            <v>54</v>
          </cell>
          <cell r="X546">
            <v>38563</v>
          </cell>
        </row>
        <row r="547">
          <cell r="A547" t="str">
            <v>418246</v>
          </cell>
          <cell r="B547" t="str">
            <v xml:space="preserve">AMARI DARMANTO    </v>
          </cell>
          <cell r="C547" t="str">
            <v>09</v>
          </cell>
          <cell r="D547" t="str">
            <v>01/04/2000</v>
          </cell>
          <cell r="E547" t="str">
            <v>PWS. JAGA DISTRIBUSI</v>
          </cell>
          <cell r="F547" t="str">
            <v>08</v>
          </cell>
          <cell r="G547" t="str">
            <v>01/08/2003</v>
          </cell>
          <cell r="H547">
            <v>19042</v>
          </cell>
          <cell r="I547" t="str">
            <v>0000055566</v>
          </cell>
          <cell r="J547" t="str">
            <v>SMA</v>
          </cell>
          <cell r="K547" t="str">
            <v>SMA-PASPAL/PERSAMAAN</v>
          </cell>
          <cell r="L547" t="str">
            <v>PLAJU</v>
          </cell>
          <cell r="M547" t="str">
            <v>01/05/1972</v>
          </cell>
          <cell r="N547" t="str">
            <v>E13118</v>
          </cell>
          <cell r="O547" t="str">
            <v>U T L</v>
          </cell>
          <cell r="P547">
            <v>5</v>
          </cell>
          <cell r="Q547">
            <v>6</v>
          </cell>
          <cell r="R547">
            <v>6</v>
          </cell>
          <cell r="S547">
            <v>18.333333333333332</v>
          </cell>
          <cell r="T547">
            <v>3</v>
          </cell>
          <cell r="U547">
            <v>1</v>
          </cell>
          <cell r="V547">
            <v>-1</v>
          </cell>
          <cell r="W547">
            <v>52</v>
          </cell>
          <cell r="X547">
            <v>39131</v>
          </cell>
        </row>
        <row r="548">
          <cell r="A548" t="str">
            <v>418254</v>
          </cell>
          <cell r="B548" t="str">
            <v xml:space="preserve">AMIR FAZARULLAH    </v>
          </cell>
          <cell r="C548" t="str">
            <v>08</v>
          </cell>
          <cell r="D548" t="str">
            <v>01/04/2003</v>
          </cell>
          <cell r="E548" t="str">
            <v>TEKNISI NON ROT EQUIP.</v>
          </cell>
          <cell r="F548" t="str">
            <v>08</v>
          </cell>
          <cell r="G548" t="str">
            <v>31/12/2000</v>
          </cell>
          <cell r="H548">
            <v>19556</v>
          </cell>
          <cell r="I548" t="str">
            <v>0000045555</v>
          </cell>
          <cell r="J548" t="str">
            <v>D1</v>
          </cell>
          <cell r="K548" t="str">
            <v>AKA MESIN I</v>
          </cell>
          <cell r="L548" t="str">
            <v>PLAJU</v>
          </cell>
          <cell r="M548" t="str">
            <v>01/10/1974</v>
          </cell>
          <cell r="N548" t="str">
            <v>E13A50</v>
          </cell>
          <cell r="O548" t="str">
            <v>BENGKEL</v>
          </cell>
          <cell r="P548">
            <v>5</v>
          </cell>
          <cell r="Q548">
            <v>5</v>
          </cell>
          <cell r="R548">
            <v>5</v>
          </cell>
          <cell r="S548">
            <v>15</v>
          </cell>
          <cell r="T548">
            <v>4</v>
          </cell>
          <cell r="U548">
            <v>4</v>
          </cell>
          <cell r="V548">
            <v>0</v>
          </cell>
          <cell r="W548">
            <v>51</v>
          </cell>
          <cell r="X548">
            <v>39645</v>
          </cell>
        </row>
        <row r="549">
          <cell r="A549" t="str">
            <v>418287</v>
          </cell>
          <cell r="B549" t="str">
            <v xml:space="preserve">AMIR SYARIFUDDIN    </v>
          </cell>
          <cell r="C549" t="str">
            <v>10</v>
          </cell>
          <cell r="D549" t="str">
            <v>01/10/2001</v>
          </cell>
          <cell r="E549" t="str">
            <v>PMK. DEMIN S.GERONG</v>
          </cell>
          <cell r="F549" t="str">
            <v>10</v>
          </cell>
          <cell r="G549" t="str">
            <v>03/01/2000</v>
          </cell>
          <cell r="H549">
            <v>18569</v>
          </cell>
          <cell r="I549" t="str">
            <v>0000046455</v>
          </cell>
          <cell r="J549" t="str">
            <v>SMA</v>
          </cell>
          <cell r="K549" t="str">
            <v>S.M.A-C/SOSIAL</v>
          </cell>
          <cell r="L549" t="str">
            <v>SUNGAI GERONG</v>
          </cell>
          <cell r="M549" t="str">
            <v>01/05/1972</v>
          </cell>
          <cell r="N549" t="str">
            <v>E13118</v>
          </cell>
          <cell r="O549" t="str">
            <v>U T L</v>
          </cell>
          <cell r="P549">
            <v>4</v>
          </cell>
          <cell r="Q549">
            <v>5</v>
          </cell>
          <cell r="R549">
            <v>5</v>
          </cell>
          <cell r="S549">
            <v>13.333333333333334</v>
          </cell>
          <cell r="T549">
            <v>3</v>
          </cell>
          <cell r="U549">
            <v>4</v>
          </cell>
          <cell r="V549">
            <v>0</v>
          </cell>
          <cell r="W549">
            <v>54</v>
          </cell>
          <cell r="X549">
            <v>38658</v>
          </cell>
        </row>
        <row r="550">
          <cell r="A550" t="str">
            <v>418295</v>
          </cell>
          <cell r="B550" t="str">
            <v xml:space="preserve">AMSARI    </v>
          </cell>
          <cell r="C550" t="str">
            <v>09</v>
          </cell>
          <cell r="D550" t="str">
            <v>01/10/2001</v>
          </cell>
          <cell r="E550" t="str">
            <v>AST. JAGA AUX PL</v>
          </cell>
          <cell r="F550" t="str">
            <v>09</v>
          </cell>
          <cell r="G550" t="str">
            <v>01/10/2000</v>
          </cell>
          <cell r="H550">
            <v>19177</v>
          </cell>
          <cell r="I550" t="str">
            <v>0000045554</v>
          </cell>
          <cell r="J550" t="str">
            <v>SMA</v>
          </cell>
          <cell r="K550" t="str">
            <v>S.M.A / SOSIAL</v>
          </cell>
          <cell r="L550" t="str">
            <v>SUNGAI GERONG</v>
          </cell>
          <cell r="M550" t="str">
            <v>01/05/1972</v>
          </cell>
          <cell r="N550" t="str">
            <v>E13118</v>
          </cell>
          <cell r="O550" t="str">
            <v>U T L</v>
          </cell>
          <cell r="P550">
            <v>5</v>
          </cell>
          <cell r="Q550">
            <v>5</v>
          </cell>
          <cell r="R550">
            <v>4</v>
          </cell>
          <cell r="S550">
            <v>13.333333333333334</v>
          </cell>
          <cell r="T550">
            <v>3</v>
          </cell>
          <cell r="U550">
            <v>4</v>
          </cell>
          <cell r="V550">
            <v>0</v>
          </cell>
          <cell r="W550">
            <v>52</v>
          </cell>
          <cell r="X550">
            <v>39265</v>
          </cell>
        </row>
        <row r="551">
          <cell r="A551" t="str">
            <v>418319</v>
          </cell>
          <cell r="B551" t="str">
            <v xml:space="preserve">ANDA    </v>
          </cell>
          <cell r="C551" t="str">
            <v>10</v>
          </cell>
          <cell r="D551" t="str">
            <v>01/04/2000</v>
          </cell>
          <cell r="E551" t="str">
            <v>AST. JAGA HVU-2</v>
          </cell>
          <cell r="F551" t="str">
            <v>09</v>
          </cell>
          <cell r="G551" t="str">
            <v>02/04/2002</v>
          </cell>
          <cell r="H551">
            <v>18170</v>
          </cell>
          <cell r="I551" t="str">
            <v>0000055666</v>
          </cell>
          <cell r="J551" t="str">
            <v>SMA</v>
          </cell>
          <cell r="K551" t="str">
            <v>SMA-SOSIAL/PERSAMAAN</v>
          </cell>
          <cell r="L551" t="str">
            <v>SUNGAI GERONG</v>
          </cell>
          <cell r="M551" t="str">
            <v>26/03/1970</v>
          </cell>
          <cell r="N551" t="str">
            <v>E13112</v>
          </cell>
          <cell r="O551" t="str">
            <v>CD &amp; L</v>
          </cell>
          <cell r="P551">
            <v>6</v>
          </cell>
          <cell r="Q551">
            <v>6</v>
          </cell>
          <cell r="R551">
            <v>6</v>
          </cell>
          <cell r="S551">
            <v>20</v>
          </cell>
          <cell r="T551">
            <v>3</v>
          </cell>
          <cell r="U551">
            <v>2</v>
          </cell>
          <cell r="V551">
            <v>-1</v>
          </cell>
          <cell r="W551">
            <v>55</v>
          </cell>
          <cell r="X551">
            <v>38259</v>
          </cell>
        </row>
        <row r="552">
          <cell r="A552" t="str">
            <v>418376</v>
          </cell>
          <cell r="B552" t="str">
            <v xml:space="preserve">AZHARI  S.T  </v>
          </cell>
          <cell r="C552" t="str">
            <v>06</v>
          </cell>
          <cell r="D552" t="str">
            <v>01/10/2002</v>
          </cell>
          <cell r="E552" t="str">
            <v>PERENCANA T/A</v>
          </cell>
          <cell r="F552" t="str">
            <v>06</v>
          </cell>
          <cell r="G552" t="str">
            <v>31/12/2000</v>
          </cell>
          <cell r="H552">
            <v>19443</v>
          </cell>
          <cell r="I552" t="str">
            <v>0000056666</v>
          </cell>
          <cell r="J552" t="str">
            <v>S1</v>
          </cell>
          <cell r="K552" t="str">
            <v>TEKNIK MESIN</v>
          </cell>
          <cell r="L552" t="str">
            <v>SUNGAI GERONG</v>
          </cell>
          <cell r="M552" t="str">
            <v>01/10/1974</v>
          </cell>
          <cell r="N552" t="str">
            <v>E13A10</v>
          </cell>
          <cell r="O552" t="str">
            <v>PERENCANAAN</v>
          </cell>
          <cell r="P552">
            <v>6</v>
          </cell>
          <cell r="Q552">
            <v>6</v>
          </cell>
          <cell r="R552">
            <v>6</v>
          </cell>
          <cell r="S552">
            <v>20</v>
          </cell>
          <cell r="T552">
            <v>7</v>
          </cell>
          <cell r="U552">
            <v>4</v>
          </cell>
          <cell r="V552">
            <v>0</v>
          </cell>
          <cell r="W552">
            <v>51</v>
          </cell>
          <cell r="X552">
            <v>39532</v>
          </cell>
        </row>
        <row r="553">
          <cell r="A553" t="str">
            <v>418408</v>
          </cell>
          <cell r="B553" t="str">
            <v xml:space="preserve">B. SIDABUTAR  A.MA  </v>
          </cell>
          <cell r="C553" t="str">
            <v>06</v>
          </cell>
          <cell r="D553" t="str">
            <v>01/04/2001</v>
          </cell>
          <cell r="E553" t="str">
            <v>POK.SPES PEM KIL  RE</v>
          </cell>
          <cell r="F553" t="str">
            <v>05</v>
          </cell>
          <cell r="G553" t="str">
            <v>15/12/2003</v>
          </cell>
          <cell r="H553">
            <v>19437</v>
          </cell>
          <cell r="I553" t="str">
            <v>0000066665</v>
          </cell>
          <cell r="J553" t="str">
            <v>D2</v>
          </cell>
          <cell r="K553" t="str">
            <v>AKA MESIN II</v>
          </cell>
          <cell r="L553" t="str">
            <v>SUNGAI GERONG</v>
          </cell>
          <cell r="M553" t="str">
            <v>01/10/1974</v>
          </cell>
          <cell r="N553" t="str">
            <v>E13A90</v>
          </cell>
          <cell r="O553" t="str">
            <v>ENJ. PEM</v>
          </cell>
          <cell r="P553">
            <v>6</v>
          </cell>
          <cell r="Q553">
            <v>6</v>
          </cell>
          <cell r="R553">
            <v>5</v>
          </cell>
          <cell r="S553">
            <v>18.333333333333332</v>
          </cell>
          <cell r="T553">
            <v>5</v>
          </cell>
          <cell r="U553">
            <v>1</v>
          </cell>
          <cell r="V553">
            <v>-1</v>
          </cell>
          <cell r="W553">
            <v>51</v>
          </cell>
          <cell r="X553">
            <v>39526</v>
          </cell>
        </row>
        <row r="554">
          <cell r="A554" t="str">
            <v>418424</v>
          </cell>
          <cell r="B554" t="str">
            <v xml:space="preserve">BAHARUDDIN    </v>
          </cell>
          <cell r="C554" t="str">
            <v>10</v>
          </cell>
          <cell r="D554" t="str">
            <v>01/04/2002</v>
          </cell>
          <cell r="E554" t="str">
            <v>PMK. V C M</v>
          </cell>
          <cell r="F554" t="str">
            <v>10</v>
          </cell>
          <cell r="G554" t="str">
            <v>01/10/2000</v>
          </cell>
          <cell r="H554">
            <v>20180</v>
          </cell>
          <cell r="I554" t="str">
            <v>0000055655</v>
          </cell>
          <cell r="J554" t="str">
            <v>SMA</v>
          </cell>
          <cell r="K554" t="str">
            <v>S.M.A BIOLOGI / PERSAMAAN</v>
          </cell>
          <cell r="L554" t="str">
            <v>SUNGAI GERONG</v>
          </cell>
          <cell r="M554" t="str">
            <v>17/06/1972</v>
          </cell>
          <cell r="N554" t="str">
            <v>E13112</v>
          </cell>
          <cell r="O554" t="str">
            <v>CD &amp; L</v>
          </cell>
          <cell r="P554">
            <v>6</v>
          </cell>
          <cell r="Q554">
            <v>5</v>
          </cell>
          <cell r="R554">
            <v>5</v>
          </cell>
          <cell r="S554">
            <v>16.666666666666668</v>
          </cell>
          <cell r="T554">
            <v>3</v>
          </cell>
          <cell r="U554">
            <v>4</v>
          </cell>
          <cell r="V554">
            <v>0</v>
          </cell>
          <cell r="W554">
            <v>49</v>
          </cell>
          <cell r="X554">
            <v>40269</v>
          </cell>
        </row>
        <row r="555">
          <cell r="A555" t="str">
            <v>418432</v>
          </cell>
          <cell r="B555" t="str">
            <v xml:space="preserve">BAHRON MOORSID    </v>
          </cell>
          <cell r="C555" t="str">
            <v>10</v>
          </cell>
          <cell r="D555" t="str">
            <v>01/04/2002</v>
          </cell>
          <cell r="E555" t="str">
            <v>PMK. LOADING PL</v>
          </cell>
          <cell r="F555" t="str">
            <v>10</v>
          </cell>
          <cell r="G555" t="str">
            <v>03/01/2000</v>
          </cell>
          <cell r="H555">
            <v>18765</v>
          </cell>
          <cell r="I555" t="str">
            <v>0000065666</v>
          </cell>
          <cell r="J555" t="str">
            <v>SMA</v>
          </cell>
          <cell r="K555" t="str">
            <v>SMA-SOSIAL/PERSAMAAN</v>
          </cell>
          <cell r="L555" t="str">
            <v>PLAJU</v>
          </cell>
          <cell r="M555" t="str">
            <v>01/10/1974</v>
          </cell>
          <cell r="N555" t="str">
            <v>E13119</v>
          </cell>
          <cell r="O555" t="str">
            <v>I T P</v>
          </cell>
          <cell r="P555">
            <v>6</v>
          </cell>
          <cell r="Q555">
            <v>6</v>
          </cell>
          <cell r="R555">
            <v>6</v>
          </cell>
          <cell r="S555">
            <v>20</v>
          </cell>
          <cell r="T555">
            <v>3</v>
          </cell>
          <cell r="U555">
            <v>4</v>
          </cell>
          <cell r="V555">
            <v>0</v>
          </cell>
          <cell r="W555">
            <v>53</v>
          </cell>
          <cell r="X555">
            <v>38854</v>
          </cell>
        </row>
        <row r="556">
          <cell r="A556" t="str">
            <v>418513</v>
          </cell>
          <cell r="B556" t="str">
            <v xml:space="preserve">BASWARINAH    </v>
          </cell>
          <cell r="C556" t="str">
            <v>08</v>
          </cell>
          <cell r="D556" t="str">
            <v>01/10/2002</v>
          </cell>
          <cell r="E556" t="str">
            <v>EKSPEDITUR</v>
          </cell>
          <cell r="F556" t="str">
            <v>07</v>
          </cell>
          <cell r="G556" t="str">
            <v>01/09/2003</v>
          </cell>
          <cell r="H556">
            <v>18768</v>
          </cell>
          <cell r="I556" t="str">
            <v>0000045655</v>
          </cell>
          <cell r="J556" t="str">
            <v>SMK</v>
          </cell>
          <cell r="K556" t="str">
            <v>S K K A</v>
          </cell>
          <cell r="L556" t="str">
            <v>SUNGAI GERONG</v>
          </cell>
          <cell r="M556" t="str">
            <v>28/12/1973</v>
          </cell>
          <cell r="N556" t="str">
            <v>E13A60</v>
          </cell>
          <cell r="O556" t="str">
            <v>PENGADAAN/JPK</v>
          </cell>
          <cell r="P556">
            <v>6</v>
          </cell>
          <cell r="Q556">
            <v>5</v>
          </cell>
          <cell r="R556">
            <v>5</v>
          </cell>
          <cell r="S556">
            <v>16.666666666666668</v>
          </cell>
          <cell r="T556">
            <v>3</v>
          </cell>
          <cell r="U556">
            <v>1</v>
          </cell>
          <cell r="V556">
            <v>-1</v>
          </cell>
          <cell r="W556">
            <v>53</v>
          </cell>
          <cell r="X556">
            <v>38857</v>
          </cell>
        </row>
        <row r="557">
          <cell r="A557" t="str">
            <v>418546</v>
          </cell>
          <cell r="B557" t="str">
            <v xml:space="preserve">CHAIRULLUKMAN    </v>
          </cell>
          <cell r="C557" t="str">
            <v>09</v>
          </cell>
          <cell r="D557" t="str">
            <v>01/04/2003</v>
          </cell>
          <cell r="E557" t="str">
            <v>AST. CDU-V</v>
          </cell>
          <cell r="F557" t="str">
            <v>08</v>
          </cell>
          <cell r="G557" t="str">
            <v>01/07/2001</v>
          </cell>
          <cell r="H557">
            <v>19584</v>
          </cell>
          <cell r="I557" t="str">
            <v>0000056555</v>
          </cell>
          <cell r="J557" t="str">
            <v>SMA</v>
          </cell>
          <cell r="K557" t="str">
            <v>S.M.A-B/PASPAL</v>
          </cell>
          <cell r="L557" t="str">
            <v>PLAJU</v>
          </cell>
          <cell r="M557" t="str">
            <v>30/01/1973</v>
          </cell>
          <cell r="N557" t="str">
            <v>E13111</v>
          </cell>
          <cell r="O557" t="str">
            <v>CD &amp; GP</v>
          </cell>
          <cell r="P557">
            <v>5</v>
          </cell>
          <cell r="Q557">
            <v>5</v>
          </cell>
          <cell r="R557">
            <v>5</v>
          </cell>
          <cell r="S557">
            <v>15</v>
          </cell>
          <cell r="T557">
            <v>3</v>
          </cell>
          <cell r="U557">
            <v>3</v>
          </cell>
          <cell r="V557">
            <v>-1</v>
          </cell>
          <cell r="W557">
            <v>51</v>
          </cell>
          <cell r="X557">
            <v>39673</v>
          </cell>
        </row>
        <row r="558">
          <cell r="A558" t="str">
            <v>418757</v>
          </cell>
          <cell r="B558" t="str">
            <v xml:space="preserve">E.M. SITOMPUL    </v>
          </cell>
          <cell r="C558" t="str">
            <v>10</v>
          </cell>
          <cell r="D558" t="str">
            <v>01/10/2001</v>
          </cell>
          <cell r="E558" t="str">
            <v>PMK. CD - 6</v>
          </cell>
          <cell r="F558" t="str">
            <v>10</v>
          </cell>
          <cell r="G558" t="str">
            <v>01/10/2000</v>
          </cell>
          <cell r="H558">
            <v>19244</v>
          </cell>
          <cell r="I558" t="str">
            <v>0000055554</v>
          </cell>
          <cell r="J558" t="str">
            <v>SMP</v>
          </cell>
          <cell r="K558" t="str">
            <v>S M P</v>
          </cell>
          <cell r="L558" t="str">
            <v>SUNGAI GERONG</v>
          </cell>
          <cell r="M558" t="str">
            <v>15/07/1970</v>
          </cell>
          <cell r="N558" t="str">
            <v>E13112</v>
          </cell>
          <cell r="O558" t="str">
            <v>CD &amp; L</v>
          </cell>
          <cell r="P558">
            <v>5</v>
          </cell>
          <cell r="Q558">
            <v>5</v>
          </cell>
          <cell r="R558">
            <v>4</v>
          </cell>
          <cell r="S558">
            <v>13.333333333333334</v>
          </cell>
          <cell r="T558">
            <v>2</v>
          </cell>
          <cell r="U558">
            <v>4</v>
          </cell>
          <cell r="V558">
            <v>0</v>
          </cell>
          <cell r="W558">
            <v>52</v>
          </cell>
          <cell r="X558">
            <v>39332</v>
          </cell>
        </row>
        <row r="559">
          <cell r="A559" t="str">
            <v>418765</v>
          </cell>
          <cell r="B559" t="str">
            <v xml:space="preserve">EKO BAMBANG W  A.MA  </v>
          </cell>
          <cell r="C559" t="str">
            <v>06</v>
          </cell>
          <cell r="D559" t="str">
            <v>01/10/2001</v>
          </cell>
          <cell r="E559" t="str">
            <v>PWS. INT-PEM I</v>
          </cell>
          <cell r="F559" t="str">
            <v>05</v>
          </cell>
          <cell r="G559" t="str">
            <v>31/12/2000</v>
          </cell>
          <cell r="H559">
            <v>18395</v>
          </cell>
          <cell r="I559" t="str">
            <v>0000066666</v>
          </cell>
          <cell r="J559" t="str">
            <v>D2</v>
          </cell>
          <cell r="K559" t="str">
            <v>AKA INST/ELKTRONIKA II</v>
          </cell>
          <cell r="L559" t="str">
            <v>PLAJU</v>
          </cell>
          <cell r="M559" t="str">
            <v>24/02/1972</v>
          </cell>
          <cell r="N559" t="str">
            <v>E13A20</v>
          </cell>
          <cell r="O559" t="str">
            <v>PEM-I</v>
          </cell>
          <cell r="P559">
            <v>6</v>
          </cell>
          <cell r="Q559">
            <v>6</v>
          </cell>
          <cell r="R559">
            <v>6</v>
          </cell>
          <cell r="S559">
            <v>20</v>
          </cell>
          <cell r="T559">
            <v>5</v>
          </cell>
          <cell r="U559">
            <v>4</v>
          </cell>
          <cell r="V559">
            <v>-1</v>
          </cell>
          <cell r="W559">
            <v>54</v>
          </cell>
          <cell r="X559">
            <v>38484</v>
          </cell>
        </row>
        <row r="560">
          <cell r="A560" t="str">
            <v>418781</v>
          </cell>
          <cell r="B560" t="str">
            <v xml:space="preserve">ELLYSA    </v>
          </cell>
          <cell r="C560" t="str">
            <v>08</v>
          </cell>
          <cell r="D560" t="str">
            <v>01/04/2000</v>
          </cell>
          <cell r="E560" t="str">
            <v>PWS. PEMASARAN</v>
          </cell>
          <cell r="F560" t="str">
            <v>07</v>
          </cell>
          <cell r="G560" t="str">
            <v>01/10/2002</v>
          </cell>
          <cell r="H560">
            <v>18498</v>
          </cell>
          <cell r="I560" t="str">
            <v>0000065666</v>
          </cell>
          <cell r="J560" t="str">
            <v>SMA</v>
          </cell>
          <cell r="K560" t="str">
            <v>S.M.A-C/SOSIAL</v>
          </cell>
          <cell r="L560" t="str">
            <v>PLAJU</v>
          </cell>
          <cell r="M560" t="str">
            <v>01/08/1973</v>
          </cell>
          <cell r="N560" t="str">
            <v>E13760</v>
          </cell>
          <cell r="O560" t="str">
            <v>DIKLAT</v>
          </cell>
          <cell r="P560">
            <v>6</v>
          </cell>
          <cell r="Q560">
            <v>6</v>
          </cell>
          <cell r="R560">
            <v>6</v>
          </cell>
          <cell r="S560">
            <v>20</v>
          </cell>
          <cell r="T560">
            <v>3</v>
          </cell>
          <cell r="U560">
            <v>2</v>
          </cell>
          <cell r="V560">
            <v>-1</v>
          </cell>
          <cell r="W560">
            <v>54</v>
          </cell>
          <cell r="X560">
            <v>38587</v>
          </cell>
        </row>
        <row r="561">
          <cell r="A561" t="str">
            <v>419007</v>
          </cell>
          <cell r="B561" t="str">
            <v xml:space="preserve">HOLIDI    </v>
          </cell>
          <cell r="C561" t="str">
            <v>11</v>
          </cell>
          <cell r="D561" t="str">
            <v>01/10/2001</v>
          </cell>
          <cell r="E561" t="str">
            <v>DANRU PKP BAGUS KUNING</v>
          </cell>
          <cell r="F561" t="str">
            <v>11</v>
          </cell>
          <cell r="G561" t="str">
            <v>16/04/2001</v>
          </cell>
          <cell r="H561">
            <v>18906</v>
          </cell>
          <cell r="I561" t="str">
            <v>0000056555</v>
          </cell>
          <cell r="J561" t="str">
            <v>SMA</v>
          </cell>
          <cell r="K561" t="str">
            <v>SMA.SOS/PERSAMAAN</v>
          </cell>
          <cell r="L561" t="str">
            <v>PLAJU</v>
          </cell>
          <cell r="M561" t="str">
            <v>26/04/1970</v>
          </cell>
          <cell r="N561" t="str">
            <v>E13630</v>
          </cell>
          <cell r="O561" t="str">
            <v>SEKURITI</v>
          </cell>
          <cell r="P561">
            <v>5</v>
          </cell>
          <cell r="Q561">
            <v>5</v>
          </cell>
          <cell r="R561">
            <v>5</v>
          </cell>
          <cell r="S561">
            <v>15</v>
          </cell>
          <cell r="T561">
            <v>3</v>
          </cell>
          <cell r="U561">
            <v>3</v>
          </cell>
          <cell r="V561">
            <v>0</v>
          </cell>
          <cell r="W561">
            <v>53</v>
          </cell>
          <cell r="X561">
            <v>38995</v>
          </cell>
        </row>
        <row r="562">
          <cell r="A562" t="str">
            <v>419023</v>
          </cell>
          <cell r="B562" t="str">
            <v xml:space="preserve">HUSNI HOLIK    </v>
          </cell>
          <cell r="C562" t="str">
            <v>09</v>
          </cell>
          <cell r="D562" t="str">
            <v>01/04/2003</v>
          </cell>
          <cell r="E562" t="str">
            <v>AST. LE &amp; TRATER</v>
          </cell>
          <cell r="F562" t="str">
            <v>08</v>
          </cell>
          <cell r="G562" t="str">
            <v>12/09/2001</v>
          </cell>
          <cell r="H562">
            <v>18243</v>
          </cell>
          <cell r="I562" t="str">
            <v>0000055554</v>
          </cell>
          <cell r="J562" t="str">
            <v>SMK</v>
          </cell>
          <cell r="K562" t="str">
            <v>P G A A</v>
          </cell>
          <cell r="L562" t="str">
            <v>SUNGAI GERONG</v>
          </cell>
          <cell r="M562" t="str">
            <v>18/05/1971</v>
          </cell>
          <cell r="N562" t="str">
            <v>E13112</v>
          </cell>
          <cell r="O562" t="str">
            <v>CD &amp; L</v>
          </cell>
          <cell r="P562">
            <v>5</v>
          </cell>
          <cell r="Q562">
            <v>5</v>
          </cell>
          <cell r="R562">
            <v>4</v>
          </cell>
          <cell r="S562">
            <v>13.333333333333334</v>
          </cell>
          <cell r="T562">
            <v>3</v>
          </cell>
          <cell r="U562">
            <v>3</v>
          </cell>
          <cell r="V562">
            <v>-1</v>
          </cell>
          <cell r="W562">
            <v>55</v>
          </cell>
          <cell r="X562">
            <v>38332</v>
          </cell>
        </row>
        <row r="563">
          <cell r="A563" t="str">
            <v>419194</v>
          </cell>
          <cell r="B563" t="str">
            <v xml:space="preserve">JAMANSEN DAMANIK    </v>
          </cell>
          <cell r="C563" t="str">
            <v>09</v>
          </cell>
          <cell r="D563" t="str">
            <v>01/04/2001</v>
          </cell>
          <cell r="E563" t="str">
            <v>AST. JAGA APU</v>
          </cell>
          <cell r="F563" t="str">
            <v>07</v>
          </cell>
          <cell r="G563" t="str">
            <v>16/09/2002</v>
          </cell>
          <cell r="H563">
            <v>18974</v>
          </cell>
          <cell r="I563" t="str">
            <v>0000056655</v>
          </cell>
          <cell r="J563" t="str">
            <v>SMA</v>
          </cell>
          <cell r="K563" t="str">
            <v>S.M.A / SOSIAL</v>
          </cell>
          <cell r="L563" t="str">
            <v>PLAJU</v>
          </cell>
          <cell r="M563" t="str">
            <v>01/10/1974</v>
          </cell>
          <cell r="N563" t="str">
            <v>E13132</v>
          </cell>
          <cell r="O563" t="str">
            <v>TA/PTA</v>
          </cell>
          <cell r="P563">
            <v>6</v>
          </cell>
          <cell r="Q563">
            <v>5</v>
          </cell>
          <cell r="R563">
            <v>5</v>
          </cell>
          <cell r="S563">
            <v>16.666666666666668</v>
          </cell>
          <cell r="T563">
            <v>3</v>
          </cell>
          <cell r="U563">
            <v>2</v>
          </cell>
          <cell r="V563">
            <v>-2</v>
          </cell>
          <cell r="W563">
            <v>53</v>
          </cell>
          <cell r="X563">
            <v>39063</v>
          </cell>
        </row>
        <row r="564">
          <cell r="A564" t="str">
            <v>419234</v>
          </cell>
          <cell r="B564" t="str">
            <v xml:space="preserve">JOHNNY SIAGIAN    </v>
          </cell>
          <cell r="C564" t="str">
            <v>08</v>
          </cell>
          <cell r="D564" t="str">
            <v>01/10/2003</v>
          </cell>
          <cell r="E564" t="str">
            <v>MPPK S/D 31122004</v>
          </cell>
          <cell r="F564" t="str">
            <v>08</v>
          </cell>
          <cell r="G564" t="str">
            <v>17/12/2003</v>
          </cell>
          <cell r="H564">
            <v>17884</v>
          </cell>
          <cell r="I564" t="str">
            <v>0000055666</v>
          </cell>
          <cell r="J564" t="str">
            <v>SMK</v>
          </cell>
          <cell r="K564" t="str">
            <v>S T M / MESIN</v>
          </cell>
          <cell r="L564" t="str">
            <v>PLAJU</v>
          </cell>
          <cell r="M564" t="str">
            <v>01/10/1974</v>
          </cell>
          <cell r="N564" t="str">
            <v>E13730</v>
          </cell>
          <cell r="O564" t="str">
            <v>H I K</v>
          </cell>
          <cell r="P564">
            <v>6</v>
          </cell>
          <cell r="Q564">
            <v>6</v>
          </cell>
          <cell r="R564">
            <v>6</v>
          </cell>
          <cell r="S564">
            <v>20</v>
          </cell>
          <cell r="T564">
            <v>3</v>
          </cell>
          <cell r="U564">
            <v>1</v>
          </cell>
          <cell r="V564">
            <v>0</v>
          </cell>
          <cell r="W564">
            <v>56</v>
          </cell>
          <cell r="X564">
            <v>37972</v>
          </cell>
        </row>
        <row r="565">
          <cell r="A565" t="str">
            <v>419242</v>
          </cell>
          <cell r="B565" t="str">
            <v xml:space="preserve">DJOKO SETIYADI  SE  </v>
          </cell>
          <cell r="C565" t="str">
            <v>06</v>
          </cell>
          <cell r="D565" t="str">
            <v>01/10/2001</v>
          </cell>
          <cell r="E565" t="str">
            <v>PWS. KESEHATAN KELUARGA</v>
          </cell>
          <cell r="F565" t="str">
            <v>06</v>
          </cell>
          <cell r="G565" t="str">
            <v>03/01/2000</v>
          </cell>
          <cell r="H565">
            <v>19640</v>
          </cell>
          <cell r="I565" t="str">
            <v>0000055666</v>
          </cell>
          <cell r="J565" t="str">
            <v>S1</v>
          </cell>
          <cell r="K565" t="str">
            <v>EKONOMI MANAGEMENT</v>
          </cell>
          <cell r="L565" t="str">
            <v>PLAJU</v>
          </cell>
          <cell r="M565" t="str">
            <v>01/10/1974</v>
          </cell>
          <cell r="N565" t="str">
            <v>E13750</v>
          </cell>
          <cell r="O565" t="str">
            <v>KESEHATAN</v>
          </cell>
          <cell r="P565">
            <v>6</v>
          </cell>
          <cell r="Q565">
            <v>6</v>
          </cell>
          <cell r="R565">
            <v>6</v>
          </cell>
          <cell r="S565">
            <v>20</v>
          </cell>
          <cell r="T565">
            <v>7</v>
          </cell>
          <cell r="U565">
            <v>4</v>
          </cell>
          <cell r="V565">
            <v>0</v>
          </cell>
          <cell r="W565">
            <v>51</v>
          </cell>
          <cell r="X565">
            <v>39729</v>
          </cell>
        </row>
        <row r="566">
          <cell r="A566" t="str">
            <v>419291</v>
          </cell>
          <cell r="B566" t="str">
            <v xml:space="preserve">KAMIL SJAFEI    </v>
          </cell>
          <cell r="C566" t="str">
            <v>07</v>
          </cell>
          <cell r="D566" t="str">
            <v>01/04/2002</v>
          </cell>
          <cell r="E566" t="str">
            <v>PWS. JAGA AUX PS-2</v>
          </cell>
          <cell r="F566" t="str">
            <v>06</v>
          </cell>
          <cell r="G566" t="str">
            <v>01/08/2003</v>
          </cell>
          <cell r="H566">
            <v>18171</v>
          </cell>
          <cell r="I566" t="str">
            <v>0000066666</v>
          </cell>
          <cell r="J566" t="str">
            <v>SMK</v>
          </cell>
          <cell r="K566" t="str">
            <v>S.T.M</v>
          </cell>
          <cell r="L566" t="str">
            <v>PLAJU</v>
          </cell>
          <cell r="M566" t="str">
            <v>01/05/1972</v>
          </cell>
          <cell r="N566" t="str">
            <v>E13118</v>
          </cell>
          <cell r="O566" t="str">
            <v>U T L</v>
          </cell>
          <cell r="P566">
            <v>6</v>
          </cell>
          <cell r="Q566">
            <v>6</v>
          </cell>
          <cell r="R566">
            <v>6</v>
          </cell>
          <cell r="S566">
            <v>20</v>
          </cell>
          <cell r="T566">
            <v>3</v>
          </cell>
          <cell r="U566">
            <v>1</v>
          </cell>
          <cell r="V566">
            <v>-1</v>
          </cell>
          <cell r="W566">
            <v>55</v>
          </cell>
          <cell r="X566">
            <v>38260</v>
          </cell>
        </row>
        <row r="567">
          <cell r="A567" t="str">
            <v>419364</v>
          </cell>
          <cell r="B567" t="str">
            <v xml:space="preserve">LIBERTY DAULAY    </v>
          </cell>
          <cell r="C567" t="str">
            <v>09</v>
          </cell>
          <cell r="D567" t="str">
            <v>01/04/2001</v>
          </cell>
          <cell r="E567" t="str">
            <v>AST. JAGA APU</v>
          </cell>
          <cell r="F567" t="str">
            <v>07</v>
          </cell>
          <cell r="G567" t="str">
            <v>16/09/2002</v>
          </cell>
          <cell r="H567">
            <v>18598</v>
          </cell>
          <cell r="I567" t="str">
            <v>0000066655</v>
          </cell>
          <cell r="J567" t="str">
            <v>SMK</v>
          </cell>
          <cell r="K567" t="str">
            <v>S.T.M. PERTAMBANGAN</v>
          </cell>
          <cell r="L567" t="str">
            <v>PLAJU</v>
          </cell>
          <cell r="M567" t="str">
            <v>01/10/1974</v>
          </cell>
          <cell r="N567" t="str">
            <v>E13132</v>
          </cell>
          <cell r="O567" t="str">
            <v>TA/PTA</v>
          </cell>
          <cell r="P567">
            <v>6</v>
          </cell>
          <cell r="Q567">
            <v>5</v>
          </cell>
          <cell r="R567">
            <v>5</v>
          </cell>
          <cell r="S567">
            <v>16.666666666666668</v>
          </cell>
          <cell r="T567">
            <v>3</v>
          </cell>
          <cell r="U567">
            <v>2</v>
          </cell>
          <cell r="V567">
            <v>-2</v>
          </cell>
          <cell r="W567">
            <v>54</v>
          </cell>
          <cell r="X567">
            <v>38687</v>
          </cell>
        </row>
        <row r="568">
          <cell r="A568" t="str">
            <v>419404</v>
          </cell>
          <cell r="B568" t="str">
            <v xml:space="preserve">M. HUSNI    </v>
          </cell>
          <cell r="C568" t="str">
            <v>09</v>
          </cell>
          <cell r="D568" t="str">
            <v>01/04/2003</v>
          </cell>
          <cell r="E568" t="str">
            <v>MPPK S/D 30092004</v>
          </cell>
          <cell r="F568" t="str">
            <v>09</v>
          </cell>
          <cell r="G568" t="str">
            <v>15/09/2003</v>
          </cell>
          <cell r="H568">
            <v>17791</v>
          </cell>
          <cell r="I568" t="str">
            <v>0000045665</v>
          </cell>
          <cell r="J568" t="str">
            <v>SD</v>
          </cell>
          <cell r="K568" t="str">
            <v>SD KELAS VI</v>
          </cell>
          <cell r="L568" t="str">
            <v>PLAJU</v>
          </cell>
          <cell r="M568" t="str">
            <v>04/06/1970</v>
          </cell>
          <cell r="N568" t="str">
            <v>E13730</v>
          </cell>
          <cell r="O568" t="str">
            <v>H I K</v>
          </cell>
          <cell r="P568">
            <v>6</v>
          </cell>
          <cell r="Q568">
            <v>6</v>
          </cell>
          <cell r="R568">
            <v>5</v>
          </cell>
          <cell r="S568">
            <v>18.333333333333332</v>
          </cell>
          <cell r="T568">
            <v>1</v>
          </cell>
          <cell r="U568">
            <v>1</v>
          </cell>
          <cell r="V568">
            <v>0</v>
          </cell>
          <cell r="W568">
            <v>56</v>
          </cell>
          <cell r="X568">
            <v>37879</v>
          </cell>
        </row>
        <row r="569">
          <cell r="A569" t="str">
            <v>419429</v>
          </cell>
          <cell r="B569" t="str">
            <v xml:space="preserve">MUHAMMAD YASIN    </v>
          </cell>
          <cell r="C569" t="str">
            <v>10</v>
          </cell>
          <cell r="D569" t="str">
            <v>01/04/2002</v>
          </cell>
          <cell r="E569" t="str">
            <v>PTR. SHIFT OPS &amp; QC</v>
          </cell>
          <cell r="F569" t="str">
            <v>10</v>
          </cell>
          <cell r="G569" t="str">
            <v>03/01/2000</v>
          </cell>
          <cell r="H569">
            <v>20377</v>
          </cell>
          <cell r="I569" t="str">
            <v>0000056655</v>
          </cell>
          <cell r="J569" t="str">
            <v>SMA</v>
          </cell>
          <cell r="K569" t="str">
            <v>SMA.SOS/PERSAMAAN</v>
          </cell>
          <cell r="L569" t="str">
            <v>PLAJU</v>
          </cell>
          <cell r="M569" t="str">
            <v>25/02/1974</v>
          </cell>
          <cell r="N569" t="str">
            <v>E13C00</v>
          </cell>
          <cell r="O569" t="str">
            <v>DOK &amp; PKP</v>
          </cell>
          <cell r="P569">
            <v>6</v>
          </cell>
          <cell r="Q569">
            <v>5</v>
          </cell>
          <cell r="R569">
            <v>5</v>
          </cell>
          <cell r="S569">
            <v>16.666666666666668</v>
          </cell>
          <cell r="T569">
            <v>3</v>
          </cell>
          <cell r="U569">
            <v>4</v>
          </cell>
          <cell r="V569">
            <v>0</v>
          </cell>
          <cell r="W569">
            <v>49</v>
          </cell>
          <cell r="X569">
            <v>40466</v>
          </cell>
        </row>
        <row r="570">
          <cell r="A570" t="str">
            <v>419453</v>
          </cell>
          <cell r="B570" t="str">
            <v xml:space="preserve">MAD NIZOM  A.MA  </v>
          </cell>
          <cell r="C570" t="str">
            <v>08</v>
          </cell>
          <cell r="D570" t="str">
            <v>01/04/2002</v>
          </cell>
          <cell r="E570" t="str">
            <v>PWS. JAGA POLYPROPYLENE</v>
          </cell>
          <cell r="F570" t="str">
            <v>06</v>
          </cell>
          <cell r="G570" t="str">
            <v>16/09/2002</v>
          </cell>
          <cell r="H570">
            <v>19690</v>
          </cell>
          <cell r="I570" t="str">
            <v>0000056656</v>
          </cell>
          <cell r="J570" t="str">
            <v>D2</v>
          </cell>
          <cell r="K570" t="str">
            <v>AKA PENGOL/KIL II</v>
          </cell>
          <cell r="L570" t="str">
            <v>PLAJU</v>
          </cell>
          <cell r="M570" t="str">
            <v>01/10/1974</v>
          </cell>
          <cell r="N570" t="str">
            <v>E13131</v>
          </cell>
          <cell r="O570" t="str">
            <v>P P</v>
          </cell>
          <cell r="P570">
            <v>6</v>
          </cell>
          <cell r="Q570">
            <v>5</v>
          </cell>
          <cell r="R570">
            <v>6</v>
          </cell>
          <cell r="S570">
            <v>18.333333333333332</v>
          </cell>
          <cell r="T570">
            <v>5</v>
          </cell>
          <cell r="U570">
            <v>2</v>
          </cell>
          <cell r="V570">
            <v>-2</v>
          </cell>
          <cell r="W570">
            <v>51</v>
          </cell>
          <cell r="X570">
            <v>39779</v>
          </cell>
        </row>
        <row r="571">
          <cell r="A571" t="str">
            <v>419478</v>
          </cell>
          <cell r="B571" t="str">
            <v xml:space="preserve">MADREHI    </v>
          </cell>
          <cell r="C571" t="str">
            <v>09</v>
          </cell>
          <cell r="D571" t="str">
            <v>01/10/2003</v>
          </cell>
          <cell r="E571" t="str">
            <v>TEKNISI NON ROT. EQUIP</v>
          </cell>
          <cell r="F571" t="str">
            <v>09</v>
          </cell>
          <cell r="G571" t="str">
            <v>01/10/2002</v>
          </cell>
          <cell r="H571">
            <v>19246</v>
          </cell>
          <cell r="I571" t="str">
            <v>0000066665</v>
          </cell>
          <cell r="J571" t="str">
            <v>SD</v>
          </cell>
          <cell r="K571" t="str">
            <v>SD KELAS VI</v>
          </cell>
          <cell r="L571" t="str">
            <v>SUNGAI GERONG</v>
          </cell>
          <cell r="M571" t="str">
            <v>01/08/1970</v>
          </cell>
          <cell r="N571" t="str">
            <v>E13A50</v>
          </cell>
          <cell r="O571" t="str">
            <v>BENGKEL</v>
          </cell>
          <cell r="P571">
            <v>6</v>
          </cell>
          <cell r="Q571">
            <v>6</v>
          </cell>
          <cell r="R571">
            <v>5</v>
          </cell>
          <cell r="S571">
            <v>18.333333333333332</v>
          </cell>
          <cell r="T571">
            <v>1</v>
          </cell>
          <cell r="U571">
            <v>2</v>
          </cell>
          <cell r="V571">
            <v>0</v>
          </cell>
          <cell r="W571">
            <v>52</v>
          </cell>
          <cell r="X571">
            <v>39334</v>
          </cell>
        </row>
        <row r="572">
          <cell r="A572" t="str">
            <v>419567</v>
          </cell>
          <cell r="B572" t="str">
            <v xml:space="preserve">MARSHALL A.R    </v>
          </cell>
          <cell r="C572" t="str">
            <v>05</v>
          </cell>
          <cell r="D572" t="str">
            <v>01/10/2002</v>
          </cell>
          <cell r="E572" t="str">
            <v>KA. BANG LAT</v>
          </cell>
          <cell r="F572" t="str">
            <v>04</v>
          </cell>
          <cell r="G572" t="str">
            <v>04/12/2002</v>
          </cell>
          <cell r="H572">
            <v>18338</v>
          </cell>
          <cell r="I572" t="str">
            <v>0000066666</v>
          </cell>
          <cell r="J572" t="str">
            <v>SMA</v>
          </cell>
          <cell r="K572" t="str">
            <v>S.M.A-C/SOSIAL</v>
          </cell>
          <cell r="L572" t="str">
            <v>PLAJU</v>
          </cell>
          <cell r="M572" t="str">
            <v>07/10/1970</v>
          </cell>
          <cell r="N572" t="str">
            <v>E13720</v>
          </cell>
          <cell r="O572" t="str">
            <v>RENBANG</v>
          </cell>
          <cell r="P572">
            <v>6</v>
          </cell>
          <cell r="Q572">
            <v>6</v>
          </cell>
          <cell r="R572">
            <v>6</v>
          </cell>
          <cell r="S572">
            <v>20</v>
          </cell>
          <cell r="T572">
            <v>3</v>
          </cell>
          <cell r="U572">
            <v>2</v>
          </cell>
          <cell r="V572">
            <v>-1</v>
          </cell>
          <cell r="W572">
            <v>54</v>
          </cell>
          <cell r="X572">
            <v>38427</v>
          </cell>
        </row>
        <row r="573">
          <cell r="A573" t="str">
            <v>419591</v>
          </cell>
          <cell r="B573" t="str">
            <v xml:space="preserve">MARWAN    </v>
          </cell>
          <cell r="C573" t="str">
            <v>09</v>
          </cell>
          <cell r="D573" t="str">
            <v>01/04/2002</v>
          </cell>
          <cell r="E573" t="str">
            <v>AST. JAGA MARK-V</v>
          </cell>
          <cell r="F573" t="str">
            <v>08</v>
          </cell>
          <cell r="G573" t="str">
            <v>01/08/2003</v>
          </cell>
          <cell r="H573">
            <v>18118</v>
          </cell>
          <cell r="I573" t="str">
            <v>0000055656</v>
          </cell>
          <cell r="J573" t="str">
            <v>SMA</v>
          </cell>
          <cell r="K573" t="str">
            <v>SMA-SOSIAL/PERSAMAAN</v>
          </cell>
          <cell r="L573" t="str">
            <v>PLAJU</v>
          </cell>
          <cell r="M573" t="str">
            <v>01/05/1972</v>
          </cell>
          <cell r="N573" t="str">
            <v>E13118</v>
          </cell>
          <cell r="O573" t="str">
            <v>U T L</v>
          </cell>
          <cell r="P573">
            <v>6</v>
          </cell>
          <cell r="Q573">
            <v>5</v>
          </cell>
          <cell r="R573">
            <v>6</v>
          </cell>
          <cell r="S573">
            <v>18.333333333333332</v>
          </cell>
          <cell r="T573">
            <v>3</v>
          </cell>
          <cell r="U573">
            <v>1</v>
          </cell>
          <cell r="V573">
            <v>-1</v>
          </cell>
          <cell r="W573">
            <v>55</v>
          </cell>
          <cell r="X573">
            <v>38207</v>
          </cell>
        </row>
        <row r="574">
          <cell r="A574" t="str">
            <v>419615</v>
          </cell>
          <cell r="B574" t="str">
            <v xml:space="preserve">MASRUL    </v>
          </cell>
          <cell r="C574" t="str">
            <v>07</v>
          </cell>
          <cell r="D574" t="str">
            <v>01/04/2003</v>
          </cell>
          <cell r="E574" t="str">
            <v>PWS. JAGA GP</v>
          </cell>
          <cell r="F574" t="str">
            <v>07</v>
          </cell>
          <cell r="G574" t="str">
            <v>03/01/2000</v>
          </cell>
          <cell r="H574">
            <v>18933</v>
          </cell>
          <cell r="I574" t="str">
            <v>0000066665</v>
          </cell>
          <cell r="J574" t="str">
            <v>SMK</v>
          </cell>
          <cell r="K574" t="str">
            <v>S.T.M</v>
          </cell>
          <cell r="L574" t="str">
            <v>SUNGAI GERONG</v>
          </cell>
          <cell r="M574" t="str">
            <v>23/06/1972</v>
          </cell>
          <cell r="N574" t="str">
            <v>E13112</v>
          </cell>
          <cell r="O574" t="str">
            <v>CD &amp; L</v>
          </cell>
          <cell r="P574">
            <v>6</v>
          </cell>
          <cell r="Q574">
            <v>6</v>
          </cell>
          <cell r="R574">
            <v>5</v>
          </cell>
          <cell r="S574">
            <v>18.333333333333332</v>
          </cell>
          <cell r="T574">
            <v>3</v>
          </cell>
          <cell r="U574">
            <v>4</v>
          </cell>
          <cell r="V574">
            <v>0</v>
          </cell>
          <cell r="W574">
            <v>53</v>
          </cell>
          <cell r="X574">
            <v>39022</v>
          </cell>
        </row>
        <row r="575">
          <cell r="A575" t="str">
            <v>419623</v>
          </cell>
          <cell r="B575" t="str">
            <v xml:space="preserve">MATONI    </v>
          </cell>
          <cell r="C575" t="str">
            <v>10</v>
          </cell>
          <cell r="D575" t="str">
            <v>01/10/2003</v>
          </cell>
          <cell r="E575" t="str">
            <v>PTR. SHIFT OPS &amp; QC</v>
          </cell>
          <cell r="F575" t="str">
            <v>10</v>
          </cell>
          <cell r="G575" t="str">
            <v>01/01/2001</v>
          </cell>
          <cell r="H575">
            <v>19348</v>
          </cell>
          <cell r="I575" t="str">
            <v>0000056665</v>
          </cell>
          <cell r="J575" t="str">
            <v>SMP</v>
          </cell>
          <cell r="K575" t="str">
            <v>S M P</v>
          </cell>
          <cell r="L575" t="str">
            <v>PLAJU</v>
          </cell>
          <cell r="M575" t="str">
            <v>17/07/1971</v>
          </cell>
          <cell r="N575" t="str">
            <v>E13C00</v>
          </cell>
          <cell r="O575" t="str">
            <v>DOK &amp; PKP</v>
          </cell>
          <cell r="P575">
            <v>6</v>
          </cell>
          <cell r="Q575">
            <v>6</v>
          </cell>
          <cell r="R575">
            <v>5</v>
          </cell>
          <cell r="S575">
            <v>18.333333333333332</v>
          </cell>
          <cell r="T575">
            <v>2</v>
          </cell>
          <cell r="U575">
            <v>3</v>
          </cell>
          <cell r="V575">
            <v>0</v>
          </cell>
          <cell r="W575">
            <v>52</v>
          </cell>
          <cell r="X575">
            <v>39436</v>
          </cell>
        </row>
        <row r="576">
          <cell r="A576" t="str">
            <v>419689</v>
          </cell>
          <cell r="B576" t="str">
            <v xml:space="preserve">MOHAMMAD MAZINI    </v>
          </cell>
          <cell r="C576" t="str">
            <v>09</v>
          </cell>
          <cell r="D576" t="str">
            <v>01/10/2003</v>
          </cell>
          <cell r="E576" t="str">
            <v>AST. STAB &amp; MGC</v>
          </cell>
          <cell r="F576" t="str">
            <v>09</v>
          </cell>
          <cell r="G576" t="str">
            <v>01/05/2002</v>
          </cell>
          <cell r="H576">
            <v>18926</v>
          </cell>
          <cell r="I576" t="str">
            <v>0000054555</v>
          </cell>
          <cell r="J576" t="str">
            <v>SMA</v>
          </cell>
          <cell r="K576" t="str">
            <v>SMA/PASPAL/IPA</v>
          </cell>
          <cell r="L576" t="str">
            <v>PLAJU</v>
          </cell>
          <cell r="M576" t="str">
            <v>30/01/1973</v>
          </cell>
          <cell r="N576" t="str">
            <v>E13111</v>
          </cell>
          <cell r="O576" t="str">
            <v>CD &amp; GP</v>
          </cell>
          <cell r="P576">
            <v>5</v>
          </cell>
          <cell r="Q576">
            <v>5</v>
          </cell>
          <cell r="R576">
            <v>5</v>
          </cell>
          <cell r="S576">
            <v>15</v>
          </cell>
          <cell r="T576">
            <v>3</v>
          </cell>
          <cell r="U576">
            <v>2</v>
          </cell>
          <cell r="V576">
            <v>0</v>
          </cell>
          <cell r="W576">
            <v>53</v>
          </cell>
          <cell r="X576">
            <v>39015</v>
          </cell>
        </row>
        <row r="577">
          <cell r="A577" t="str">
            <v>419737</v>
          </cell>
          <cell r="B577" t="str">
            <v xml:space="preserve">MUCHLIS ZEN    </v>
          </cell>
          <cell r="C577" t="str">
            <v>09</v>
          </cell>
          <cell r="D577" t="str">
            <v>01/10/2000</v>
          </cell>
          <cell r="E577" t="str">
            <v>TEKNISI ROT EQUIP</v>
          </cell>
          <cell r="F577" t="str">
            <v>08</v>
          </cell>
          <cell r="G577" t="str">
            <v>01/07/2003</v>
          </cell>
          <cell r="H577">
            <v>18941</v>
          </cell>
          <cell r="I577" t="str">
            <v>0000055666</v>
          </cell>
          <cell r="J577" t="str">
            <v>D1</v>
          </cell>
          <cell r="K577" t="str">
            <v>PKL TEKNIK MESIN I</v>
          </cell>
          <cell r="L577" t="str">
            <v>PLAJU</v>
          </cell>
          <cell r="M577" t="str">
            <v>25/06/1971</v>
          </cell>
          <cell r="N577" t="str">
            <v>E13A50</v>
          </cell>
          <cell r="O577" t="str">
            <v>BENGKEL</v>
          </cell>
          <cell r="P577">
            <v>6</v>
          </cell>
          <cell r="Q577">
            <v>6</v>
          </cell>
          <cell r="R577">
            <v>6</v>
          </cell>
          <cell r="S577">
            <v>20</v>
          </cell>
          <cell r="T577">
            <v>4</v>
          </cell>
          <cell r="U577">
            <v>1</v>
          </cell>
          <cell r="V577">
            <v>-1</v>
          </cell>
          <cell r="W577">
            <v>53</v>
          </cell>
          <cell r="X577">
            <v>39030</v>
          </cell>
        </row>
        <row r="578">
          <cell r="A578" t="str">
            <v>419753</v>
          </cell>
          <cell r="B578" t="str">
            <v xml:space="preserve">MUHAMMAD ALI  A.MA  </v>
          </cell>
          <cell r="C578" t="str">
            <v>08</v>
          </cell>
          <cell r="D578" t="str">
            <v>01/04/2002</v>
          </cell>
          <cell r="E578" t="str">
            <v>POK. SPES. BANG. SIP</v>
          </cell>
          <cell r="F578" t="str">
            <v>07</v>
          </cell>
          <cell r="G578" t="str">
            <v>31/12/2000</v>
          </cell>
          <cell r="H578">
            <v>19202</v>
          </cell>
          <cell r="I578" t="str">
            <v>0000055666</v>
          </cell>
          <cell r="J578" t="str">
            <v>D2</v>
          </cell>
          <cell r="K578" t="str">
            <v>AKA SIPIL II</v>
          </cell>
          <cell r="L578" t="str">
            <v>PLAJU</v>
          </cell>
          <cell r="M578" t="str">
            <v>01/06/1972</v>
          </cell>
          <cell r="N578" t="str">
            <v>E13A90</v>
          </cell>
          <cell r="O578" t="str">
            <v>ENJ. PEM</v>
          </cell>
          <cell r="P578">
            <v>6</v>
          </cell>
          <cell r="Q578">
            <v>6</v>
          </cell>
          <cell r="R578">
            <v>6</v>
          </cell>
          <cell r="S578">
            <v>20</v>
          </cell>
          <cell r="T578">
            <v>5</v>
          </cell>
          <cell r="U578">
            <v>4</v>
          </cell>
          <cell r="V578">
            <v>-1</v>
          </cell>
          <cell r="W578">
            <v>52</v>
          </cell>
          <cell r="X578">
            <v>39290</v>
          </cell>
        </row>
        <row r="579">
          <cell r="A579" t="str">
            <v>419786</v>
          </cell>
          <cell r="B579" t="str">
            <v xml:space="preserve">MUKROMIN ARONI  SE  </v>
          </cell>
          <cell r="C579" t="str">
            <v>07</v>
          </cell>
          <cell r="D579" t="str">
            <v>01/04/2002</v>
          </cell>
          <cell r="E579" t="str">
            <v>MPPK S/D 31012005</v>
          </cell>
          <cell r="F579" t="str">
            <v>06</v>
          </cell>
          <cell r="G579" t="str">
            <v>01/01/2004</v>
          </cell>
          <cell r="H579">
            <v>17899</v>
          </cell>
          <cell r="I579" t="str">
            <v>0000056665</v>
          </cell>
          <cell r="J579" t="str">
            <v>S1</v>
          </cell>
          <cell r="K579" t="str">
            <v>EKONOMI MANAGEMENT</v>
          </cell>
          <cell r="L579" t="str">
            <v>PLAJU</v>
          </cell>
          <cell r="M579" t="str">
            <v>08/03/1974</v>
          </cell>
          <cell r="N579" t="str">
            <v>E13730</v>
          </cell>
          <cell r="O579" t="str">
            <v>H I K</v>
          </cell>
          <cell r="P579">
            <v>6</v>
          </cell>
          <cell r="Q579">
            <v>6</v>
          </cell>
          <cell r="R579">
            <v>5</v>
          </cell>
          <cell r="S579">
            <v>18.333333333333332</v>
          </cell>
          <cell r="T579">
            <v>7</v>
          </cell>
          <cell r="U579">
            <v>0</v>
          </cell>
          <cell r="V579">
            <v>-1</v>
          </cell>
          <cell r="W579">
            <v>55</v>
          </cell>
          <cell r="X579">
            <v>37987</v>
          </cell>
        </row>
        <row r="580">
          <cell r="A580" t="str">
            <v>419859</v>
          </cell>
          <cell r="B580" t="str">
            <v xml:space="preserve">NIHRU    </v>
          </cell>
          <cell r="C580" t="str">
            <v>07</v>
          </cell>
          <cell r="D580" t="str">
            <v>01/04/2003</v>
          </cell>
          <cell r="E580" t="str">
            <v>PWS. PEM BERKALA &amp; FC</v>
          </cell>
          <cell r="F580" t="str">
            <v>07</v>
          </cell>
          <cell r="G580" t="str">
            <v>03/01/2000</v>
          </cell>
          <cell r="H580">
            <v>18916</v>
          </cell>
          <cell r="I580" t="str">
            <v>0000054665</v>
          </cell>
          <cell r="J580" t="str">
            <v>SMK</v>
          </cell>
          <cell r="K580" t="str">
            <v>SEK PENGATUR RAWAT</v>
          </cell>
          <cell r="L580" t="str">
            <v>PLAJU</v>
          </cell>
          <cell r="M580" t="str">
            <v>26/07/1973</v>
          </cell>
          <cell r="N580" t="str">
            <v>E13Y50</v>
          </cell>
          <cell r="O580" t="str">
            <v>INST. RAWAT JALAN</v>
          </cell>
          <cell r="P580">
            <v>6</v>
          </cell>
          <cell r="Q580">
            <v>6</v>
          </cell>
          <cell r="R580">
            <v>5</v>
          </cell>
          <cell r="S580">
            <v>18.333333333333332</v>
          </cell>
          <cell r="T580">
            <v>3</v>
          </cell>
          <cell r="U580">
            <v>4</v>
          </cell>
          <cell r="V580">
            <v>0</v>
          </cell>
          <cell r="W580">
            <v>53</v>
          </cell>
          <cell r="X580">
            <v>39005</v>
          </cell>
        </row>
        <row r="581">
          <cell r="A581" t="str">
            <v>419907</v>
          </cell>
          <cell r="B581" t="str">
            <v xml:space="preserve">NURDIN    </v>
          </cell>
          <cell r="C581" t="str">
            <v>11</v>
          </cell>
          <cell r="D581" t="str">
            <v>01/04/2001</v>
          </cell>
          <cell r="E581" t="str">
            <v>DANRU PAMSUS PERAIRAN</v>
          </cell>
          <cell r="F581" t="str">
            <v>11</v>
          </cell>
          <cell r="G581" t="str">
            <v>16/04/2001</v>
          </cell>
          <cell r="H581">
            <v>18546</v>
          </cell>
          <cell r="I581" t="str">
            <v>0000036544</v>
          </cell>
          <cell r="J581" t="str">
            <v>SD</v>
          </cell>
          <cell r="K581" t="str">
            <v>SEKOLAH DASAR</v>
          </cell>
          <cell r="L581" t="str">
            <v>PLAJU</v>
          </cell>
          <cell r="M581" t="str">
            <v>01/05/1970</v>
          </cell>
          <cell r="N581" t="str">
            <v>E13630</v>
          </cell>
          <cell r="O581" t="str">
            <v>SEKURITI</v>
          </cell>
          <cell r="P581">
            <v>5</v>
          </cell>
          <cell r="Q581">
            <v>4</v>
          </cell>
          <cell r="R581">
            <v>4</v>
          </cell>
          <cell r="S581">
            <v>11.666666666666666</v>
          </cell>
          <cell r="T581">
            <v>1</v>
          </cell>
          <cell r="U581">
            <v>3</v>
          </cell>
          <cell r="V581">
            <v>0</v>
          </cell>
          <cell r="W581">
            <v>54</v>
          </cell>
          <cell r="X581">
            <v>38635</v>
          </cell>
        </row>
        <row r="582">
          <cell r="A582" t="str">
            <v>419915</v>
          </cell>
          <cell r="B582" t="str">
            <v xml:space="preserve">NURHASAN    </v>
          </cell>
          <cell r="C582" t="str">
            <v>08</v>
          </cell>
          <cell r="D582" t="str">
            <v>01/04/2002</v>
          </cell>
          <cell r="E582" t="str">
            <v>MATERIAL MAN</v>
          </cell>
          <cell r="F582" t="str">
            <v>08</v>
          </cell>
          <cell r="G582" t="str">
            <v>01/10/2002</v>
          </cell>
          <cell r="H582">
            <v>18984</v>
          </cell>
          <cell r="I582" t="str">
            <v>0000056666</v>
          </cell>
          <cell r="J582" t="str">
            <v>SMA</v>
          </cell>
          <cell r="K582" t="str">
            <v>S.M.A-C/SOSIAL</v>
          </cell>
          <cell r="L582" t="str">
            <v>PLAJU</v>
          </cell>
          <cell r="M582" t="str">
            <v>01/08/1970</v>
          </cell>
          <cell r="N582" t="str">
            <v>E13A50</v>
          </cell>
          <cell r="O582" t="str">
            <v>BENGKEL</v>
          </cell>
          <cell r="P582">
            <v>6</v>
          </cell>
          <cell r="Q582">
            <v>6</v>
          </cell>
          <cell r="R582">
            <v>6</v>
          </cell>
          <cell r="S582">
            <v>20</v>
          </cell>
          <cell r="T582">
            <v>3</v>
          </cell>
          <cell r="U582">
            <v>2</v>
          </cell>
          <cell r="V582">
            <v>0</v>
          </cell>
          <cell r="W582">
            <v>53</v>
          </cell>
          <cell r="X582">
            <v>39073</v>
          </cell>
        </row>
        <row r="583">
          <cell r="A583" t="str">
            <v>420027</v>
          </cell>
          <cell r="B583" t="str">
            <v xml:space="preserve">RASDJONO    </v>
          </cell>
          <cell r="C583" t="str">
            <v>10</v>
          </cell>
          <cell r="D583" t="str">
            <v>01/10/2003</v>
          </cell>
          <cell r="E583" t="str">
            <v>DANTON KILANG PLAJU</v>
          </cell>
          <cell r="F583" t="str">
            <v>10</v>
          </cell>
          <cell r="G583" t="str">
            <v>30/09/2002</v>
          </cell>
          <cell r="H583">
            <v>18198</v>
          </cell>
          <cell r="I583" t="str">
            <v>0000055665</v>
          </cell>
          <cell r="J583" t="str">
            <v>SD</v>
          </cell>
          <cell r="K583" t="str">
            <v>SEKOLAH DASAR</v>
          </cell>
          <cell r="L583" t="str">
            <v>PLAJU</v>
          </cell>
          <cell r="M583" t="str">
            <v>01/11/1971</v>
          </cell>
          <cell r="N583" t="str">
            <v>E13630</v>
          </cell>
          <cell r="O583" t="str">
            <v>SEKURITI</v>
          </cell>
          <cell r="P583">
            <v>6</v>
          </cell>
          <cell r="Q583">
            <v>6</v>
          </cell>
          <cell r="R583">
            <v>5</v>
          </cell>
          <cell r="S583">
            <v>18.333333333333332</v>
          </cell>
          <cell r="T583">
            <v>1</v>
          </cell>
          <cell r="U583">
            <v>2</v>
          </cell>
          <cell r="V583">
            <v>0</v>
          </cell>
          <cell r="W583">
            <v>55</v>
          </cell>
          <cell r="X583">
            <v>38287</v>
          </cell>
        </row>
        <row r="584">
          <cell r="A584" t="str">
            <v>420084</v>
          </cell>
          <cell r="B584" t="str">
            <v xml:space="preserve">ROSMA PASARIBU    </v>
          </cell>
          <cell r="C584" t="str">
            <v>07</v>
          </cell>
          <cell r="D584" t="str">
            <v>01/04/2002</v>
          </cell>
          <cell r="E584" t="str">
            <v>PWS. RAWAT JLN SPESIALIS</v>
          </cell>
          <cell r="F584" t="str">
            <v>07</v>
          </cell>
          <cell r="G584" t="str">
            <v>03/01/2000</v>
          </cell>
          <cell r="H584">
            <v>18821</v>
          </cell>
          <cell r="I584" t="str">
            <v>0000054646</v>
          </cell>
          <cell r="J584" t="str">
            <v>SMK</v>
          </cell>
          <cell r="K584" t="str">
            <v>SEK PENGATUR RAWAT</v>
          </cell>
          <cell r="L584" t="str">
            <v>PLAJU</v>
          </cell>
          <cell r="M584" t="str">
            <v>10/07/1973</v>
          </cell>
          <cell r="N584" t="str">
            <v>E13Y50</v>
          </cell>
          <cell r="O584" t="str">
            <v>INST. RAWAT JALAN</v>
          </cell>
          <cell r="P584">
            <v>6</v>
          </cell>
          <cell r="Q584">
            <v>4</v>
          </cell>
          <cell r="R584">
            <v>6</v>
          </cell>
          <cell r="S584">
            <v>16.666666666666668</v>
          </cell>
          <cell r="T584">
            <v>3</v>
          </cell>
          <cell r="U584">
            <v>4</v>
          </cell>
          <cell r="V584">
            <v>0</v>
          </cell>
          <cell r="W584">
            <v>53</v>
          </cell>
          <cell r="X584">
            <v>38910</v>
          </cell>
        </row>
        <row r="585">
          <cell r="A585" t="str">
            <v>420116</v>
          </cell>
          <cell r="B585" t="str">
            <v xml:space="preserve">RUSLAN  AN    </v>
          </cell>
          <cell r="C585" t="str">
            <v>10</v>
          </cell>
          <cell r="D585" t="str">
            <v>01/04/2003</v>
          </cell>
          <cell r="E585" t="str">
            <v>PMK. RDU &amp; HAWS</v>
          </cell>
          <cell r="F585" t="str">
            <v>10</v>
          </cell>
          <cell r="G585" t="str">
            <v>01/05/2002</v>
          </cell>
          <cell r="H585">
            <v>18120</v>
          </cell>
          <cell r="I585" t="str">
            <v>0000066554</v>
          </cell>
          <cell r="J585" t="str">
            <v>SD</v>
          </cell>
          <cell r="K585" t="str">
            <v>SEKOLAH DASAR</v>
          </cell>
          <cell r="L585" t="str">
            <v>PLAJU</v>
          </cell>
          <cell r="M585" t="str">
            <v>08/07/1971</v>
          </cell>
          <cell r="N585" t="str">
            <v>E13111</v>
          </cell>
          <cell r="O585" t="str">
            <v>CD &amp; GP</v>
          </cell>
          <cell r="P585">
            <v>5</v>
          </cell>
          <cell r="Q585">
            <v>5</v>
          </cell>
          <cell r="R585">
            <v>4</v>
          </cell>
          <cell r="S585">
            <v>13.333333333333334</v>
          </cell>
          <cell r="T585">
            <v>1</v>
          </cell>
          <cell r="U585">
            <v>2</v>
          </cell>
          <cell r="V585">
            <v>0</v>
          </cell>
          <cell r="W585">
            <v>55</v>
          </cell>
          <cell r="X585">
            <v>38209</v>
          </cell>
        </row>
        <row r="586">
          <cell r="A586" t="str">
            <v>420213</v>
          </cell>
          <cell r="B586" t="str">
            <v xml:space="preserve">SAJUTI HASIM    </v>
          </cell>
          <cell r="C586" t="str">
            <v>10</v>
          </cell>
          <cell r="D586" t="str">
            <v>01/04/2002</v>
          </cell>
          <cell r="E586" t="str">
            <v>PMK. LOADING - PL</v>
          </cell>
          <cell r="F586" t="str">
            <v>10</v>
          </cell>
          <cell r="G586" t="str">
            <v>01/05/2001</v>
          </cell>
          <cell r="H586">
            <v>18122</v>
          </cell>
          <cell r="I586" t="str">
            <v>0000055656</v>
          </cell>
          <cell r="J586" t="str">
            <v>SMA</v>
          </cell>
          <cell r="K586" t="str">
            <v>SMA.SOS/PERSAMAAN</v>
          </cell>
          <cell r="L586" t="str">
            <v>PLAJU</v>
          </cell>
          <cell r="M586" t="str">
            <v>24/05/1972</v>
          </cell>
          <cell r="N586" t="str">
            <v>E13119</v>
          </cell>
          <cell r="O586" t="str">
            <v>I T P</v>
          </cell>
          <cell r="P586">
            <v>6</v>
          </cell>
          <cell r="Q586">
            <v>5</v>
          </cell>
          <cell r="R586">
            <v>6</v>
          </cell>
          <cell r="S586">
            <v>18.333333333333332</v>
          </cell>
          <cell r="T586">
            <v>3</v>
          </cell>
          <cell r="U586">
            <v>3</v>
          </cell>
          <cell r="V586">
            <v>0</v>
          </cell>
          <cell r="W586">
            <v>55</v>
          </cell>
          <cell r="X586">
            <v>38211</v>
          </cell>
        </row>
        <row r="587">
          <cell r="A587" t="str">
            <v>420295</v>
          </cell>
          <cell r="B587" t="str">
            <v xml:space="preserve">SIREGAR SIAGIAN. BH  A.MA  </v>
          </cell>
          <cell r="C587" t="str">
            <v>06</v>
          </cell>
          <cell r="D587" t="str">
            <v>01/10/2003</v>
          </cell>
          <cell r="E587" t="str">
            <v>TEKNISI NON ROT. EQUIP.</v>
          </cell>
          <cell r="F587" t="str">
            <v>06</v>
          </cell>
          <cell r="G587" t="str">
            <v>31/12/2000</v>
          </cell>
          <cell r="H587">
            <v>18265</v>
          </cell>
          <cell r="I587" t="str">
            <v>0000045555</v>
          </cell>
          <cell r="J587" t="str">
            <v>D2</v>
          </cell>
          <cell r="K587" t="str">
            <v>AKA TEK. MESIN KILANG II</v>
          </cell>
          <cell r="L587" t="str">
            <v>PLAJU</v>
          </cell>
          <cell r="M587" t="str">
            <v>01/10/1974</v>
          </cell>
          <cell r="N587" t="str">
            <v>E13A50</v>
          </cell>
          <cell r="O587" t="str">
            <v>BENGKEL</v>
          </cell>
          <cell r="P587">
            <v>5</v>
          </cell>
          <cell r="Q587">
            <v>5</v>
          </cell>
          <cell r="R587">
            <v>5</v>
          </cell>
          <cell r="S587">
            <v>15</v>
          </cell>
          <cell r="T587">
            <v>5</v>
          </cell>
          <cell r="U587">
            <v>4</v>
          </cell>
          <cell r="V587">
            <v>0</v>
          </cell>
          <cell r="W587">
            <v>54</v>
          </cell>
          <cell r="X587">
            <v>38354</v>
          </cell>
        </row>
        <row r="588">
          <cell r="A588" t="str">
            <v>420302</v>
          </cell>
          <cell r="B588" t="str">
            <v xml:space="preserve">SIAGIAN  P    </v>
          </cell>
          <cell r="C588" t="str">
            <v>08</v>
          </cell>
          <cell r="D588" t="str">
            <v>01/10/2002</v>
          </cell>
          <cell r="E588" t="str">
            <v>MPPK S/D 30092004</v>
          </cell>
          <cell r="F588" t="str">
            <v>08</v>
          </cell>
          <cell r="G588" t="str">
            <v>14/09/2003</v>
          </cell>
          <cell r="H588">
            <v>17790</v>
          </cell>
          <cell r="I588" t="str">
            <v>0000036665</v>
          </cell>
          <cell r="J588" t="str">
            <v>D1</v>
          </cell>
          <cell r="K588" t="str">
            <v>AKA MESIN I</v>
          </cell>
          <cell r="L588" t="str">
            <v>PLAJU</v>
          </cell>
          <cell r="M588" t="str">
            <v>01/10/1974</v>
          </cell>
          <cell r="N588" t="str">
            <v>E13730</v>
          </cell>
          <cell r="O588" t="str">
            <v>H I K</v>
          </cell>
          <cell r="P588">
            <v>6</v>
          </cell>
          <cell r="Q588">
            <v>6</v>
          </cell>
          <cell r="R588">
            <v>5</v>
          </cell>
          <cell r="S588">
            <v>18.333333333333332</v>
          </cell>
          <cell r="T588">
            <v>4</v>
          </cell>
          <cell r="U588">
            <v>1</v>
          </cell>
          <cell r="V588">
            <v>0</v>
          </cell>
          <cell r="W588">
            <v>56</v>
          </cell>
          <cell r="X588">
            <v>37878</v>
          </cell>
        </row>
        <row r="589">
          <cell r="A589" t="str">
            <v>420335</v>
          </cell>
          <cell r="B589" t="str">
            <v xml:space="preserve">POLORIA SILITONGA    </v>
          </cell>
          <cell r="C589" t="str">
            <v>08</v>
          </cell>
          <cell r="D589" t="str">
            <v>01/04/1999</v>
          </cell>
          <cell r="E589" t="str">
            <v>MPPK S/D 31122004</v>
          </cell>
          <cell r="F589" t="str">
            <v>08</v>
          </cell>
          <cell r="G589" t="str">
            <v>07/12/2003</v>
          </cell>
          <cell r="H589">
            <v>17874</v>
          </cell>
          <cell r="I589" t="str">
            <v>0000056655</v>
          </cell>
          <cell r="J589" t="str">
            <v>SMK</v>
          </cell>
          <cell r="K589" t="str">
            <v>SEK PENGATUR RAWAT</v>
          </cell>
          <cell r="L589" t="str">
            <v>PLAJU</v>
          </cell>
          <cell r="M589" t="str">
            <v>21/11/1972</v>
          </cell>
          <cell r="N589" t="str">
            <v>E13730</v>
          </cell>
          <cell r="O589" t="str">
            <v>H I K</v>
          </cell>
          <cell r="P589">
            <v>6</v>
          </cell>
          <cell r="Q589">
            <v>5</v>
          </cell>
          <cell r="R589">
            <v>5</v>
          </cell>
          <cell r="S589">
            <v>16.666666666666668</v>
          </cell>
          <cell r="T589">
            <v>3</v>
          </cell>
          <cell r="U589">
            <v>1</v>
          </cell>
          <cell r="V589">
            <v>0</v>
          </cell>
          <cell r="W589">
            <v>56</v>
          </cell>
          <cell r="X589">
            <v>37962</v>
          </cell>
        </row>
        <row r="590">
          <cell r="A590" t="str">
            <v>420392</v>
          </cell>
          <cell r="B590" t="str">
            <v xml:space="preserve">SJAFWAN ACHMAD    </v>
          </cell>
          <cell r="C590" t="str">
            <v>09</v>
          </cell>
          <cell r="D590" t="str">
            <v>01/04/2002</v>
          </cell>
          <cell r="E590" t="str">
            <v>MPPK S/D 31122004</v>
          </cell>
          <cell r="F590" t="str">
            <v>09</v>
          </cell>
          <cell r="G590" t="str">
            <v>30/12/2003</v>
          </cell>
          <cell r="H590">
            <v>17897</v>
          </cell>
          <cell r="I590" t="str">
            <v>0000045645</v>
          </cell>
          <cell r="J590" t="str">
            <v>SMK</v>
          </cell>
          <cell r="K590" t="str">
            <v>STM/LISTRIK</v>
          </cell>
          <cell r="L590" t="str">
            <v>PLAJU</v>
          </cell>
          <cell r="M590" t="str">
            <v>15/06/1970</v>
          </cell>
          <cell r="N590" t="str">
            <v>E13730</v>
          </cell>
          <cell r="O590" t="str">
            <v>H I K</v>
          </cell>
          <cell r="P590">
            <v>6</v>
          </cell>
          <cell r="Q590">
            <v>4</v>
          </cell>
          <cell r="R590">
            <v>5</v>
          </cell>
          <cell r="S590">
            <v>15</v>
          </cell>
          <cell r="T590">
            <v>3</v>
          </cell>
          <cell r="U590">
            <v>1</v>
          </cell>
          <cell r="V590">
            <v>0</v>
          </cell>
          <cell r="W590">
            <v>56</v>
          </cell>
          <cell r="X590">
            <v>37985</v>
          </cell>
        </row>
        <row r="591">
          <cell r="A591" t="str">
            <v>420587</v>
          </cell>
          <cell r="B591" t="str">
            <v xml:space="preserve">SUDIRNO    </v>
          </cell>
          <cell r="C591" t="str">
            <v>07</v>
          </cell>
          <cell r="D591" t="str">
            <v>01/10/2003</v>
          </cell>
          <cell r="E591" t="str">
            <v>MPPK S/D 30112004</v>
          </cell>
          <cell r="F591" t="str">
            <v>06</v>
          </cell>
          <cell r="G591" t="str">
            <v>05/11/2003</v>
          </cell>
          <cell r="H591">
            <v>17842</v>
          </cell>
          <cell r="I591" t="str">
            <v>0000046555</v>
          </cell>
          <cell r="J591" t="str">
            <v>D1</v>
          </cell>
          <cell r="K591" t="str">
            <v>PKL PENGEBORAN II</v>
          </cell>
          <cell r="L591" t="str">
            <v>PLAJU</v>
          </cell>
          <cell r="M591" t="str">
            <v>01/05/1970</v>
          </cell>
          <cell r="N591" t="str">
            <v>E13730</v>
          </cell>
          <cell r="O591" t="str">
            <v>H I K</v>
          </cell>
          <cell r="P591">
            <v>5</v>
          </cell>
          <cell r="Q591">
            <v>5</v>
          </cell>
          <cell r="R591">
            <v>5</v>
          </cell>
          <cell r="S591">
            <v>15</v>
          </cell>
          <cell r="T591">
            <v>4</v>
          </cell>
          <cell r="U591">
            <v>1</v>
          </cell>
          <cell r="V591">
            <v>-1</v>
          </cell>
          <cell r="W591">
            <v>56</v>
          </cell>
          <cell r="X591">
            <v>37930</v>
          </cell>
        </row>
        <row r="592">
          <cell r="A592" t="str">
            <v>420619</v>
          </cell>
          <cell r="B592" t="str">
            <v xml:space="preserve">SUHADI    </v>
          </cell>
          <cell r="C592" t="str">
            <v>09</v>
          </cell>
          <cell r="D592" t="str">
            <v>01/10/2003</v>
          </cell>
          <cell r="E592" t="str">
            <v>AST. BB DIST &amp; MGC</v>
          </cell>
          <cell r="F592" t="str">
            <v>09</v>
          </cell>
          <cell r="G592" t="str">
            <v>01/05/2002</v>
          </cell>
          <cell r="H592">
            <v>18835</v>
          </cell>
          <cell r="I592" t="str">
            <v>0000055656</v>
          </cell>
          <cell r="J592" t="str">
            <v>SD</v>
          </cell>
          <cell r="K592" t="str">
            <v>SEKOLAH DASAR</v>
          </cell>
          <cell r="L592" t="str">
            <v>PLAJU</v>
          </cell>
          <cell r="M592" t="str">
            <v>01/01/1973</v>
          </cell>
          <cell r="N592" t="str">
            <v>E13111</v>
          </cell>
          <cell r="O592" t="str">
            <v>CD &amp; GP</v>
          </cell>
          <cell r="P592">
            <v>6</v>
          </cell>
          <cell r="Q592">
            <v>5</v>
          </cell>
          <cell r="R592">
            <v>6</v>
          </cell>
          <cell r="S592">
            <v>18.333333333333332</v>
          </cell>
          <cell r="T592">
            <v>1</v>
          </cell>
          <cell r="U592">
            <v>2</v>
          </cell>
          <cell r="V592">
            <v>0</v>
          </cell>
          <cell r="W592">
            <v>53</v>
          </cell>
          <cell r="X592">
            <v>38924</v>
          </cell>
        </row>
        <row r="593">
          <cell r="A593" t="str">
            <v>420684</v>
          </cell>
          <cell r="B593" t="str">
            <v xml:space="preserve">SUKARNA    </v>
          </cell>
          <cell r="C593" t="str">
            <v>09</v>
          </cell>
          <cell r="D593" t="str">
            <v>01/04/2002</v>
          </cell>
          <cell r="E593" t="str">
            <v>AST. JAGA AUX PL</v>
          </cell>
          <cell r="F593" t="str">
            <v>09</v>
          </cell>
          <cell r="G593" t="str">
            <v>03/01/2000</v>
          </cell>
          <cell r="H593">
            <v>19064</v>
          </cell>
          <cell r="I593" t="str">
            <v>0000066645</v>
          </cell>
          <cell r="J593" t="str">
            <v>SMA</v>
          </cell>
          <cell r="K593" t="str">
            <v>SMA-PASPAL/PERSAMAAN</v>
          </cell>
          <cell r="L593" t="str">
            <v>PLAJU</v>
          </cell>
          <cell r="M593" t="str">
            <v>05/10/1970</v>
          </cell>
          <cell r="N593" t="str">
            <v>E13118</v>
          </cell>
          <cell r="O593" t="str">
            <v>U T L</v>
          </cell>
          <cell r="P593">
            <v>6</v>
          </cell>
          <cell r="Q593">
            <v>4</v>
          </cell>
          <cell r="R593">
            <v>5</v>
          </cell>
          <cell r="S593">
            <v>15</v>
          </cell>
          <cell r="T593">
            <v>3</v>
          </cell>
          <cell r="U593">
            <v>4</v>
          </cell>
          <cell r="V593">
            <v>0</v>
          </cell>
          <cell r="W593">
            <v>52</v>
          </cell>
          <cell r="X593">
            <v>39152</v>
          </cell>
        </row>
        <row r="594">
          <cell r="A594" t="str">
            <v>420724</v>
          </cell>
          <cell r="B594" t="str">
            <v xml:space="preserve">SUPARMAN    </v>
          </cell>
          <cell r="C594" t="str">
            <v>09</v>
          </cell>
          <cell r="D594" t="str">
            <v>01/04/2002</v>
          </cell>
          <cell r="E594" t="str">
            <v>AST. JAGA AUX PL</v>
          </cell>
          <cell r="F594" t="str">
            <v>09</v>
          </cell>
          <cell r="G594" t="str">
            <v>01/04/2001</v>
          </cell>
          <cell r="H594">
            <v>18347</v>
          </cell>
          <cell r="I594" t="str">
            <v>0000056655</v>
          </cell>
          <cell r="J594" t="str">
            <v>SMA</v>
          </cell>
          <cell r="K594" t="str">
            <v>S.M.A / SOSIAL</v>
          </cell>
          <cell r="L594" t="str">
            <v>SUNGAI GERONG</v>
          </cell>
          <cell r="M594" t="str">
            <v>12/01/1972</v>
          </cell>
          <cell r="N594" t="str">
            <v>E13118</v>
          </cell>
          <cell r="O594" t="str">
            <v>U T L</v>
          </cell>
          <cell r="P594">
            <v>6</v>
          </cell>
          <cell r="Q594">
            <v>5</v>
          </cell>
          <cell r="R594">
            <v>5</v>
          </cell>
          <cell r="S594">
            <v>16.666666666666668</v>
          </cell>
          <cell r="T594">
            <v>3</v>
          </cell>
          <cell r="U594">
            <v>3</v>
          </cell>
          <cell r="V594">
            <v>0</v>
          </cell>
          <cell r="W594">
            <v>54</v>
          </cell>
          <cell r="X594">
            <v>38436</v>
          </cell>
        </row>
        <row r="595">
          <cell r="A595" t="str">
            <v>420879</v>
          </cell>
          <cell r="B595" t="str">
            <v xml:space="preserve">SYUKRI AKHRUDDIN    </v>
          </cell>
          <cell r="C595" t="str">
            <v>11</v>
          </cell>
          <cell r="D595" t="str">
            <v>01/04/2002</v>
          </cell>
          <cell r="E595" t="str">
            <v>OPR. DERMAGA SG</v>
          </cell>
          <cell r="F595" t="str">
            <v>11</v>
          </cell>
          <cell r="G595" t="str">
            <v>03/01/2000</v>
          </cell>
          <cell r="H595">
            <v>18150</v>
          </cell>
          <cell r="I595" t="str">
            <v>0000055654</v>
          </cell>
          <cell r="J595" t="str">
            <v>SMA</v>
          </cell>
          <cell r="K595" t="str">
            <v>SMA-SOSIAL/PERSAMAAN</v>
          </cell>
          <cell r="L595" t="str">
            <v>SUNGAI GERONG</v>
          </cell>
          <cell r="M595" t="str">
            <v>12/10/1970</v>
          </cell>
          <cell r="N595" t="str">
            <v>E13119</v>
          </cell>
          <cell r="O595" t="str">
            <v>I T P</v>
          </cell>
          <cell r="P595">
            <v>6</v>
          </cell>
          <cell r="Q595">
            <v>5</v>
          </cell>
          <cell r="R595">
            <v>4</v>
          </cell>
          <cell r="S595">
            <v>15</v>
          </cell>
          <cell r="T595">
            <v>3</v>
          </cell>
          <cell r="U595">
            <v>4</v>
          </cell>
          <cell r="V595">
            <v>0</v>
          </cell>
          <cell r="W595">
            <v>55</v>
          </cell>
          <cell r="X595">
            <v>38239</v>
          </cell>
        </row>
        <row r="596">
          <cell r="A596" t="str">
            <v>420919</v>
          </cell>
          <cell r="B596" t="str">
            <v xml:space="preserve">H. TAUFIK HIDAYAT    </v>
          </cell>
          <cell r="C596" t="str">
            <v>09</v>
          </cell>
          <cell r="D596" t="str">
            <v>01/04/2002</v>
          </cell>
          <cell r="E596" t="str">
            <v>AST. JAGA PANEL PS-1</v>
          </cell>
          <cell r="F596" t="str">
            <v>09</v>
          </cell>
          <cell r="G596" t="str">
            <v>01/04/2001</v>
          </cell>
          <cell r="H596">
            <v>19824</v>
          </cell>
          <cell r="I596" t="str">
            <v>0000056656</v>
          </cell>
          <cell r="J596" t="str">
            <v>SMA</v>
          </cell>
          <cell r="K596" t="str">
            <v>SMA-PASPAL/PERSAMAAN</v>
          </cell>
          <cell r="L596" t="str">
            <v>PLAJU</v>
          </cell>
          <cell r="M596" t="str">
            <v>01/05/1972</v>
          </cell>
          <cell r="N596" t="str">
            <v>E13118</v>
          </cell>
          <cell r="O596" t="str">
            <v>U T L</v>
          </cell>
          <cell r="P596">
            <v>6</v>
          </cell>
          <cell r="Q596">
            <v>5</v>
          </cell>
          <cell r="R596">
            <v>6</v>
          </cell>
          <cell r="S596">
            <v>18.333333333333332</v>
          </cell>
          <cell r="T596">
            <v>3</v>
          </cell>
          <cell r="U596">
            <v>3</v>
          </cell>
          <cell r="V596">
            <v>0</v>
          </cell>
          <cell r="W596">
            <v>50</v>
          </cell>
          <cell r="X596">
            <v>39913</v>
          </cell>
        </row>
        <row r="597">
          <cell r="A597" t="str">
            <v>421104</v>
          </cell>
          <cell r="B597" t="str">
            <v xml:space="preserve">ZULKAN MANSYUR    </v>
          </cell>
          <cell r="C597" t="str">
            <v>06</v>
          </cell>
          <cell r="D597" t="str">
            <v>01/04/2002</v>
          </cell>
          <cell r="E597" t="str">
            <v>MPPK S/D 31082004</v>
          </cell>
          <cell r="F597" t="str">
            <v>06</v>
          </cell>
          <cell r="G597" t="str">
            <v>15/08/2003</v>
          </cell>
          <cell r="H597">
            <v>17760</v>
          </cell>
          <cell r="I597" t="str">
            <v>0000055555</v>
          </cell>
          <cell r="J597" t="str">
            <v>D3</v>
          </cell>
          <cell r="K597" t="str">
            <v>SM EK PERUSAHAAN</v>
          </cell>
          <cell r="L597" t="str">
            <v>PLAJU</v>
          </cell>
          <cell r="M597" t="str">
            <v>01/08/1968</v>
          </cell>
          <cell r="N597" t="str">
            <v>E13730</v>
          </cell>
          <cell r="O597" t="str">
            <v>H I K</v>
          </cell>
          <cell r="P597">
            <v>5</v>
          </cell>
          <cell r="Q597">
            <v>5</v>
          </cell>
          <cell r="R597">
            <v>5</v>
          </cell>
          <cell r="S597">
            <v>15</v>
          </cell>
          <cell r="T597">
            <v>6</v>
          </cell>
          <cell r="U597">
            <v>1</v>
          </cell>
          <cell r="V597">
            <v>0</v>
          </cell>
          <cell r="W597">
            <v>56</v>
          </cell>
          <cell r="X597">
            <v>37848</v>
          </cell>
        </row>
        <row r="598">
          <cell r="A598" t="str">
            <v>421137</v>
          </cell>
          <cell r="B598" t="str">
            <v xml:space="preserve">ABUJAZID  IR  </v>
          </cell>
          <cell r="C598" t="str">
            <v>08</v>
          </cell>
          <cell r="D598" t="str">
            <v>01/04/2003</v>
          </cell>
          <cell r="E598" t="str">
            <v>AST. JAGA CONSOLE POLYPRO</v>
          </cell>
          <cell r="F598" t="str">
            <v>08</v>
          </cell>
          <cell r="G598" t="str">
            <v>16/09/2002</v>
          </cell>
          <cell r="H598">
            <v>18765</v>
          </cell>
          <cell r="I598" t="str">
            <v>0000056555</v>
          </cell>
          <cell r="J598" t="str">
            <v>S1</v>
          </cell>
          <cell r="K598" t="str">
            <v>TEKNIK MESIN</v>
          </cell>
          <cell r="L598" t="str">
            <v>PLAJU</v>
          </cell>
          <cell r="M598" t="str">
            <v>02/10/1974</v>
          </cell>
          <cell r="N598" t="str">
            <v>E13131</v>
          </cell>
          <cell r="O598" t="str">
            <v>P P</v>
          </cell>
          <cell r="P598">
            <v>5</v>
          </cell>
          <cell r="Q598">
            <v>5</v>
          </cell>
          <cell r="R598">
            <v>5</v>
          </cell>
          <cell r="S598">
            <v>15</v>
          </cell>
          <cell r="T598">
            <v>7</v>
          </cell>
          <cell r="U598">
            <v>2</v>
          </cell>
          <cell r="V598">
            <v>0</v>
          </cell>
          <cell r="W598">
            <v>53</v>
          </cell>
          <cell r="X598">
            <v>38854</v>
          </cell>
        </row>
        <row r="599">
          <cell r="A599" t="str">
            <v>421867</v>
          </cell>
          <cell r="B599" t="str">
            <v xml:space="preserve">YAHYA KASIM    </v>
          </cell>
          <cell r="C599" t="str">
            <v>08</v>
          </cell>
          <cell r="D599" t="str">
            <v>01/04/2002</v>
          </cell>
          <cell r="E599" t="str">
            <v>AST. JAGA CONSOLE POLYPRO</v>
          </cell>
          <cell r="F599" t="str">
            <v>08</v>
          </cell>
          <cell r="G599" t="str">
            <v>16/09/2002</v>
          </cell>
          <cell r="H599">
            <v>18757</v>
          </cell>
          <cell r="I599" t="str">
            <v>0000056655</v>
          </cell>
          <cell r="J599" t="str">
            <v>D1</v>
          </cell>
          <cell r="K599" t="str">
            <v>PKL TOPOGRAFI II</v>
          </cell>
          <cell r="L599" t="str">
            <v>PLAJU</v>
          </cell>
          <cell r="M599" t="str">
            <v>10/10/1974</v>
          </cell>
          <cell r="N599" t="str">
            <v>E13131</v>
          </cell>
          <cell r="O599" t="str">
            <v>P P</v>
          </cell>
          <cell r="P599">
            <v>6</v>
          </cell>
          <cell r="Q599">
            <v>5</v>
          </cell>
          <cell r="R599">
            <v>5</v>
          </cell>
          <cell r="S599">
            <v>16.666666666666668</v>
          </cell>
          <cell r="T599">
            <v>4</v>
          </cell>
          <cell r="U599">
            <v>2</v>
          </cell>
          <cell r="V599">
            <v>0</v>
          </cell>
          <cell r="W599">
            <v>53</v>
          </cell>
          <cell r="X599">
            <v>38846</v>
          </cell>
        </row>
        <row r="600">
          <cell r="A600" t="str">
            <v>422677</v>
          </cell>
          <cell r="B600" t="str">
            <v xml:space="preserve">BUBUNG BACHTIAR    </v>
          </cell>
          <cell r="C600" t="str">
            <v>08</v>
          </cell>
          <cell r="D600" t="str">
            <v>01/04/2001</v>
          </cell>
          <cell r="E600" t="str">
            <v>PWS. JAGA LOADING PL</v>
          </cell>
          <cell r="F600" t="str">
            <v>07</v>
          </cell>
          <cell r="G600" t="str">
            <v>03/01/2000</v>
          </cell>
          <cell r="H600">
            <v>19664</v>
          </cell>
          <cell r="I600" t="str">
            <v>0000066566</v>
          </cell>
          <cell r="J600" t="str">
            <v>SMK</v>
          </cell>
          <cell r="K600" t="str">
            <v>S.M.E.A  TATA BUKU</v>
          </cell>
          <cell r="L600" t="str">
            <v>PLAJU</v>
          </cell>
          <cell r="M600" t="str">
            <v>23/10/1974</v>
          </cell>
          <cell r="N600" t="str">
            <v>E13119</v>
          </cell>
          <cell r="O600" t="str">
            <v>I T P</v>
          </cell>
          <cell r="P600">
            <v>5</v>
          </cell>
          <cell r="Q600">
            <v>6</v>
          </cell>
          <cell r="R600">
            <v>6</v>
          </cell>
          <cell r="S600">
            <v>18.333333333333332</v>
          </cell>
          <cell r="T600">
            <v>3</v>
          </cell>
          <cell r="U600">
            <v>4</v>
          </cell>
          <cell r="V600">
            <v>-1</v>
          </cell>
          <cell r="W600">
            <v>51</v>
          </cell>
          <cell r="X600">
            <v>39753</v>
          </cell>
        </row>
        <row r="601">
          <cell r="A601" t="str">
            <v>422725</v>
          </cell>
          <cell r="B601" t="str">
            <v xml:space="preserve">NASRUDDIN  A.P  </v>
          </cell>
          <cell r="C601" t="str">
            <v>09</v>
          </cell>
          <cell r="D601" t="str">
            <v>01/04/2001</v>
          </cell>
          <cell r="E601" t="str">
            <v>AST. JAGA PENYALUR PROD. PLAJU</v>
          </cell>
          <cell r="F601" t="str">
            <v>08</v>
          </cell>
          <cell r="G601" t="str">
            <v>01/07/2003</v>
          </cell>
          <cell r="H601">
            <v>20285</v>
          </cell>
          <cell r="I601" t="str">
            <v>0000066555</v>
          </cell>
          <cell r="J601" t="str">
            <v>D1</v>
          </cell>
          <cell r="K601" t="str">
            <v>AKA PENGOL/KIL I</v>
          </cell>
          <cell r="L601" t="str">
            <v>PLAJU</v>
          </cell>
          <cell r="M601" t="str">
            <v>23/10/1974</v>
          </cell>
          <cell r="N601" t="str">
            <v>E13119</v>
          </cell>
          <cell r="O601" t="str">
            <v>I T P</v>
          </cell>
          <cell r="P601">
            <v>5</v>
          </cell>
          <cell r="Q601">
            <v>5</v>
          </cell>
          <cell r="R601">
            <v>5</v>
          </cell>
          <cell r="S601">
            <v>15</v>
          </cell>
          <cell r="T601">
            <v>4</v>
          </cell>
          <cell r="U601">
            <v>1</v>
          </cell>
          <cell r="V601">
            <v>-1</v>
          </cell>
          <cell r="W601">
            <v>49</v>
          </cell>
          <cell r="X601">
            <v>40374</v>
          </cell>
        </row>
        <row r="602">
          <cell r="A602" t="str">
            <v>422766</v>
          </cell>
          <cell r="B602" t="str">
            <v xml:space="preserve">SUHARIYADI    </v>
          </cell>
          <cell r="C602" t="str">
            <v>09</v>
          </cell>
          <cell r="D602" t="str">
            <v>01/10/2003</v>
          </cell>
          <cell r="E602" t="str">
            <v>TEKNISI RIGGER</v>
          </cell>
          <cell r="F602" t="str">
            <v>09</v>
          </cell>
          <cell r="G602" t="str">
            <v>01/10/2002</v>
          </cell>
          <cell r="H602">
            <v>19247</v>
          </cell>
          <cell r="I602" t="str">
            <v>0000065555</v>
          </cell>
          <cell r="J602" t="str">
            <v>SMA</v>
          </cell>
          <cell r="K602" t="str">
            <v>P K MIGAS</v>
          </cell>
          <cell r="L602" t="str">
            <v>SUNGAI GERONG</v>
          </cell>
          <cell r="M602" t="str">
            <v>23/10/1974</v>
          </cell>
          <cell r="N602" t="str">
            <v>E13A50</v>
          </cell>
          <cell r="O602" t="str">
            <v>BENGKEL</v>
          </cell>
          <cell r="P602">
            <v>5</v>
          </cell>
          <cell r="Q602">
            <v>5</v>
          </cell>
          <cell r="R602">
            <v>5</v>
          </cell>
          <cell r="S602">
            <v>15</v>
          </cell>
          <cell r="T602">
            <v>3</v>
          </cell>
          <cell r="U602">
            <v>2</v>
          </cell>
          <cell r="V602">
            <v>0</v>
          </cell>
          <cell r="W602">
            <v>52</v>
          </cell>
          <cell r="X602">
            <v>39335</v>
          </cell>
        </row>
        <row r="603">
          <cell r="A603" t="str">
            <v>422814</v>
          </cell>
          <cell r="B603" t="str">
            <v xml:space="preserve">ZULKARNAIN    </v>
          </cell>
          <cell r="C603" t="str">
            <v>09</v>
          </cell>
          <cell r="D603" t="str">
            <v>01/10/2000</v>
          </cell>
          <cell r="E603" t="str">
            <v>TEKNISI NON ROT EQUIP.</v>
          </cell>
          <cell r="F603" t="str">
            <v>08</v>
          </cell>
          <cell r="G603" t="str">
            <v>01/10/2002</v>
          </cell>
          <cell r="H603">
            <v>18787</v>
          </cell>
          <cell r="I603" t="str">
            <v>0000064456</v>
          </cell>
          <cell r="J603" t="str">
            <v>SMK</v>
          </cell>
          <cell r="K603" t="str">
            <v>S.T.M  MESIN</v>
          </cell>
          <cell r="L603" t="str">
            <v>PLAJU</v>
          </cell>
          <cell r="M603" t="str">
            <v>23/10/1974</v>
          </cell>
          <cell r="N603" t="str">
            <v>E13A50</v>
          </cell>
          <cell r="O603" t="str">
            <v>BENGKEL</v>
          </cell>
          <cell r="P603">
            <v>4</v>
          </cell>
          <cell r="Q603">
            <v>5</v>
          </cell>
          <cell r="R603">
            <v>6</v>
          </cell>
          <cell r="S603">
            <v>15</v>
          </cell>
          <cell r="T603">
            <v>3</v>
          </cell>
          <cell r="U603">
            <v>2</v>
          </cell>
          <cell r="V603">
            <v>-1</v>
          </cell>
          <cell r="W603">
            <v>53</v>
          </cell>
          <cell r="X603">
            <v>38876</v>
          </cell>
        </row>
        <row r="604">
          <cell r="A604" t="str">
            <v>422911</v>
          </cell>
          <cell r="B604" t="str">
            <v xml:space="preserve">EDISON SOPUAN    </v>
          </cell>
          <cell r="C604" t="str">
            <v>09</v>
          </cell>
          <cell r="D604" t="str">
            <v>01/04/2003</v>
          </cell>
          <cell r="E604" t="str">
            <v>TEKNISI LAS</v>
          </cell>
          <cell r="F604" t="str">
            <v>09</v>
          </cell>
          <cell r="G604" t="str">
            <v>01/10/2002</v>
          </cell>
          <cell r="H604">
            <v>18894</v>
          </cell>
          <cell r="I604" t="str">
            <v>0000045565</v>
          </cell>
          <cell r="J604" t="str">
            <v>SMK</v>
          </cell>
          <cell r="K604" t="str">
            <v>P G A A</v>
          </cell>
          <cell r="L604" t="str">
            <v>PLAJU</v>
          </cell>
          <cell r="M604" t="str">
            <v>25/10/1974</v>
          </cell>
          <cell r="N604" t="str">
            <v>E13A50</v>
          </cell>
          <cell r="O604" t="str">
            <v>BENGKEL</v>
          </cell>
          <cell r="P604">
            <v>5</v>
          </cell>
          <cell r="Q604">
            <v>6</v>
          </cell>
          <cell r="R604">
            <v>5</v>
          </cell>
          <cell r="S604">
            <v>16.666666666666668</v>
          </cell>
          <cell r="T604">
            <v>3</v>
          </cell>
          <cell r="U604">
            <v>2</v>
          </cell>
          <cell r="V604">
            <v>0</v>
          </cell>
          <cell r="W604">
            <v>53</v>
          </cell>
          <cell r="X604">
            <v>38983</v>
          </cell>
        </row>
        <row r="605">
          <cell r="A605" t="str">
            <v>422969</v>
          </cell>
          <cell r="B605" t="str">
            <v xml:space="preserve">YOSEF ADIYANTO  A.P  </v>
          </cell>
          <cell r="C605" t="str">
            <v>08</v>
          </cell>
          <cell r="D605" t="str">
            <v>01/10/2001</v>
          </cell>
          <cell r="E605" t="str">
            <v>AST. ADM &amp; CHEMICAL</v>
          </cell>
          <cell r="F605" t="str">
            <v>08</v>
          </cell>
          <cell r="G605" t="str">
            <v>16/09/2002</v>
          </cell>
          <cell r="H605">
            <v>19229</v>
          </cell>
          <cell r="I605" t="str">
            <v>0000066665</v>
          </cell>
          <cell r="J605" t="str">
            <v>D1</v>
          </cell>
          <cell r="K605" t="str">
            <v>AKA PENGOL/KIL I</v>
          </cell>
          <cell r="L605" t="str">
            <v>PLAJU</v>
          </cell>
          <cell r="M605" t="str">
            <v>26/10/1974</v>
          </cell>
          <cell r="N605" t="str">
            <v>E13132</v>
          </cell>
          <cell r="O605" t="str">
            <v>TA/PTA</v>
          </cell>
          <cell r="P605">
            <v>6</v>
          </cell>
          <cell r="Q605">
            <v>6</v>
          </cell>
          <cell r="R605">
            <v>5</v>
          </cell>
          <cell r="S605">
            <v>18.333333333333332</v>
          </cell>
          <cell r="T605">
            <v>4</v>
          </cell>
          <cell r="U605">
            <v>2</v>
          </cell>
          <cell r="V605">
            <v>0</v>
          </cell>
          <cell r="W605">
            <v>52</v>
          </cell>
          <cell r="X605">
            <v>39317</v>
          </cell>
        </row>
        <row r="606">
          <cell r="A606" t="str">
            <v>422993</v>
          </cell>
          <cell r="B606" t="str">
            <v xml:space="preserve">ACHMAD FADIL    </v>
          </cell>
          <cell r="C606" t="str">
            <v>07</v>
          </cell>
          <cell r="D606" t="str">
            <v>01/04/2002</v>
          </cell>
          <cell r="E606" t="str">
            <v>PWS. VERIFIKASI HUTANG</v>
          </cell>
          <cell r="F606" t="str">
            <v>06</v>
          </cell>
          <cell r="G606" t="str">
            <v>06/08/2001</v>
          </cell>
          <cell r="H606">
            <v>18179</v>
          </cell>
          <cell r="I606" t="str">
            <v>0000066666</v>
          </cell>
          <cell r="J606" t="str">
            <v>D3</v>
          </cell>
          <cell r="K606" t="str">
            <v>AK PIMP PERUSAHAAN</v>
          </cell>
          <cell r="L606" t="str">
            <v>PLAJU</v>
          </cell>
          <cell r="M606" t="str">
            <v>28/10/1974</v>
          </cell>
          <cell r="N606" t="str">
            <v>E13810</v>
          </cell>
          <cell r="O606" t="str">
            <v>KONTROLLER</v>
          </cell>
          <cell r="P606">
            <v>6</v>
          </cell>
          <cell r="Q606">
            <v>6</v>
          </cell>
          <cell r="R606">
            <v>6</v>
          </cell>
          <cell r="S606">
            <v>20</v>
          </cell>
          <cell r="T606">
            <v>6</v>
          </cell>
          <cell r="U606">
            <v>3</v>
          </cell>
          <cell r="V606">
            <v>-1</v>
          </cell>
          <cell r="W606">
            <v>55</v>
          </cell>
          <cell r="X606">
            <v>38268</v>
          </cell>
        </row>
        <row r="607">
          <cell r="A607" t="str">
            <v>423008</v>
          </cell>
          <cell r="B607" t="str">
            <v xml:space="preserve">BAMBANG S RIYADI  SH  </v>
          </cell>
          <cell r="C607" t="str">
            <v>08</v>
          </cell>
          <cell r="D607" t="str">
            <v>01/04/2002</v>
          </cell>
          <cell r="E607" t="str">
            <v>PWS. PERGUDANGAN</v>
          </cell>
          <cell r="F607" t="str">
            <v>07</v>
          </cell>
          <cell r="G607" t="str">
            <v>01/03/2003</v>
          </cell>
          <cell r="H607">
            <v>18258</v>
          </cell>
          <cell r="I607" t="str">
            <v>0000065556</v>
          </cell>
          <cell r="J607" t="str">
            <v>S1</v>
          </cell>
          <cell r="K607" t="str">
            <v>HUKUM TATANEGARA</v>
          </cell>
          <cell r="L607" t="str">
            <v>PLAJU</v>
          </cell>
          <cell r="M607" t="str">
            <v>28/10/1974</v>
          </cell>
          <cell r="N607" t="str">
            <v>E13510</v>
          </cell>
          <cell r="O607" t="str">
            <v>PENGADAAN</v>
          </cell>
          <cell r="P607">
            <v>5</v>
          </cell>
          <cell r="Q607">
            <v>5</v>
          </cell>
          <cell r="R607">
            <v>6</v>
          </cell>
          <cell r="S607">
            <v>16.666666666666668</v>
          </cell>
          <cell r="T607">
            <v>7</v>
          </cell>
          <cell r="U607">
            <v>1</v>
          </cell>
          <cell r="V607">
            <v>-1</v>
          </cell>
          <cell r="W607">
            <v>55</v>
          </cell>
          <cell r="X607">
            <v>38347</v>
          </cell>
        </row>
        <row r="608">
          <cell r="A608" t="str">
            <v>423235</v>
          </cell>
          <cell r="B608" t="str">
            <v xml:space="preserve">A WAHID SJOUFIE    </v>
          </cell>
          <cell r="C608" t="str">
            <v>11</v>
          </cell>
          <cell r="D608" t="str">
            <v>01/04/2001</v>
          </cell>
          <cell r="E608" t="str">
            <v>OPR. TANK RPM - F</v>
          </cell>
          <cell r="F608" t="str">
            <v>11</v>
          </cell>
          <cell r="G608" t="str">
            <v>03/01/2000</v>
          </cell>
          <cell r="H608">
            <v>18257</v>
          </cell>
          <cell r="I608" t="str">
            <v>0000056555</v>
          </cell>
          <cell r="J608" t="str">
            <v>SD</v>
          </cell>
          <cell r="K608" t="str">
            <v>SEKOLAH DASAR</v>
          </cell>
          <cell r="L608" t="str">
            <v>PLAJU</v>
          </cell>
          <cell r="M608" t="str">
            <v>21/05/1970</v>
          </cell>
          <cell r="N608" t="str">
            <v>E13119</v>
          </cell>
          <cell r="O608" t="str">
            <v>I T P</v>
          </cell>
          <cell r="P608">
            <v>5</v>
          </cell>
          <cell r="Q608">
            <v>5</v>
          </cell>
          <cell r="R608">
            <v>5</v>
          </cell>
          <cell r="S608">
            <v>15</v>
          </cell>
          <cell r="T608">
            <v>1</v>
          </cell>
          <cell r="U608">
            <v>4</v>
          </cell>
          <cell r="V608">
            <v>0</v>
          </cell>
          <cell r="W608">
            <v>55</v>
          </cell>
          <cell r="X608">
            <v>38346</v>
          </cell>
        </row>
        <row r="609">
          <cell r="A609" t="str">
            <v>423243</v>
          </cell>
          <cell r="B609" t="str">
            <v xml:space="preserve">A. NAWAWI  K    </v>
          </cell>
          <cell r="C609" t="str">
            <v>10</v>
          </cell>
          <cell r="D609" t="str">
            <v>01/04/2001</v>
          </cell>
          <cell r="E609" t="str">
            <v>PMK. CONS PD METER SG</v>
          </cell>
          <cell r="F609" t="str">
            <v>10</v>
          </cell>
          <cell r="G609" t="str">
            <v>03/01/2000</v>
          </cell>
          <cell r="H609">
            <v>18609</v>
          </cell>
          <cell r="I609" t="str">
            <v>0000055556</v>
          </cell>
          <cell r="J609" t="str">
            <v>SMK</v>
          </cell>
          <cell r="K609" t="str">
            <v>S E K  PLY MENENGAH</v>
          </cell>
          <cell r="L609" t="str">
            <v>SUNGAI GERONG</v>
          </cell>
          <cell r="M609" t="str">
            <v>01/11/1974</v>
          </cell>
          <cell r="N609" t="str">
            <v>E13119</v>
          </cell>
          <cell r="O609" t="str">
            <v>I T P</v>
          </cell>
          <cell r="P609">
            <v>5</v>
          </cell>
          <cell r="Q609">
            <v>5</v>
          </cell>
          <cell r="R609">
            <v>6</v>
          </cell>
          <cell r="S609">
            <v>16.666666666666668</v>
          </cell>
          <cell r="T609">
            <v>3</v>
          </cell>
          <cell r="U609">
            <v>4</v>
          </cell>
          <cell r="V609">
            <v>0</v>
          </cell>
          <cell r="W609">
            <v>54</v>
          </cell>
          <cell r="X609">
            <v>38698</v>
          </cell>
        </row>
        <row r="610">
          <cell r="A610" t="str">
            <v>423284</v>
          </cell>
          <cell r="B610" t="str">
            <v xml:space="preserve">ABDUL HAMID    </v>
          </cell>
          <cell r="C610" t="str">
            <v>09</v>
          </cell>
          <cell r="D610" t="str">
            <v>01/10/2000</v>
          </cell>
          <cell r="E610" t="str">
            <v>TEKNISI NON ROT.EQUIP</v>
          </cell>
          <cell r="F610" t="str">
            <v>08</v>
          </cell>
          <cell r="G610" t="str">
            <v>03/12/2002</v>
          </cell>
          <cell r="H610">
            <v>18388</v>
          </cell>
          <cell r="I610" t="str">
            <v>0000056666</v>
          </cell>
          <cell r="J610" t="str">
            <v>D1</v>
          </cell>
          <cell r="K610" t="str">
            <v>PKL TEKNIK MESIN I</v>
          </cell>
          <cell r="L610" t="str">
            <v>PLAJU</v>
          </cell>
          <cell r="M610" t="str">
            <v>01/11/1974</v>
          </cell>
          <cell r="N610" t="str">
            <v>E13A50</v>
          </cell>
          <cell r="O610" t="str">
            <v>BENGKEL</v>
          </cell>
          <cell r="P610">
            <v>6</v>
          </cell>
          <cell r="Q610">
            <v>6</v>
          </cell>
          <cell r="R610">
            <v>6</v>
          </cell>
          <cell r="S610">
            <v>20</v>
          </cell>
          <cell r="T610">
            <v>4</v>
          </cell>
          <cell r="U610">
            <v>2</v>
          </cell>
          <cell r="V610">
            <v>-1</v>
          </cell>
          <cell r="W610">
            <v>54</v>
          </cell>
          <cell r="X610">
            <v>38477</v>
          </cell>
        </row>
        <row r="611">
          <cell r="A611" t="str">
            <v>423308</v>
          </cell>
          <cell r="B611" t="str">
            <v xml:space="preserve">ABDULLAH RUSMAN    </v>
          </cell>
          <cell r="C611" t="str">
            <v>08</v>
          </cell>
          <cell r="D611" t="str">
            <v>01/10/2001</v>
          </cell>
          <cell r="E611" t="str">
            <v>AST. TERMINAL/LLP</v>
          </cell>
          <cell r="F611" t="str">
            <v>08</v>
          </cell>
          <cell r="G611" t="str">
            <v>03/01/2000</v>
          </cell>
          <cell r="H611">
            <v>18848</v>
          </cell>
          <cell r="I611" t="str">
            <v>0000055565</v>
          </cell>
          <cell r="J611" t="str">
            <v>SMK</v>
          </cell>
          <cell r="K611" t="str">
            <v>S.T.M  LISTRIK</v>
          </cell>
          <cell r="L611" t="str">
            <v>PLAJU</v>
          </cell>
          <cell r="M611" t="str">
            <v>10/02/1971</v>
          </cell>
          <cell r="N611" t="str">
            <v>E13540</v>
          </cell>
          <cell r="O611" t="str">
            <v>MARINE</v>
          </cell>
          <cell r="P611">
            <v>5</v>
          </cell>
          <cell r="Q611">
            <v>6</v>
          </cell>
          <cell r="R611">
            <v>5</v>
          </cell>
          <cell r="S611">
            <v>16.666666666666668</v>
          </cell>
          <cell r="T611">
            <v>3</v>
          </cell>
          <cell r="U611">
            <v>4</v>
          </cell>
          <cell r="V611">
            <v>0</v>
          </cell>
          <cell r="W611">
            <v>53</v>
          </cell>
          <cell r="X611">
            <v>38937</v>
          </cell>
        </row>
        <row r="612">
          <cell r="A612" t="str">
            <v>423405</v>
          </cell>
          <cell r="B612" t="str">
            <v xml:space="preserve">ALIAH    </v>
          </cell>
          <cell r="C612" t="str">
            <v>08</v>
          </cell>
          <cell r="D612" t="str">
            <v>01/10/2001</v>
          </cell>
          <cell r="E612" t="str">
            <v>AST. PERAWAT SHIFT I</v>
          </cell>
          <cell r="F612" t="str">
            <v>08</v>
          </cell>
          <cell r="G612" t="str">
            <v>03/01/2000</v>
          </cell>
          <cell r="H612">
            <v>19157</v>
          </cell>
          <cell r="I612" t="str">
            <v>0000055555</v>
          </cell>
          <cell r="J612" t="str">
            <v>SMK</v>
          </cell>
          <cell r="K612" t="str">
            <v>SEK PENGATUR RAWAT</v>
          </cell>
          <cell r="L612" t="str">
            <v>PLAJU</v>
          </cell>
          <cell r="M612" t="str">
            <v>20/06/1974</v>
          </cell>
          <cell r="N612" t="str">
            <v>E13Y60</v>
          </cell>
          <cell r="O612" t="str">
            <v>INST. RAWAT INAP</v>
          </cell>
          <cell r="P612">
            <v>5</v>
          </cell>
          <cell r="Q612">
            <v>5</v>
          </cell>
          <cell r="R612">
            <v>5</v>
          </cell>
          <cell r="S612">
            <v>15</v>
          </cell>
          <cell r="T612">
            <v>3</v>
          </cell>
          <cell r="U612">
            <v>4</v>
          </cell>
          <cell r="V612">
            <v>0</v>
          </cell>
          <cell r="W612">
            <v>52</v>
          </cell>
          <cell r="X612">
            <v>39245</v>
          </cell>
        </row>
        <row r="613">
          <cell r="A613" t="str">
            <v>423454</v>
          </cell>
          <cell r="B613" t="str">
            <v xml:space="preserve">ANWAR GANY  S.T  </v>
          </cell>
          <cell r="C613" t="str">
            <v>08</v>
          </cell>
          <cell r="D613" t="str">
            <v>01/04/2003</v>
          </cell>
          <cell r="E613" t="str">
            <v>AST. CONSOLE</v>
          </cell>
          <cell r="F613" t="str">
            <v>07</v>
          </cell>
          <cell r="G613" t="str">
            <v>03/01/2000</v>
          </cell>
          <cell r="H613">
            <v>19613</v>
          </cell>
          <cell r="I613" t="str">
            <v>0000065666</v>
          </cell>
          <cell r="J613" t="str">
            <v>S1</v>
          </cell>
          <cell r="K613" t="str">
            <v>TEKNIK KIMIA</v>
          </cell>
          <cell r="L613" t="str">
            <v>SUNGAI GERONG</v>
          </cell>
          <cell r="M613" t="str">
            <v>01/11/1974</v>
          </cell>
          <cell r="N613" t="str">
            <v>E13112</v>
          </cell>
          <cell r="O613" t="str">
            <v>CD &amp; L</v>
          </cell>
          <cell r="P613">
            <v>6</v>
          </cell>
          <cell r="Q613">
            <v>6</v>
          </cell>
          <cell r="R613">
            <v>6</v>
          </cell>
          <cell r="S613">
            <v>20</v>
          </cell>
          <cell r="T613">
            <v>7</v>
          </cell>
          <cell r="U613">
            <v>4</v>
          </cell>
          <cell r="V613">
            <v>-1</v>
          </cell>
          <cell r="W613">
            <v>51</v>
          </cell>
          <cell r="X613">
            <v>39702</v>
          </cell>
        </row>
        <row r="614">
          <cell r="A614" t="str">
            <v>423584</v>
          </cell>
          <cell r="B614" t="str">
            <v xml:space="preserve">BUJANG EDY    </v>
          </cell>
          <cell r="C614" t="str">
            <v>10</v>
          </cell>
          <cell r="D614" t="str">
            <v>01/04/2003</v>
          </cell>
          <cell r="E614" t="str">
            <v>PMK. LOADING PL</v>
          </cell>
          <cell r="F614" t="str">
            <v>10</v>
          </cell>
          <cell r="G614" t="str">
            <v>01/10/2002</v>
          </cell>
          <cell r="H614">
            <v>19790</v>
          </cell>
          <cell r="I614" t="str">
            <v>0000065565</v>
          </cell>
          <cell r="J614" t="str">
            <v>SMA</v>
          </cell>
          <cell r="K614" t="str">
            <v>S.M.A BIOLOGI / PERSAMAAN</v>
          </cell>
          <cell r="L614" t="str">
            <v>PLAJU</v>
          </cell>
          <cell r="M614" t="str">
            <v>03/07/1974</v>
          </cell>
          <cell r="N614" t="str">
            <v>E13119</v>
          </cell>
          <cell r="O614" t="str">
            <v>I T P</v>
          </cell>
          <cell r="P614">
            <v>5</v>
          </cell>
          <cell r="Q614">
            <v>6</v>
          </cell>
          <cell r="R614">
            <v>5</v>
          </cell>
          <cell r="S614">
            <v>16.666666666666668</v>
          </cell>
          <cell r="T614">
            <v>3</v>
          </cell>
          <cell r="U614">
            <v>2</v>
          </cell>
          <cell r="V614">
            <v>0</v>
          </cell>
          <cell r="W614">
            <v>50</v>
          </cell>
          <cell r="X614">
            <v>39879</v>
          </cell>
        </row>
        <row r="615">
          <cell r="A615" t="str">
            <v>423795</v>
          </cell>
          <cell r="B615" t="str">
            <v xml:space="preserve">FAUZIAH  MZ.    </v>
          </cell>
          <cell r="C615" t="str">
            <v>08</v>
          </cell>
          <cell r="D615" t="str">
            <v>01/10/2001</v>
          </cell>
          <cell r="E615" t="str">
            <v>PWS. KEBUTUHAN LAT &amp; ANGG.</v>
          </cell>
          <cell r="F615" t="str">
            <v>07</v>
          </cell>
          <cell r="G615" t="str">
            <v>01/10/2003</v>
          </cell>
          <cell r="H615">
            <v>18399</v>
          </cell>
          <cell r="I615" t="str">
            <v>0000055665</v>
          </cell>
          <cell r="J615" t="str">
            <v>SMK</v>
          </cell>
          <cell r="K615" t="str">
            <v>S.M.E.A  PERUSAHAAN</v>
          </cell>
          <cell r="L615" t="str">
            <v>PLAJU</v>
          </cell>
          <cell r="M615" t="str">
            <v>01/11/1974</v>
          </cell>
          <cell r="N615" t="str">
            <v>E13720</v>
          </cell>
          <cell r="O615" t="str">
            <v>RENBANG</v>
          </cell>
          <cell r="P615">
            <v>6</v>
          </cell>
          <cell r="Q615">
            <v>6</v>
          </cell>
          <cell r="R615">
            <v>5</v>
          </cell>
          <cell r="S615">
            <v>18.333333333333332</v>
          </cell>
          <cell r="T615">
            <v>3</v>
          </cell>
          <cell r="U615">
            <v>1</v>
          </cell>
          <cell r="V615">
            <v>-1</v>
          </cell>
          <cell r="W615">
            <v>54</v>
          </cell>
          <cell r="X615">
            <v>38488</v>
          </cell>
        </row>
        <row r="616">
          <cell r="A616" t="str">
            <v>423884</v>
          </cell>
          <cell r="B616" t="str">
            <v xml:space="preserve">HASAN BASRI  A.M.    </v>
          </cell>
          <cell r="C616" t="str">
            <v>10</v>
          </cell>
          <cell r="D616" t="str">
            <v>01/04/2000</v>
          </cell>
          <cell r="E616" t="str">
            <v>AST. JAGA AREA-I PLAJU</v>
          </cell>
          <cell r="F616" t="str">
            <v>09</v>
          </cell>
          <cell r="G616" t="str">
            <v>01/07/2003</v>
          </cell>
          <cell r="H616">
            <v>19363</v>
          </cell>
          <cell r="I616" t="str">
            <v>0000064555</v>
          </cell>
          <cell r="J616" t="str">
            <v>SMA</v>
          </cell>
          <cell r="K616" t="str">
            <v>SMA/PASPAL/IPA</v>
          </cell>
          <cell r="L616" t="str">
            <v>PLAJU</v>
          </cell>
          <cell r="M616" t="str">
            <v>22/06/1971</v>
          </cell>
          <cell r="N616" t="str">
            <v>E13119</v>
          </cell>
          <cell r="O616" t="str">
            <v>I T P</v>
          </cell>
          <cell r="P616">
            <v>5</v>
          </cell>
          <cell r="Q616">
            <v>5</v>
          </cell>
          <cell r="R616">
            <v>5</v>
          </cell>
          <cell r="S616">
            <v>15</v>
          </cell>
          <cell r="T616">
            <v>3</v>
          </cell>
          <cell r="U616">
            <v>1</v>
          </cell>
          <cell r="V616">
            <v>-1</v>
          </cell>
          <cell r="W616">
            <v>51</v>
          </cell>
          <cell r="X616">
            <v>39451</v>
          </cell>
        </row>
        <row r="617">
          <cell r="A617" t="str">
            <v>423892</v>
          </cell>
          <cell r="B617" t="str">
            <v xml:space="preserve">MARULI HUTABARAT  A.MA  </v>
          </cell>
          <cell r="C617" t="str">
            <v>07</v>
          </cell>
          <cell r="D617" t="str">
            <v>01/04/2003</v>
          </cell>
          <cell r="E617" t="str">
            <v>MPPK S/D 30062004</v>
          </cell>
          <cell r="F617" t="str">
            <v>07</v>
          </cell>
          <cell r="G617" t="str">
            <v>26/06/2003</v>
          </cell>
          <cell r="H617">
            <v>17710</v>
          </cell>
          <cell r="I617" t="str">
            <v>0000056655</v>
          </cell>
          <cell r="J617" t="str">
            <v>D2</v>
          </cell>
          <cell r="K617" t="str">
            <v>AKA AKUN PERMINY II</v>
          </cell>
          <cell r="L617" t="str">
            <v>SUNGAI GERONG</v>
          </cell>
          <cell r="M617" t="str">
            <v>01/11/1974</v>
          </cell>
          <cell r="N617" t="str">
            <v>E13730</v>
          </cell>
          <cell r="O617" t="str">
            <v>H I K</v>
          </cell>
          <cell r="P617">
            <v>6</v>
          </cell>
          <cell r="Q617">
            <v>5</v>
          </cell>
          <cell r="R617">
            <v>5</v>
          </cell>
          <cell r="S617">
            <v>16.666666666666668</v>
          </cell>
          <cell r="T617">
            <v>5</v>
          </cell>
          <cell r="U617">
            <v>1</v>
          </cell>
          <cell r="V617">
            <v>0</v>
          </cell>
          <cell r="W617">
            <v>56</v>
          </cell>
          <cell r="X617">
            <v>37798</v>
          </cell>
        </row>
        <row r="618">
          <cell r="A618" t="str">
            <v>423916</v>
          </cell>
          <cell r="B618" t="str">
            <v xml:space="preserve">IDI SUTARJO    </v>
          </cell>
          <cell r="C618" t="str">
            <v>10</v>
          </cell>
          <cell r="D618" t="str">
            <v>01/04/2002</v>
          </cell>
          <cell r="E618" t="str">
            <v>AST. DISTRIBUSI UTL PL</v>
          </cell>
          <cell r="F618" t="str">
            <v>09</v>
          </cell>
          <cell r="G618" t="str">
            <v>01/08/2003</v>
          </cell>
          <cell r="H618">
            <v>18084</v>
          </cell>
          <cell r="I618" t="str">
            <v>0000045656</v>
          </cell>
          <cell r="J618" t="str">
            <v>SMP</v>
          </cell>
          <cell r="K618" t="str">
            <v>S.M.P. PERSAMAAN</v>
          </cell>
          <cell r="L618" t="str">
            <v>PLAJU</v>
          </cell>
          <cell r="M618" t="str">
            <v>24/02/1969</v>
          </cell>
          <cell r="N618" t="str">
            <v>E13118</v>
          </cell>
          <cell r="O618" t="str">
            <v>U T L</v>
          </cell>
          <cell r="P618">
            <v>6</v>
          </cell>
          <cell r="Q618">
            <v>5</v>
          </cell>
          <cell r="R618">
            <v>6</v>
          </cell>
          <cell r="S618">
            <v>18.333333333333332</v>
          </cell>
          <cell r="T618">
            <v>2</v>
          </cell>
          <cell r="U618">
            <v>1</v>
          </cell>
          <cell r="V618">
            <v>-1</v>
          </cell>
          <cell r="W618">
            <v>55</v>
          </cell>
          <cell r="X618">
            <v>38173</v>
          </cell>
        </row>
        <row r="619">
          <cell r="A619" t="str">
            <v>424094</v>
          </cell>
          <cell r="B619" t="str">
            <v xml:space="preserve">LAILA  Z.    </v>
          </cell>
          <cell r="C619" t="str">
            <v>08</v>
          </cell>
          <cell r="D619" t="str">
            <v>01/10/2001</v>
          </cell>
          <cell r="E619" t="str">
            <v>PWS. KESEJAHTERAAN SOSIAL</v>
          </cell>
          <cell r="F619" t="str">
            <v>06</v>
          </cell>
          <cell r="G619" t="str">
            <v>09/09/2003</v>
          </cell>
          <cell r="H619">
            <v>19803</v>
          </cell>
          <cell r="I619" t="str">
            <v>0000056665</v>
          </cell>
          <cell r="J619" t="str">
            <v>SMA</v>
          </cell>
          <cell r="K619" t="str">
            <v>SMA/PASPAL/IPA</v>
          </cell>
          <cell r="L619" t="str">
            <v>PLAJU</v>
          </cell>
          <cell r="M619" t="str">
            <v>01/11/1974</v>
          </cell>
          <cell r="N619" t="str">
            <v>E13730</v>
          </cell>
          <cell r="O619" t="str">
            <v>H I K</v>
          </cell>
          <cell r="P619">
            <v>6</v>
          </cell>
          <cell r="Q619">
            <v>6</v>
          </cell>
          <cell r="R619">
            <v>5</v>
          </cell>
          <cell r="S619">
            <v>18.333333333333332</v>
          </cell>
          <cell r="T619">
            <v>3</v>
          </cell>
          <cell r="U619">
            <v>1</v>
          </cell>
          <cell r="V619">
            <v>-2</v>
          </cell>
          <cell r="W619">
            <v>50</v>
          </cell>
          <cell r="X619">
            <v>39892</v>
          </cell>
        </row>
        <row r="620">
          <cell r="A620" t="str">
            <v>424248</v>
          </cell>
          <cell r="B620" t="str">
            <v xml:space="preserve">MUCHTAR    </v>
          </cell>
          <cell r="C620" t="str">
            <v>11</v>
          </cell>
          <cell r="D620" t="str">
            <v>01/04/2000</v>
          </cell>
          <cell r="E620" t="str">
            <v>TEKNISI SCAFFOLD</v>
          </cell>
          <cell r="F620" t="str">
            <v>10</v>
          </cell>
          <cell r="G620" t="str">
            <v>01/10/2002</v>
          </cell>
          <cell r="H620">
            <v>19087</v>
          </cell>
          <cell r="I620" t="str">
            <v>0000065555</v>
          </cell>
          <cell r="J620" t="str">
            <v>SMA</v>
          </cell>
          <cell r="K620" t="str">
            <v>SMA.SOS/PERSAMAAN</v>
          </cell>
          <cell r="L620" t="str">
            <v>SUNGAI GERONG</v>
          </cell>
          <cell r="M620" t="str">
            <v>01/11/1974</v>
          </cell>
          <cell r="N620" t="str">
            <v>E13A50</v>
          </cell>
          <cell r="O620" t="str">
            <v>BENGKEL</v>
          </cell>
          <cell r="P620">
            <v>5</v>
          </cell>
          <cell r="Q620">
            <v>5</v>
          </cell>
          <cell r="R620">
            <v>5</v>
          </cell>
          <cell r="S620">
            <v>15</v>
          </cell>
          <cell r="T620">
            <v>3</v>
          </cell>
          <cell r="U620">
            <v>2</v>
          </cell>
          <cell r="V620">
            <v>-1</v>
          </cell>
          <cell r="W620">
            <v>52</v>
          </cell>
          <cell r="X620">
            <v>39175</v>
          </cell>
        </row>
        <row r="621">
          <cell r="A621" t="str">
            <v>424289</v>
          </cell>
          <cell r="B621" t="str">
            <v xml:space="preserve">MUHAMMAD ALIE    </v>
          </cell>
          <cell r="C621" t="str">
            <v>10</v>
          </cell>
          <cell r="D621" t="str">
            <v>01/04/2002</v>
          </cell>
          <cell r="E621" t="str">
            <v>PMK. SLOP SYSTEM - PL</v>
          </cell>
          <cell r="F621" t="str">
            <v>10</v>
          </cell>
          <cell r="G621" t="str">
            <v>01/05/2001</v>
          </cell>
          <cell r="H621">
            <v>19381</v>
          </cell>
          <cell r="I621" t="str">
            <v>0000055655</v>
          </cell>
          <cell r="J621" t="str">
            <v>SMA</v>
          </cell>
          <cell r="K621" t="str">
            <v>SMA.SOS/PERSAMAAN</v>
          </cell>
          <cell r="L621" t="str">
            <v>PLAJU</v>
          </cell>
          <cell r="M621" t="str">
            <v>18/06/1974</v>
          </cell>
          <cell r="N621" t="str">
            <v>E13119</v>
          </cell>
          <cell r="O621" t="str">
            <v>I T P</v>
          </cell>
          <cell r="P621">
            <v>6</v>
          </cell>
          <cell r="Q621">
            <v>5</v>
          </cell>
          <cell r="R621">
            <v>5</v>
          </cell>
          <cell r="S621">
            <v>16.666666666666668</v>
          </cell>
          <cell r="T621">
            <v>3</v>
          </cell>
          <cell r="U621">
            <v>3</v>
          </cell>
          <cell r="V621">
            <v>0</v>
          </cell>
          <cell r="W621">
            <v>51</v>
          </cell>
          <cell r="X621">
            <v>39469</v>
          </cell>
        </row>
        <row r="622">
          <cell r="A622" t="str">
            <v>424904</v>
          </cell>
          <cell r="B622" t="str">
            <v xml:space="preserve">SUMARSONO    </v>
          </cell>
          <cell r="C622" t="str">
            <v>11</v>
          </cell>
          <cell r="D622" t="str">
            <v>01/04/2002</v>
          </cell>
          <cell r="E622" t="str">
            <v>MPPK S/D  31102004</v>
          </cell>
          <cell r="F622" t="str">
            <v>11</v>
          </cell>
          <cell r="G622" t="str">
            <v>10/10/2003</v>
          </cell>
          <cell r="H622">
            <v>17816</v>
          </cell>
          <cell r="I622" t="str">
            <v>0000055665</v>
          </cell>
          <cell r="J622" t="str">
            <v>SMA</v>
          </cell>
          <cell r="K622" t="str">
            <v>SMA-SOSIAL/PERSAMAAN</v>
          </cell>
          <cell r="L622" t="str">
            <v>PLAJU</v>
          </cell>
          <cell r="M622" t="str">
            <v>13/10/1970</v>
          </cell>
          <cell r="N622" t="str">
            <v>E13730</v>
          </cell>
          <cell r="O622" t="str">
            <v>H I K</v>
          </cell>
          <cell r="P622">
            <v>6</v>
          </cell>
          <cell r="Q622">
            <v>6</v>
          </cell>
          <cell r="R622">
            <v>5</v>
          </cell>
          <cell r="S622">
            <v>18.333333333333332</v>
          </cell>
          <cell r="T622">
            <v>3</v>
          </cell>
          <cell r="U622">
            <v>1</v>
          </cell>
          <cell r="V622">
            <v>0</v>
          </cell>
          <cell r="W622">
            <v>56</v>
          </cell>
          <cell r="X622">
            <v>37904</v>
          </cell>
        </row>
        <row r="623">
          <cell r="A623" t="str">
            <v>425196</v>
          </cell>
          <cell r="B623" t="str">
            <v xml:space="preserve">Z. ABIDIN    </v>
          </cell>
          <cell r="C623" t="str">
            <v>09</v>
          </cell>
          <cell r="D623" t="str">
            <v>01/10/2001</v>
          </cell>
          <cell r="E623" t="str">
            <v>TEKNISI PIPE FITTER</v>
          </cell>
          <cell r="F623" t="str">
            <v>09</v>
          </cell>
          <cell r="G623" t="str">
            <v>01/10/2002</v>
          </cell>
          <cell r="H623">
            <v>19182</v>
          </cell>
          <cell r="I623" t="str">
            <v>0000066566</v>
          </cell>
          <cell r="J623" t="str">
            <v>SMA</v>
          </cell>
          <cell r="K623" t="str">
            <v>S.M.A / SOSIAL</v>
          </cell>
          <cell r="L623" t="str">
            <v>SUNGAI GERONG</v>
          </cell>
          <cell r="M623" t="str">
            <v>01/08/1971</v>
          </cell>
          <cell r="N623" t="str">
            <v>E13A50</v>
          </cell>
          <cell r="O623" t="str">
            <v>BENGKEL</v>
          </cell>
          <cell r="P623">
            <v>5</v>
          </cell>
          <cell r="Q623">
            <v>6</v>
          </cell>
          <cell r="R623">
            <v>6</v>
          </cell>
          <cell r="S623">
            <v>18.333333333333332</v>
          </cell>
          <cell r="T623">
            <v>3</v>
          </cell>
          <cell r="U623">
            <v>2</v>
          </cell>
          <cell r="V623">
            <v>0</v>
          </cell>
          <cell r="W623">
            <v>52</v>
          </cell>
          <cell r="X623">
            <v>39270</v>
          </cell>
        </row>
        <row r="624">
          <cell r="A624" t="str">
            <v>425269</v>
          </cell>
          <cell r="B624" t="str">
            <v xml:space="preserve">ZURFIRDIAN    </v>
          </cell>
          <cell r="C624" t="str">
            <v>09</v>
          </cell>
          <cell r="D624" t="str">
            <v>01/10/2002</v>
          </cell>
          <cell r="E624" t="str">
            <v>TEKNISI PIPE FITTER</v>
          </cell>
          <cell r="F624" t="str">
            <v>09</v>
          </cell>
          <cell r="G624" t="str">
            <v>01/10/2002</v>
          </cell>
          <cell r="H624">
            <v>19887</v>
          </cell>
          <cell r="I624" t="str">
            <v>0000056665</v>
          </cell>
          <cell r="J624" t="str">
            <v>SMK</v>
          </cell>
          <cell r="K624" t="str">
            <v>S T M / MESIN</v>
          </cell>
          <cell r="L624" t="str">
            <v>PLAJU</v>
          </cell>
          <cell r="M624" t="str">
            <v>01/11/1974</v>
          </cell>
          <cell r="N624" t="str">
            <v>E13A50</v>
          </cell>
          <cell r="O624" t="str">
            <v>BENGKEL</v>
          </cell>
          <cell r="P624">
            <v>6</v>
          </cell>
          <cell r="Q624">
            <v>6</v>
          </cell>
          <cell r="R624">
            <v>5</v>
          </cell>
          <cell r="S624">
            <v>18.333333333333332</v>
          </cell>
          <cell r="T624">
            <v>3</v>
          </cell>
          <cell r="U624">
            <v>2</v>
          </cell>
          <cell r="V624">
            <v>0</v>
          </cell>
          <cell r="W624">
            <v>50</v>
          </cell>
          <cell r="X624">
            <v>39976</v>
          </cell>
        </row>
        <row r="625">
          <cell r="A625" t="str">
            <v>425406</v>
          </cell>
          <cell r="B625" t="str">
            <v xml:space="preserve">ROSWITA D SOEMA    </v>
          </cell>
          <cell r="C625" t="str">
            <v>07</v>
          </cell>
          <cell r="D625" t="str">
            <v>01/10/2002</v>
          </cell>
          <cell r="E625" t="str">
            <v>PWS. PENGGAJIAN &amp; BENEFIT</v>
          </cell>
          <cell r="F625" t="str">
            <v>06</v>
          </cell>
          <cell r="G625" t="str">
            <v>10/08/2000</v>
          </cell>
          <cell r="H625">
            <v>19560</v>
          </cell>
          <cell r="I625" t="str">
            <v>0000066666</v>
          </cell>
          <cell r="J625" t="str">
            <v>SMA</v>
          </cell>
          <cell r="K625" t="str">
            <v>SMA/PASPAL/IPA</v>
          </cell>
          <cell r="L625" t="str">
            <v>PLAJU</v>
          </cell>
          <cell r="M625" t="str">
            <v>04/11/1974</v>
          </cell>
          <cell r="N625" t="str">
            <v>E13710</v>
          </cell>
          <cell r="O625" t="str">
            <v>P &amp; B</v>
          </cell>
          <cell r="P625">
            <v>6</v>
          </cell>
          <cell r="Q625">
            <v>6</v>
          </cell>
          <cell r="R625">
            <v>6</v>
          </cell>
          <cell r="S625">
            <v>20</v>
          </cell>
          <cell r="T625">
            <v>3</v>
          </cell>
          <cell r="U625">
            <v>4</v>
          </cell>
          <cell r="V625">
            <v>-1</v>
          </cell>
          <cell r="W625">
            <v>51</v>
          </cell>
          <cell r="X625">
            <v>39649</v>
          </cell>
        </row>
        <row r="626">
          <cell r="A626" t="str">
            <v>425528</v>
          </cell>
          <cell r="B626" t="str">
            <v xml:space="preserve">BADRI HENDRI    </v>
          </cell>
          <cell r="C626" t="str">
            <v>06</v>
          </cell>
          <cell r="D626" t="str">
            <v>01/04/2003</v>
          </cell>
          <cell r="E626" t="str">
            <v>AST. LISTRIK</v>
          </cell>
          <cell r="F626" t="str">
            <v>06</v>
          </cell>
          <cell r="G626" t="str">
            <v>31/12/2000</v>
          </cell>
          <cell r="H626">
            <v>18181</v>
          </cell>
          <cell r="I626" t="str">
            <v>0000056655</v>
          </cell>
          <cell r="J626" t="str">
            <v>D3</v>
          </cell>
          <cell r="K626" t="str">
            <v>AKA TEKNIK LISTRIK III</v>
          </cell>
          <cell r="L626" t="str">
            <v>SUNGAI GERONG</v>
          </cell>
          <cell r="M626" t="str">
            <v>05/11/1974</v>
          </cell>
          <cell r="N626" t="str">
            <v>E13A50</v>
          </cell>
          <cell r="O626" t="str">
            <v>BENGKEL</v>
          </cell>
          <cell r="P626">
            <v>6</v>
          </cell>
          <cell r="Q626">
            <v>5</v>
          </cell>
          <cell r="R626">
            <v>5</v>
          </cell>
          <cell r="S626">
            <v>16.666666666666668</v>
          </cell>
          <cell r="T626">
            <v>6</v>
          </cell>
          <cell r="U626">
            <v>4</v>
          </cell>
          <cell r="V626">
            <v>0</v>
          </cell>
          <cell r="W626">
            <v>55</v>
          </cell>
          <cell r="X626">
            <v>38270</v>
          </cell>
        </row>
        <row r="627">
          <cell r="A627" t="str">
            <v>425536</v>
          </cell>
          <cell r="B627" t="str">
            <v xml:space="preserve">EDI HELMANSYAH AB    </v>
          </cell>
          <cell r="C627" t="str">
            <v>09</v>
          </cell>
          <cell r="D627" t="str">
            <v>01/04/2002</v>
          </cell>
          <cell r="E627" t="str">
            <v>TEKNISI INSTRUMENT</v>
          </cell>
          <cell r="F627" t="str">
            <v>09</v>
          </cell>
          <cell r="G627" t="str">
            <v>31/12/2000</v>
          </cell>
          <cell r="H627">
            <v>18523</v>
          </cell>
          <cell r="I627" t="str">
            <v>0000045555</v>
          </cell>
          <cell r="J627" t="str">
            <v>D1</v>
          </cell>
          <cell r="K627" t="str">
            <v>AKA INST&amp;ELKA I</v>
          </cell>
          <cell r="L627" t="str">
            <v>PLAJU</v>
          </cell>
          <cell r="M627" t="str">
            <v>05/11/1974</v>
          </cell>
          <cell r="N627" t="str">
            <v>E13A50</v>
          </cell>
          <cell r="O627" t="str">
            <v>BENGKEL</v>
          </cell>
          <cell r="P627">
            <v>5</v>
          </cell>
          <cell r="Q627">
            <v>5</v>
          </cell>
          <cell r="R627">
            <v>5</v>
          </cell>
          <cell r="S627">
            <v>15</v>
          </cell>
          <cell r="T627">
            <v>4</v>
          </cell>
          <cell r="U627">
            <v>4</v>
          </cell>
          <cell r="V627">
            <v>0</v>
          </cell>
          <cell r="W627">
            <v>54</v>
          </cell>
          <cell r="X627">
            <v>38612</v>
          </cell>
        </row>
        <row r="628">
          <cell r="A628" t="str">
            <v>425593</v>
          </cell>
          <cell r="B628" t="str">
            <v xml:space="preserve">MARADEN SIANIPAR  A.MA  </v>
          </cell>
          <cell r="C628" t="str">
            <v>08</v>
          </cell>
          <cell r="D628" t="str">
            <v>01/04/2003</v>
          </cell>
          <cell r="E628" t="str">
            <v>PERENCANAAN INSTRUMENT AREA-I</v>
          </cell>
          <cell r="F628" t="str">
            <v>06</v>
          </cell>
          <cell r="G628" t="str">
            <v>01/12/2003</v>
          </cell>
          <cell r="H628">
            <v>18604</v>
          </cell>
          <cell r="I628" t="str">
            <v>0000065565</v>
          </cell>
          <cell r="J628" t="str">
            <v>D2</v>
          </cell>
          <cell r="K628" t="str">
            <v>AKA INST/ELKA II</v>
          </cell>
          <cell r="L628" t="str">
            <v>PLAJU</v>
          </cell>
          <cell r="M628" t="str">
            <v>22/06/1970</v>
          </cell>
          <cell r="N628" t="str">
            <v>E13A10</v>
          </cell>
          <cell r="O628" t="str">
            <v>PERENCANAAN</v>
          </cell>
          <cell r="P628">
            <v>5</v>
          </cell>
          <cell r="Q628">
            <v>6</v>
          </cell>
          <cell r="R628">
            <v>5</v>
          </cell>
          <cell r="S628">
            <v>16.666666666666668</v>
          </cell>
          <cell r="T628">
            <v>5</v>
          </cell>
          <cell r="U628">
            <v>1</v>
          </cell>
          <cell r="V628">
            <v>-2</v>
          </cell>
          <cell r="W628">
            <v>54</v>
          </cell>
          <cell r="X628">
            <v>38693</v>
          </cell>
        </row>
        <row r="629">
          <cell r="A629" t="str">
            <v>425658</v>
          </cell>
          <cell r="B629" t="str">
            <v xml:space="preserve">M. LUTHFIE BARSYAF    </v>
          </cell>
          <cell r="C629" t="str">
            <v>09</v>
          </cell>
          <cell r="D629" t="str">
            <v>01/10/2003</v>
          </cell>
          <cell r="E629" t="str">
            <v>KKM MESIN AMK-IS-FSP KL</v>
          </cell>
          <cell r="F629" t="str">
            <v>09</v>
          </cell>
          <cell r="G629" t="str">
            <v>01/06/2001</v>
          </cell>
          <cell r="H629">
            <v>19135</v>
          </cell>
          <cell r="I629" t="str">
            <v>0000056665</v>
          </cell>
          <cell r="K629" t="str">
            <v>AHLI MESIN KAPAL PEL. TER</v>
          </cell>
          <cell r="L629" t="str">
            <v>PLAJU</v>
          </cell>
          <cell r="M629" t="str">
            <v>06/11/1974</v>
          </cell>
          <cell r="N629" t="str">
            <v>E13C00</v>
          </cell>
          <cell r="O629" t="str">
            <v>DOK &amp; PKP</v>
          </cell>
          <cell r="P629">
            <v>6</v>
          </cell>
          <cell r="Q629">
            <v>6</v>
          </cell>
          <cell r="R629">
            <v>5</v>
          </cell>
          <cell r="S629">
            <v>18.333333333333332</v>
          </cell>
          <cell r="T629" t="e">
            <v>#N/A</v>
          </cell>
          <cell r="U629">
            <v>3</v>
          </cell>
          <cell r="V629">
            <v>0</v>
          </cell>
          <cell r="W629">
            <v>52</v>
          </cell>
          <cell r="X629">
            <v>39223</v>
          </cell>
        </row>
        <row r="630">
          <cell r="A630" t="str">
            <v>425803</v>
          </cell>
          <cell r="B630" t="str">
            <v xml:space="preserve">HIDAYAT    </v>
          </cell>
          <cell r="C630" t="str">
            <v>11</v>
          </cell>
          <cell r="D630" t="str">
            <v>01/04/2002</v>
          </cell>
          <cell r="E630" t="str">
            <v>OPR. TANK RPM 5</v>
          </cell>
          <cell r="F630" t="str">
            <v>11</v>
          </cell>
          <cell r="G630" t="str">
            <v>03/01/2000</v>
          </cell>
          <cell r="H630">
            <v>19581</v>
          </cell>
          <cell r="I630" t="str">
            <v>0000035665</v>
          </cell>
          <cell r="J630" t="str">
            <v>SMA</v>
          </cell>
          <cell r="K630" t="str">
            <v>SMA.SOS/PERSAMAAN</v>
          </cell>
          <cell r="L630" t="str">
            <v>SUNGAI GERONG</v>
          </cell>
          <cell r="M630" t="str">
            <v>08/11/1974</v>
          </cell>
          <cell r="N630" t="str">
            <v>E13119</v>
          </cell>
          <cell r="O630" t="str">
            <v>I T P</v>
          </cell>
          <cell r="P630">
            <v>6</v>
          </cell>
          <cell r="Q630">
            <v>6</v>
          </cell>
          <cell r="R630">
            <v>5</v>
          </cell>
          <cell r="S630">
            <v>18.333333333333332</v>
          </cell>
          <cell r="T630">
            <v>3</v>
          </cell>
          <cell r="U630">
            <v>4</v>
          </cell>
          <cell r="V630">
            <v>0</v>
          </cell>
          <cell r="W630">
            <v>51</v>
          </cell>
          <cell r="X630">
            <v>39670</v>
          </cell>
        </row>
        <row r="631">
          <cell r="A631" t="str">
            <v>427148</v>
          </cell>
          <cell r="B631" t="str">
            <v xml:space="preserve">JAZID  SE  </v>
          </cell>
          <cell r="C631" t="str">
            <v>07</v>
          </cell>
          <cell r="D631" t="str">
            <v>01/04/2002</v>
          </cell>
          <cell r="E631" t="str">
            <v>TEKNISI PIPE FITTER</v>
          </cell>
          <cell r="F631" t="str">
            <v>07</v>
          </cell>
          <cell r="G631" t="str">
            <v>01/10/2002</v>
          </cell>
          <cell r="H631">
            <v>18258</v>
          </cell>
          <cell r="I631" t="str">
            <v>0000055655</v>
          </cell>
          <cell r="J631" t="str">
            <v>S1</v>
          </cell>
          <cell r="K631" t="str">
            <v>EKONOMI MANAGEMENT</v>
          </cell>
          <cell r="L631" t="str">
            <v>PLAJU</v>
          </cell>
          <cell r="M631" t="str">
            <v>21/11/1974</v>
          </cell>
          <cell r="N631" t="str">
            <v>E13A50</v>
          </cell>
          <cell r="O631" t="str">
            <v>BENGKEL</v>
          </cell>
          <cell r="P631">
            <v>6</v>
          </cell>
          <cell r="Q631">
            <v>5</v>
          </cell>
          <cell r="R631">
            <v>5</v>
          </cell>
          <cell r="S631">
            <v>16.666666666666668</v>
          </cell>
          <cell r="T631">
            <v>7</v>
          </cell>
          <cell r="U631">
            <v>2</v>
          </cell>
          <cell r="V631">
            <v>0</v>
          </cell>
          <cell r="W631">
            <v>55</v>
          </cell>
          <cell r="X631">
            <v>38347</v>
          </cell>
        </row>
        <row r="632">
          <cell r="A632" t="str">
            <v>427156</v>
          </cell>
          <cell r="B632" t="str">
            <v xml:space="preserve">M. YAMIN SAID    </v>
          </cell>
          <cell r="C632" t="str">
            <v>08</v>
          </cell>
          <cell r="D632" t="str">
            <v>01/10/2003</v>
          </cell>
          <cell r="E632" t="str">
            <v>AST. HARIAN LAB  PETKIM</v>
          </cell>
          <cell r="F632" t="str">
            <v>08</v>
          </cell>
          <cell r="G632" t="str">
            <v>03/01/2000</v>
          </cell>
          <cell r="H632">
            <v>19826</v>
          </cell>
          <cell r="I632" t="str">
            <v>0000045565</v>
          </cell>
          <cell r="J632" t="str">
            <v>SMA</v>
          </cell>
          <cell r="K632" t="str">
            <v>S.M.A-B/PASPAL</v>
          </cell>
          <cell r="L632" t="str">
            <v>PLAJU</v>
          </cell>
          <cell r="M632" t="str">
            <v>21/11/1974</v>
          </cell>
          <cell r="N632" t="str">
            <v>E13140</v>
          </cell>
          <cell r="O632" t="str">
            <v>LABORATORIUM</v>
          </cell>
          <cell r="P632">
            <v>5</v>
          </cell>
          <cell r="Q632">
            <v>6</v>
          </cell>
          <cell r="R632">
            <v>5</v>
          </cell>
          <cell r="S632">
            <v>16.666666666666668</v>
          </cell>
          <cell r="T632">
            <v>3</v>
          </cell>
          <cell r="U632">
            <v>4</v>
          </cell>
          <cell r="V632">
            <v>0</v>
          </cell>
          <cell r="W632">
            <v>50</v>
          </cell>
          <cell r="X632">
            <v>39915</v>
          </cell>
        </row>
        <row r="633">
          <cell r="A633" t="str">
            <v>427237</v>
          </cell>
          <cell r="B633" t="str">
            <v xml:space="preserve">ROSDIAN EFFENDY    </v>
          </cell>
          <cell r="C633" t="str">
            <v>07</v>
          </cell>
          <cell r="D633" t="str">
            <v>01/04/2003</v>
          </cell>
          <cell r="E633" t="str">
            <v>AST. LAB ADM GUDANG</v>
          </cell>
          <cell r="F633" t="str">
            <v>07</v>
          </cell>
          <cell r="G633" t="str">
            <v>03/01/2000</v>
          </cell>
          <cell r="H633">
            <v>19600</v>
          </cell>
          <cell r="I633" t="str">
            <v>0000056566</v>
          </cell>
          <cell r="J633" t="str">
            <v>D3</v>
          </cell>
          <cell r="K633" t="str">
            <v>AKA PENG/KIL III</v>
          </cell>
          <cell r="L633" t="str">
            <v>PLAJU</v>
          </cell>
          <cell r="M633" t="str">
            <v>21/11/1974</v>
          </cell>
          <cell r="N633" t="str">
            <v>E13140</v>
          </cell>
          <cell r="O633" t="str">
            <v>LABORATORIUM</v>
          </cell>
          <cell r="P633">
            <v>5</v>
          </cell>
          <cell r="Q633">
            <v>6</v>
          </cell>
          <cell r="R633">
            <v>6</v>
          </cell>
          <cell r="S633">
            <v>18.333333333333332</v>
          </cell>
          <cell r="T633">
            <v>6</v>
          </cell>
          <cell r="U633">
            <v>4</v>
          </cell>
          <cell r="V633">
            <v>0</v>
          </cell>
          <cell r="W633">
            <v>51</v>
          </cell>
          <cell r="X633">
            <v>39689</v>
          </cell>
        </row>
        <row r="634">
          <cell r="A634" t="str">
            <v>427375</v>
          </cell>
          <cell r="B634" t="str">
            <v xml:space="preserve">ANWAR SUPARNO  A.P  </v>
          </cell>
          <cell r="C634" t="str">
            <v>08</v>
          </cell>
          <cell r="D634" t="str">
            <v>01/04/2002</v>
          </cell>
          <cell r="E634" t="str">
            <v>AST. HARIAN LAB  PETKIM</v>
          </cell>
          <cell r="F634" t="str">
            <v>08</v>
          </cell>
          <cell r="G634" t="str">
            <v>03/01/2000</v>
          </cell>
          <cell r="H634">
            <v>18578</v>
          </cell>
          <cell r="I634" t="str">
            <v>0000055666</v>
          </cell>
          <cell r="J634" t="str">
            <v>D1</v>
          </cell>
          <cell r="K634" t="str">
            <v>AKA PENGOL/KIL I</v>
          </cell>
          <cell r="L634" t="str">
            <v>PLAJU</v>
          </cell>
          <cell r="M634" t="str">
            <v>22/11/1974</v>
          </cell>
          <cell r="N634" t="str">
            <v>E13140</v>
          </cell>
          <cell r="O634" t="str">
            <v>LABORATORIUM</v>
          </cell>
          <cell r="P634">
            <v>6</v>
          </cell>
          <cell r="Q634">
            <v>6</v>
          </cell>
          <cell r="R634">
            <v>6</v>
          </cell>
          <cell r="S634">
            <v>20</v>
          </cell>
          <cell r="T634">
            <v>4</v>
          </cell>
          <cell r="U634">
            <v>4</v>
          </cell>
          <cell r="V634">
            <v>0</v>
          </cell>
          <cell r="W634">
            <v>54</v>
          </cell>
          <cell r="X634">
            <v>38667</v>
          </cell>
        </row>
        <row r="635">
          <cell r="A635" t="str">
            <v>427456</v>
          </cell>
          <cell r="B635" t="str">
            <v xml:space="preserve">ACHMAD MAMUN  DRS IR </v>
          </cell>
          <cell r="C635" t="str">
            <v>04</v>
          </cell>
          <cell r="D635" t="str">
            <v>01/10/2000</v>
          </cell>
          <cell r="E635" t="str">
            <v>PWS. NRE &amp; SIP</v>
          </cell>
          <cell r="F635" t="str">
            <v>04</v>
          </cell>
          <cell r="G635" t="str">
            <v>31/12/2000</v>
          </cell>
          <cell r="H635">
            <v>18456</v>
          </cell>
          <cell r="I635" t="str">
            <v>0000066665</v>
          </cell>
          <cell r="J635" t="str">
            <v>S1</v>
          </cell>
          <cell r="K635" t="str">
            <v>TEKNIK MESIN</v>
          </cell>
          <cell r="L635" t="str">
            <v>SUNGAI GERONG</v>
          </cell>
          <cell r="M635" t="str">
            <v>23/11/1974</v>
          </cell>
          <cell r="N635" t="str">
            <v>E13A40</v>
          </cell>
          <cell r="O635" t="str">
            <v>PEM-III</v>
          </cell>
          <cell r="P635">
            <v>6</v>
          </cell>
          <cell r="Q635">
            <v>6</v>
          </cell>
          <cell r="R635">
            <v>5</v>
          </cell>
          <cell r="S635">
            <v>18.333333333333332</v>
          </cell>
          <cell r="T635">
            <v>7</v>
          </cell>
          <cell r="U635">
            <v>4</v>
          </cell>
          <cell r="V635">
            <v>0</v>
          </cell>
          <cell r="W635">
            <v>54</v>
          </cell>
          <cell r="X635">
            <v>38545</v>
          </cell>
        </row>
        <row r="636">
          <cell r="A636" t="str">
            <v>427472</v>
          </cell>
          <cell r="B636" t="str">
            <v xml:space="preserve">S. HARAHAP  DRS  </v>
          </cell>
          <cell r="C636" t="str">
            <v>04</v>
          </cell>
          <cell r="D636" t="str">
            <v>01/10/2000</v>
          </cell>
          <cell r="E636" t="str">
            <v>PWS. GUDANG ANG &amp; ANALIS</v>
          </cell>
          <cell r="F636" t="str">
            <v>04</v>
          </cell>
          <cell r="G636" t="str">
            <v>01/02/2004</v>
          </cell>
          <cell r="H636">
            <v>18810</v>
          </cell>
          <cell r="I636" t="str">
            <v>0000066666</v>
          </cell>
          <cell r="J636" t="str">
            <v>S1</v>
          </cell>
          <cell r="K636" t="str">
            <v>EKONOMI MANAGEMENT</v>
          </cell>
          <cell r="L636" t="str">
            <v>SUNGAI GERONG</v>
          </cell>
          <cell r="M636" t="str">
            <v>23/11/1974</v>
          </cell>
          <cell r="N636" t="str">
            <v>E13A10</v>
          </cell>
          <cell r="O636" t="str">
            <v>PERENCANAAN</v>
          </cell>
          <cell r="P636">
            <v>6</v>
          </cell>
          <cell r="Q636">
            <v>6</v>
          </cell>
          <cell r="R636">
            <v>6</v>
          </cell>
          <cell r="S636">
            <v>20</v>
          </cell>
          <cell r="T636">
            <v>7</v>
          </cell>
          <cell r="U636">
            <v>0</v>
          </cell>
          <cell r="V636">
            <v>0</v>
          </cell>
          <cell r="W636">
            <v>53</v>
          </cell>
          <cell r="X636">
            <v>38899</v>
          </cell>
        </row>
        <row r="637">
          <cell r="A637" t="str">
            <v>427683</v>
          </cell>
          <cell r="B637" t="str">
            <v xml:space="preserve">ROSMAN ROHANI    </v>
          </cell>
          <cell r="C637" t="str">
            <v>07</v>
          </cell>
          <cell r="D637" t="str">
            <v>01/04/2002</v>
          </cell>
          <cell r="E637" t="str">
            <v>K.K.M. FB.WISNU XI</v>
          </cell>
          <cell r="F637" t="str">
            <v>07</v>
          </cell>
          <cell r="G637" t="str">
            <v>03/01/2000</v>
          </cell>
          <cell r="H637">
            <v>19513</v>
          </cell>
          <cell r="I637" t="str">
            <v>0000056555</v>
          </cell>
          <cell r="J637" t="str">
            <v>SMA</v>
          </cell>
          <cell r="K637" t="str">
            <v>MESIN MOTOR DIESEL (MMD)</v>
          </cell>
          <cell r="L637" t="str">
            <v>PLAJU</v>
          </cell>
          <cell r="M637" t="str">
            <v>26/11/1974</v>
          </cell>
          <cell r="N637" t="str">
            <v>E13C00</v>
          </cell>
          <cell r="O637" t="str">
            <v>DOK &amp; PKP</v>
          </cell>
          <cell r="P637">
            <v>5</v>
          </cell>
          <cell r="Q637">
            <v>5</v>
          </cell>
          <cell r="R637">
            <v>5</v>
          </cell>
          <cell r="S637">
            <v>15</v>
          </cell>
          <cell r="T637">
            <v>3</v>
          </cell>
          <cell r="U637">
            <v>4</v>
          </cell>
          <cell r="V637">
            <v>0</v>
          </cell>
          <cell r="W637">
            <v>51</v>
          </cell>
          <cell r="X637">
            <v>39602</v>
          </cell>
        </row>
        <row r="638">
          <cell r="A638" t="str">
            <v>427934</v>
          </cell>
          <cell r="B638" t="str">
            <v xml:space="preserve">A. SOFYAN AZHARI    </v>
          </cell>
          <cell r="C638" t="str">
            <v>09</v>
          </cell>
          <cell r="D638" t="str">
            <v>01/04/2003</v>
          </cell>
          <cell r="E638" t="str">
            <v>TEKNISI NON ROT EQUIP.</v>
          </cell>
          <cell r="F638" t="str">
            <v>09</v>
          </cell>
          <cell r="G638" t="str">
            <v>01/10/2002</v>
          </cell>
          <cell r="H638">
            <v>18880</v>
          </cell>
          <cell r="I638" t="str">
            <v>0000046655</v>
          </cell>
          <cell r="J638" t="str">
            <v>SMK</v>
          </cell>
          <cell r="K638" t="str">
            <v>K K P A / K P A A</v>
          </cell>
          <cell r="L638" t="str">
            <v>PLAJU</v>
          </cell>
          <cell r="M638" t="str">
            <v>30/11/1974</v>
          </cell>
          <cell r="N638" t="str">
            <v>E13A50</v>
          </cell>
          <cell r="O638" t="str">
            <v>BENGKEL</v>
          </cell>
          <cell r="P638">
            <v>6</v>
          </cell>
          <cell r="Q638">
            <v>5</v>
          </cell>
          <cell r="R638">
            <v>5</v>
          </cell>
          <cell r="S638">
            <v>16.666666666666668</v>
          </cell>
          <cell r="T638">
            <v>3</v>
          </cell>
          <cell r="U638">
            <v>2</v>
          </cell>
          <cell r="V638">
            <v>0</v>
          </cell>
          <cell r="W638">
            <v>53</v>
          </cell>
          <cell r="X638">
            <v>38969</v>
          </cell>
        </row>
        <row r="639">
          <cell r="A639" t="str">
            <v>427967</v>
          </cell>
          <cell r="B639" t="str">
            <v xml:space="preserve">KAYUBIYANTO  ST.  </v>
          </cell>
          <cell r="C639" t="str">
            <v>09</v>
          </cell>
          <cell r="D639" t="str">
            <v>01/04/2001</v>
          </cell>
          <cell r="E639" t="str">
            <v>PWS. CD TENGAH</v>
          </cell>
          <cell r="F639" t="str">
            <v>07</v>
          </cell>
          <cell r="G639" t="str">
            <v>01/07/2001</v>
          </cell>
          <cell r="H639">
            <v>19803</v>
          </cell>
          <cell r="I639" t="str">
            <v>0000066666</v>
          </cell>
          <cell r="J639" t="str">
            <v>S1</v>
          </cell>
          <cell r="K639" t="str">
            <v>TEKNIK KIMIA</v>
          </cell>
          <cell r="L639" t="str">
            <v>PLAJU</v>
          </cell>
          <cell r="M639" t="str">
            <v>30/11/1974</v>
          </cell>
          <cell r="N639" t="str">
            <v>E13111</v>
          </cell>
          <cell r="O639" t="str">
            <v>CD &amp; GP</v>
          </cell>
          <cell r="P639">
            <v>6</v>
          </cell>
          <cell r="Q639">
            <v>6</v>
          </cell>
          <cell r="R639">
            <v>6</v>
          </cell>
          <cell r="S639">
            <v>20</v>
          </cell>
          <cell r="T639">
            <v>7</v>
          </cell>
          <cell r="U639">
            <v>3</v>
          </cell>
          <cell r="V639">
            <v>-2</v>
          </cell>
          <cell r="W639">
            <v>50</v>
          </cell>
          <cell r="X639">
            <v>39892</v>
          </cell>
        </row>
        <row r="640">
          <cell r="A640" t="str">
            <v>427983</v>
          </cell>
          <cell r="B640" t="str">
            <v xml:space="preserve">MALIKI    </v>
          </cell>
          <cell r="C640" t="str">
            <v>09</v>
          </cell>
          <cell r="D640" t="str">
            <v>01/04/2002</v>
          </cell>
          <cell r="E640" t="str">
            <v>AST. JAGA PTL PS - 2</v>
          </cell>
          <cell r="F640" t="str">
            <v>09</v>
          </cell>
          <cell r="G640" t="str">
            <v>03/01/2000</v>
          </cell>
          <cell r="H640">
            <v>18355</v>
          </cell>
          <cell r="I640" t="str">
            <v>0000066655</v>
          </cell>
          <cell r="J640" t="str">
            <v>SMA</v>
          </cell>
          <cell r="K640" t="str">
            <v>P K MIGAS</v>
          </cell>
          <cell r="L640" t="str">
            <v>PLAJU</v>
          </cell>
          <cell r="M640" t="str">
            <v>30/11/1974</v>
          </cell>
          <cell r="N640" t="str">
            <v>E13118</v>
          </cell>
          <cell r="O640" t="str">
            <v>U T L</v>
          </cell>
          <cell r="P640">
            <v>6</v>
          </cell>
          <cell r="Q640">
            <v>5</v>
          </cell>
          <cell r="R640">
            <v>5</v>
          </cell>
          <cell r="S640">
            <v>16.666666666666668</v>
          </cell>
          <cell r="T640">
            <v>3</v>
          </cell>
          <cell r="U640">
            <v>4</v>
          </cell>
          <cell r="V640">
            <v>0</v>
          </cell>
          <cell r="W640">
            <v>54</v>
          </cell>
          <cell r="X640">
            <v>38444</v>
          </cell>
        </row>
        <row r="641">
          <cell r="A641" t="str">
            <v>428014</v>
          </cell>
          <cell r="B641" t="str">
            <v xml:space="preserve">MASRIL    </v>
          </cell>
          <cell r="C641" t="str">
            <v>08</v>
          </cell>
          <cell r="D641" t="str">
            <v>01/04/2002</v>
          </cell>
          <cell r="E641" t="str">
            <v>AST. JAGA TA</v>
          </cell>
          <cell r="F641" t="str">
            <v>07</v>
          </cell>
          <cell r="G641" t="str">
            <v>16/09/2002</v>
          </cell>
          <cell r="H641">
            <v>18835</v>
          </cell>
          <cell r="I641" t="str">
            <v>0000056656</v>
          </cell>
          <cell r="J641" t="str">
            <v>SMK</v>
          </cell>
          <cell r="K641" t="str">
            <v>S.T.M  MESIN</v>
          </cell>
          <cell r="L641" t="str">
            <v>PLAJU</v>
          </cell>
          <cell r="M641" t="str">
            <v>30/11/1974</v>
          </cell>
          <cell r="N641" t="str">
            <v>E13132</v>
          </cell>
          <cell r="O641" t="str">
            <v>TA/PTA</v>
          </cell>
          <cell r="P641">
            <v>6</v>
          </cell>
          <cell r="Q641">
            <v>5</v>
          </cell>
          <cell r="R641">
            <v>6</v>
          </cell>
          <cell r="S641">
            <v>18.333333333333332</v>
          </cell>
          <cell r="T641">
            <v>3</v>
          </cell>
          <cell r="U641">
            <v>2</v>
          </cell>
          <cell r="V641">
            <v>-1</v>
          </cell>
          <cell r="W641">
            <v>53</v>
          </cell>
          <cell r="X641">
            <v>38924</v>
          </cell>
        </row>
        <row r="642">
          <cell r="A642" t="str">
            <v>428022</v>
          </cell>
          <cell r="B642" t="str">
            <v xml:space="preserve">MUCHTAR    </v>
          </cell>
          <cell r="C642" t="str">
            <v>09</v>
          </cell>
          <cell r="D642" t="str">
            <v>01/04/2002</v>
          </cell>
          <cell r="E642" t="str">
            <v>AST. CDU V</v>
          </cell>
          <cell r="F642" t="str">
            <v>08</v>
          </cell>
          <cell r="G642" t="str">
            <v>03/01/2000</v>
          </cell>
          <cell r="H642">
            <v>18382</v>
          </cell>
          <cell r="I642" t="str">
            <v>0000066666</v>
          </cell>
          <cell r="J642" t="str">
            <v>SMA</v>
          </cell>
          <cell r="K642" t="str">
            <v>S.M.A / SOSIAL</v>
          </cell>
          <cell r="L642" t="str">
            <v>PLAJU</v>
          </cell>
          <cell r="M642" t="str">
            <v>30/11/1974</v>
          </cell>
          <cell r="N642" t="str">
            <v>E13111</v>
          </cell>
          <cell r="O642" t="str">
            <v>CD &amp; GP</v>
          </cell>
          <cell r="P642">
            <v>6</v>
          </cell>
          <cell r="Q642">
            <v>6</v>
          </cell>
          <cell r="R642">
            <v>6</v>
          </cell>
          <cell r="S642">
            <v>20</v>
          </cell>
          <cell r="T642">
            <v>3</v>
          </cell>
          <cell r="U642">
            <v>4</v>
          </cell>
          <cell r="V642">
            <v>-1</v>
          </cell>
          <cell r="W642">
            <v>54</v>
          </cell>
          <cell r="X642">
            <v>38471</v>
          </cell>
        </row>
        <row r="643">
          <cell r="A643" t="str">
            <v>428055</v>
          </cell>
          <cell r="B643" t="str">
            <v xml:space="preserve">JUANITA OSTOVIA  S    </v>
          </cell>
          <cell r="C643" t="str">
            <v>09</v>
          </cell>
          <cell r="D643" t="str">
            <v>01/10/1999</v>
          </cell>
          <cell r="E643" t="str">
            <v>PWS. PEMASARAN</v>
          </cell>
          <cell r="F643" t="str">
            <v>07</v>
          </cell>
          <cell r="G643" t="str">
            <v>20/12/2002</v>
          </cell>
          <cell r="H643">
            <v>18498</v>
          </cell>
          <cell r="I643" t="str">
            <v>0000054445</v>
          </cell>
          <cell r="J643" t="str">
            <v>SMK</v>
          </cell>
          <cell r="K643" t="str">
            <v>S G P T</v>
          </cell>
          <cell r="L643" t="str">
            <v>PLAJU</v>
          </cell>
          <cell r="M643" t="str">
            <v>30/11/1974</v>
          </cell>
          <cell r="N643" t="str">
            <v>E13760</v>
          </cell>
          <cell r="O643" t="str">
            <v>DIKLAT</v>
          </cell>
          <cell r="P643">
            <v>4</v>
          </cell>
          <cell r="Q643">
            <v>4</v>
          </cell>
          <cell r="R643">
            <v>5</v>
          </cell>
          <cell r="S643">
            <v>11.666666666666666</v>
          </cell>
          <cell r="T643">
            <v>3</v>
          </cell>
          <cell r="U643">
            <v>2</v>
          </cell>
          <cell r="V643">
            <v>-2</v>
          </cell>
          <cell r="W643">
            <v>54</v>
          </cell>
          <cell r="X643">
            <v>38587</v>
          </cell>
        </row>
        <row r="644">
          <cell r="A644" t="str">
            <v>428096</v>
          </cell>
          <cell r="B644" t="str">
            <v xml:space="preserve">ST. WHINA MUSTAFA    </v>
          </cell>
          <cell r="C644" t="str">
            <v>09</v>
          </cell>
          <cell r="D644" t="str">
            <v>01/10/2000</v>
          </cell>
          <cell r="E644" t="str">
            <v>TEKNISI RIGGER</v>
          </cell>
          <cell r="F644" t="str">
            <v>08</v>
          </cell>
          <cell r="G644" t="str">
            <v>01/10/2002</v>
          </cell>
          <cell r="H644">
            <v>18850</v>
          </cell>
          <cell r="I644" t="str">
            <v>0000055566</v>
          </cell>
          <cell r="J644" t="str">
            <v>D1</v>
          </cell>
          <cell r="K644" t="str">
            <v>PKL - PENGOLAHAN. I</v>
          </cell>
          <cell r="L644" t="str">
            <v>PLAJU</v>
          </cell>
          <cell r="M644" t="str">
            <v>30/11/1974</v>
          </cell>
          <cell r="N644" t="str">
            <v>E13A50</v>
          </cell>
          <cell r="O644" t="str">
            <v>BENGKEL</v>
          </cell>
          <cell r="P644">
            <v>5</v>
          </cell>
          <cell r="Q644">
            <v>6</v>
          </cell>
          <cell r="R644">
            <v>6</v>
          </cell>
          <cell r="S644">
            <v>18.333333333333332</v>
          </cell>
          <cell r="T644">
            <v>4</v>
          </cell>
          <cell r="U644">
            <v>2</v>
          </cell>
          <cell r="V644">
            <v>-1</v>
          </cell>
          <cell r="W644">
            <v>53</v>
          </cell>
          <cell r="X644">
            <v>38939</v>
          </cell>
        </row>
        <row r="645">
          <cell r="A645" t="str">
            <v>428111</v>
          </cell>
          <cell r="B645" t="str">
            <v xml:space="preserve">TAUFIK RUSLI    </v>
          </cell>
          <cell r="C645" t="str">
            <v>07</v>
          </cell>
          <cell r="D645" t="str">
            <v>01/10/2001</v>
          </cell>
          <cell r="E645" t="str">
            <v>K.K.M. TB. SAMBU</v>
          </cell>
          <cell r="F645" t="str">
            <v>07</v>
          </cell>
          <cell r="G645" t="str">
            <v>03/01/2000</v>
          </cell>
          <cell r="H645">
            <v>18098</v>
          </cell>
          <cell r="I645" t="str">
            <v>0000046555</v>
          </cell>
          <cell r="J645" t="str">
            <v>SMA</v>
          </cell>
          <cell r="K645" t="str">
            <v>MESIN MOTOR DIESEL (MMD)</v>
          </cell>
          <cell r="L645" t="str">
            <v>PLAJU</v>
          </cell>
          <cell r="M645" t="str">
            <v>30/11/1974</v>
          </cell>
          <cell r="N645" t="str">
            <v>E13C00</v>
          </cell>
          <cell r="O645" t="str">
            <v>DOK &amp; PKP</v>
          </cell>
          <cell r="P645">
            <v>5</v>
          </cell>
          <cell r="Q645">
            <v>5</v>
          </cell>
          <cell r="R645">
            <v>5</v>
          </cell>
          <cell r="S645">
            <v>15</v>
          </cell>
          <cell r="T645">
            <v>3</v>
          </cell>
          <cell r="U645">
            <v>4</v>
          </cell>
          <cell r="V645">
            <v>0</v>
          </cell>
          <cell r="W645">
            <v>55</v>
          </cell>
          <cell r="X645">
            <v>38187</v>
          </cell>
        </row>
        <row r="646">
          <cell r="A646" t="str">
            <v>428177</v>
          </cell>
          <cell r="B646" t="str">
            <v xml:space="preserve">ABDUL RACHMAN  A.P  </v>
          </cell>
          <cell r="C646" t="str">
            <v>09</v>
          </cell>
          <cell r="D646" t="str">
            <v>01/04/2001</v>
          </cell>
          <cell r="E646" t="str">
            <v>AST. ALKYLASI &amp; SAU</v>
          </cell>
          <cell r="F646" t="str">
            <v>08</v>
          </cell>
          <cell r="G646" t="str">
            <v>03/01/2000</v>
          </cell>
          <cell r="H646">
            <v>19419</v>
          </cell>
          <cell r="I646" t="str">
            <v>0000056666</v>
          </cell>
          <cell r="J646" t="str">
            <v>D1</v>
          </cell>
          <cell r="K646" t="str">
            <v>AKA PENGOL/KIL I</v>
          </cell>
          <cell r="L646" t="str">
            <v>PLAJU</v>
          </cell>
          <cell r="M646" t="str">
            <v>11/07/1974</v>
          </cell>
          <cell r="N646" t="str">
            <v>E13111</v>
          </cell>
          <cell r="O646" t="str">
            <v>CD &amp; GP</v>
          </cell>
          <cell r="P646">
            <v>6</v>
          </cell>
          <cell r="Q646">
            <v>6</v>
          </cell>
          <cell r="R646">
            <v>6</v>
          </cell>
          <cell r="S646">
            <v>20</v>
          </cell>
          <cell r="T646">
            <v>4</v>
          </cell>
          <cell r="U646">
            <v>4</v>
          </cell>
          <cell r="V646">
            <v>-1</v>
          </cell>
          <cell r="W646">
            <v>51</v>
          </cell>
          <cell r="X646">
            <v>39508</v>
          </cell>
        </row>
        <row r="647">
          <cell r="A647" t="str">
            <v>428241</v>
          </cell>
          <cell r="B647" t="str">
            <v xml:space="preserve">ACHMAD RIVAI    </v>
          </cell>
          <cell r="C647" t="str">
            <v>10</v>
          </cell>
          <cell r="D647" t="str">
            <v>01/04/2000</v>
          </cell>
          <cell r="E647" t="str">
            <v>AST. JAGA AREA-II PL</v>
          </cell>
          <cell r="F647" t="str">
            <v>09</v>
          </cell>
          <cell r="G647" t="str">
            <v>01/10/2003</v>
          </cell>
          <cell r="H647">
            <v>18485</v>
          </cell>
          <cell r="I647" t="str">
            <v>0000054565</v>
          </cell>
          <cell r="J647" t="str">
            <v>SMK</v>
          </cell>
          <cell r="K647" t="str">
            <v>K K P A</v>
          </cell>
          <cell r="L647" t="str">
            <v>SUNGAI GERONG</v>
          </cell>
          <cell r="M647" t="str">
            <v>24/10/1970</v>
          </cell>
          <cell r="N647" t="str">
            <v>E13119</v>
          </cell>
          <cell r="O647" t="str">
            <v>I T P</v>
          </cell>
          <cell r="P647">
            <v>5</v>
          </cell>
          <cell r="Q647">
            <v>6</v>
          </cell>
          <cell r="R647">
            <v>5</v>
          </cell>
          <cell r="S647">
            <v>16.666666666666668</v>
          </cell>
          <cell r="T647">
            <v>3</v>
          </cell>
          <cell r="U647">
            <v>1</v>
          </cell>
          <cell r="V647">
            <v>-1</v>
          </cell>
          <cell r="W647">
            <v>54</v>
          </cell>
          <cell r="X647">
            <v>38574</v>
          </cell>
        </row>
        <row r="648">
          <cell r="A648" t="str">
            <v>428322</v>
          </cell>
          <cell r="B648" t="str">
            <v xml:space="preserve">ALIMIN A RACHMAN    </v>
          </cell>
          <cell r="C648" t="str">
            <v>11</v>
          </cell>
          <cell r="D648" t="str">
            <v>01/04/2001</v>
          </cell>
          <cell r="E648" t="str">
            <v>PMK. DEMIN SEI.GERONG</v>
          </cell>
          <cell r="F648" t="str">
            <v>10</v>
          </cell>
          <cell r="G648" t="str">
            <v>01/08/2003</v>
          </cell>
          <cell r="H648">
            <v>20174</v>
          </cell>
          <cell r="I648" t="str">
            <v>0000046645</v>
          </cell>
          <cell r="J648" t="str">
            <v>SD</v>
          </cell>
          <cell r="K648" t="str">
            <v>SEKOLAH DASAR</v>
          </cell>
          <cell r="L648" t="str">
            <v>SUNGAI GERONG</v>
          </cell>
          <cell r="M648" t="str">
            <v>17/06/1972</v>
          </cell>
          <cell r="N648" t="str">
            <v>E13118</v>
          </cell>
          <cell r="O648" t="str">
            <v>U T L</v>
          </cell>
          <cell r="P648">
            <v>6</v>
          </cell>
          <cell r="Q648">
            <v>4</v>
          </cell>
          <cell r="R648">
            <v>5</v>
          </cell>
          <cell r="S648">
            <v>15</v>
          </cell>
          <cell r="T648">
            <v>1</v>
          </cell>
          <cell r="U648">
            <v>1</v>
          </cell>
          <cell r="V648">
            <v>-1</v>
          </cell>
          <cell r="W648">
            <v>49</v>
          </cell>
          <cell r="X648">
            <v>40263</v>
          </cell>
        </row>
        <row r="649">
          <cell r="A649" t="str">
            <v>428355</v>
          </cell>
          <cell r="B649" t="str">
            <v xml:space="preserve">AMZAH    </v>
          </cell>
          <cell r="C649" t="str">
            <v>10</v>
          </cell>
          <cell r="D649" t="str">
            <v>01/04/2003</v>
          </cell>
          <cell r="E649" t="str">
            <v>PTR. ADM &amp; DOKUMEN ENJ</v>
          </cell>
          <cell r="F649" t="str">
            <v>10</v>
          </cell>
          <cell r="G649" t="str">
            <v>03/01/2000</v>
          </cell>
          <cell r="H649">
            <v>19226</v>
          </cell>
          <cell r="I649" t="str">
            <v>0000065554</v>
          </cell>
          <cell r="J649" t="str">
            <v>SD</v>
          </cell>
          <cell r="K649" t="str">
            <v>SEKOLAH DASAR</v>
          </cell>
          <cell r="L649" t="str">
            <v>PLAJU</v>
          </cell>
          <cell r="M649" t="str">
            <v>26/10/1970</v>
          </cell>
          <cell r="N649" t="str">
            <v>E13310</v>
          </cell>
          <cell r="O649" t="str">
            <v>PE</v>
          </cell>
          <cell r="P649">
            <v>5</v>
          </cell>
          <cell r="Q649">
            <v>5</v>
          </cell>
          <cell r="R649">
            <v>4</v>
          </cell>
          <cell r="S649">
            <v>13.333333333333334</v>
          </cell>
          <cell r="T649">
            <v>1</v>
          </cell>
          <cell r="U649">
            <v>4</v>
          </cell>
          <cell r="V649">
            <v>0</v>
          </cell>
          <cell r="W649">
            <v>52</v>
          </cell>
          <cell r="X649">
            <v>39314</v>
          </cell>
        </row>
        <row r="650">
          <cell r="A650" t="str">
            <v>428363</v>
          </cell>
          <cell r="B650" t="str">
            <v xml:space="preserve">ANAS SYAFRIN    </v>
          </cell>
          <cell r="C650" t="str">
            <v>09</v>
          </cell>
          <cell r="D650" t="str">
            <v>01/04/2001</v>
          </cell>
          <cell r="E650" t="str">
            <v>TEKNISI LISTRIK</v>
          </cell>
          <cell r="F650" t="str">
            <v>08</v>
          </cell>
          <cell r="G650" t="str">
            <v>01/10/2002</v>
          </cell>
          <cell r="H650">
            <v>18144</v>
          </cell>
          <cell r="I650" t="str">
            <v>0000056555</v>
          </cell>
          <cell r="J650" t="str">
            <v>D1</v>
          </cell>
          <cell r="K650" t="str">
            <v>PKL TEKNIK MESIN I</v>
          </cell>
          <cell r="L650" t="str">
            <v>SUNGAI GERONG</v>
          </cell>
          <cell r="M650" t="str">
            <v>01/05/1972</v>
          </cell>
          <cell r="N650" t="str">
            <v>E13A50</v>
          </cell>
          <cell r="O650" t="str">
            <v>BENGKEL</v>
          </cell>
          <cell r="P650">
            <v>5</v>
          </cell>
          <cell r="Q650">
            <v>5</v>
          </cell>
          <cell r="R650">
            <v>5</v>
          </cell>
          <cell r="S650">
            <v>15</v>
          </cell>
          <cell r="T650">
            <v>4</v>
          </cell>
          <cell r="U650">
            <v>2</v>
          </cell>
          <cell r="V650">
            <v>-1</v>
          </cell>
          <cell r="W650">
            <v>55</v>
          </cell>
          <cell r="X650">
            <v>38233</v>
          </cell>
        </row>
        <row r="651">
          <cell r="A651" t="str">
            <v>428477</v>
          </cell>
          <cell r="B651" t="str">
            <v xml:space="preserve">BUSTANUL FACHMI    </v>
          </cell>
          <cell r="C651" t="str">
            <v>09</v>
          </cell>
          <cell r="D651" t="str">
            <v>01/04/2002</v>
          </cell>
          <cell r="E651" t="str">
            <v>TEKNISI RIGGER</v>
          </cell>
          <cell r="F651" t="str">
            <v>09</v>
          </cell>
          <cell r="G651" t="str">
            <v>01/10/2002</v>
          </cell>
          <cell r="H651">
            <v>18276</v>
          </cell>
          <cell r="I651" t="str">
            <v>0000045555</v>
          </cell>
          <cell r="J651" t="str">
            <v>D1</v>
          </cell>
          <cell r="K651" t="str">
            <v>PKL EKSPLORASI II</v>
          </cell>
          <cell r="L651" t="str">
            <v>PLAJU</v>
          </cell>
          <cell r="M651" t="str">
            <v>25/06/1974</v>
          </cell>
          <cell r="N651" t="str">
            <v>E13A50</v>
          </cell>
          <cell r="O651" t="str">
            <v>BENGKEL</v>
          </cell>
          <cell r="P651">
            <v>5</v>
          </cell>
          <cell r="Q651">
            <v>5</v>
          </cell>
          <cell r="R651">
            <v>5</v>
          </cell>
          <cell r="S651">
            <v>15</v>
          </cell>
          <cell r="T651">
            <v>4</v>
          </cell>
          <cell r="U651">
            <v>2</v>
          </cell>
          <cell r="V651">
            <v>0</v>
          </cell>
          <cell r="W651">
            <v>54</v>
          </cell>
          <cell r="X651">
            <v>38365</v>
          </cell>
        </row>
        <row r="652">
          <cell r="A652" t="str">
            <v>428728</v>
          </cell>
          <cell r="B652" t="str">
            <v xml:space="preserve">HUSIN A RAHMAN    </v>
          </cell>
          <cell r="C652" t="str">
            <v>10</v>
          </cell>
          <cell r="D652" t="str">
            <v>01/10/2001</v>
          </cell>
          <cell r="E652" t="str">
            <v>PMK. BOILER 2 - 8</v>
          </cell>
          <cell r="F652" t="str">
            <v>10</v>
          </cell>
          <cell r="G652" t="str">
            <v>03/01/2000</v>
          </cell>
          <cell r="H652">
            <v>19605</v>
          </cell>
          <cell r="I652" t="str">
            <v>0000055555</v>
          </cell>
          <cell r="J652" t="str">
            <v>SMA</v>
          </cell>
          <cell r="K652" t="str">
            <v>S.M.A-SASTRA/PERSAMAAN</v>
          </cell>
          <cell r="L652" t="str">
            <v>PLAJU</v>
          </cell>
          <cell r="M652" t="str">
            <v>01/08/1971</v>
          </cell>
          <cell r="N652" t="str">
            <v>E13118</v>
          </cell>
          <cell r="O652" t="str">
            <v>U T L</v>
          </cell>
          <cell r="P652">
            <v>5</v>
          </cell>
          <cell r="Q652">
            <v>5</v>
          </cell>
          <cell r="R652">
            <v>5</v>
          </cell>
          <cell r="S652">
            <v>15</v>
          </cell>
          <cell r="T652">
            <v>3</v>
          </cell>
          <cell r="U652">
            <v>4</v>
          </cell>
          <cell r="V652">
            <v>0</v>
          </cell>
          <cell r="W652">
            <v>51</v>
          </cell>
          <cell r="X652">
            <v>39694</v>
          </cell>
        </row>
        <row r="653">
          <cell r="A653" t="str">
            <v>428752</v>
          </cell>
          <cell r="B653" t="str">
            <v xml:space="preserve">IBRAHIM    </v>
          </cell>
          <cell r="C653" t="str">
            <v>08</v>
          </cell>
          <cell r="D653" t="str">
            <v>01/10/2002</v>
          </cell>
          <cell r="E653" t="str">
            <v>AST. RADIO PANTAI</v>
          </cell>
          <cell r="F653" t="str">
            <v>08</v>
          </cell>
          <cell r="G653" t="str">
            <v>03/01/2000</v>
          </cell>
          <cell r="H653">
            <v>18906</v>
          </cell>
          <cell r="I653" t="str">
            <v>0000055656</v>
          </cell>
          <cell r="J653" t="str">
            <v>SMA</v>
          </cell>
          <cell r="K653" t="str">
            <v>S.M.A-C/SOSIAL</v>
          </cell>
          <cell r="L653" t="str">
            <v>PLAJU</v>
          </cell>
          <cell r="M653" t="str">
            <v>08/07/1972</v>
          </cell>
          <cell r="N653" t="str">
            <v>E13540</v>
          </cell>
          <cell r="O653" t="str">
            <v>MARINE</v>
          </cell>
          <cell r="P653">
            <v>6</v>
          </cell>
          <cell r="Q653">
            <v>5</v>
          </cell>
          <cell r="R653">
            <v>6</v>
          </cell>
          <cell r="S653">
            <v>18.333333333333332</v>
          </cell>
          <cell r="T653">
            <v>3</v>
          </cell>
          <cell r="U653">
            <v>4</v>
          </cell>
          <cell r="V653">
            <v>0</v>
          </cell>
          <cell r="W653">
            <v>53</v>
          </cell>
          <cell r="X653">
            <v>38995</v>
          </cell>
        </row>
        <row r="654">
          <cell r="A654" t="str">
            <v>428841</v>
          </cell>
          <cell r="B654" t="str">
            <v xml:space="preserve">JOKO PUTRANTO  IR  </v>
          </cell>
          <cell r="C654" t="str">
            <v>08</v>
          </cell>
          <cell r="D654" t="str">
            <v>01/04/2001</v>
          </cell>
          <cell r="E654" t="str">
            <v>PWS. DATA ENJ &amp; STATISTIK</v>
          </cell>
          <cell r="F654" t="str">
            <v>07</v>
          </cell>
          <cell r="G654" t="str">
            <v>15/12/2001</v>
          </cell>
          <cell r="H654">
            <v>19195</v>
          </cell>
          <cell r="I654" t="str">
            <v>0000056555</v>
          </cell>
          <cell r="J654" t="str">
            <v>S1</v>
          </cell>
          <cell r="K654" t="str">
            <v>TEKNIK MESIN</v>
          </cell>
          <cell r="L654" t="str">
            <v>PLAJU</v>
          </cell>
          <cell r="M654" t="str">
            <v>01/12/1974</v>
          </cell>
          <cell r="N654" t="str">
            <v>E13330</v>
          </cell>
          <cell r="O654" t="str">
            <v>PROY ENJ</v>
          </cell>
          <cell r="P654">
            <v>5</v>
          </cell>
          <cell r="Q654">
            <v>5</v>
          </cell>
          <cell r="R654">
            <v>5</v>
          </cell>
          <cell r="S654">
            <v>15</v>
          </cell>
          <cell r="T654">
            <v>7</v>
          </cell>
          <cell r="U654">
            <v>3</v>
          </cell>
          <cell r="V654">
            <v>-1</v>
          </cell>
          <cell r="W654">
            <v>52</v>
          </cell>
          <cell r="X654">
            <v>39283</v>
          </cell>
        </row>
        <row r="655">
          <cell r="A655" t="str">
            <v>428996</v>
          </cell>
          <cell r="B655" t="str">
            <v xml:space="preserve">MALIK MAHMUD    </v>
          </cell>
          <cell r="C655" t="str">
            <v>10</v>
          </cell>
          <cell r="D655" t="str">
            <v>01/04/2001</v>
          </cell>
          <cell r="E655" t="str">
            <v>DANTON JAGA NON KIL</v>
          </cell>
          <cell r="F655" t="str">
            <v>10</v>
          </cell>
          <cell r="G655" t="str">
            <v>16/04/2001</v>
          </cell>
          <cell r="H655">
            <v>18063</v>
          </cell>
          <cell r="I655" t="str">
            <v>0000056544</v>
          </cell>
          <cell r="J655" t="str">
            <v>SD</v>
          </cell>
          <cell r="K655" t="str">
            <v>SEKOLAH DASAR</v>
          </cell>
          <cell r="L655" t="str">
            <v>PLAJU</v>
          </cell>
          <cell r="M655" t="str">
            <v>25/11/1971</v>
          </cell>
          <cell r="N655" t="str">
            <v>E13630</v>
          </cell>
          <cell r="O655" t="str">
            <v>SEKURITI</v>
          </cell>
          <cell r="P655">
            <v>5</v>
          </cell>
          <cell r="Q655">
            <v>4</v>
          </cell>
          <cell r="R655">
            <v>4</v>
          </cell>
          <cell r="S655">
            <v>11.666666666666666</v>
          </cell>
          <cell r="T655">
            <v>1</v>
          </cell>
          <cell r="U655">
            <v>3</v>
          </cell>
          <cell r="V655">
            <v>0</v>
          </cell>
          <cell r="W655">
            <v>55</v>
          </cell>
          <cell r="X655">
            <v>38152</v>
          </cell>
        </row>
        <row r="656">
          <cell r="A656" t="str">
            <v>429019</v>
          </cell>
          <cell r="B656" t="str">
            <v xml:space="preserve">MARHASAN    </v>
          </cell>
          <cell r="C656" t="str">
            <v>10</v>
          </cell>
          <cell r="D656" t="str">
            <v>01/10/2003</v>
          </cell>
          <cell r="E656" t="str">
            <v>PMK. STAB CAB</v>
          </cell>
          <cell r="F656" t="str">
            <v>10</v>
          </cell>
          <cell r="G656" t="str">
            <v>01/05/2002</v>
          </cell>
          <cell r="H656">
            <v>18544</v>
          </cell>
          <cell r="I656" t="str">
            <v>0000055555</v>
          </cell>
          <cell r="J656" t="str">
            <v>SD</v>
          </cell>
          <cell r="K656" t="str">
            <v>SEKOLAH DASAR</v>
          </cell>
          <cell r="L656" t="str">
            <v>PLAJU</v>
          </cell>
          <cell r="M656" t="str">
            <v>14/04/1970</v>
          </cell>
          <cell r="N656" t="str">
            <v>E13111</v>
          </cell>
          <cell r="O656" t="str">
            <v>CD &amp; GP</v>
          </cell>
          <cell r="P656">
            <v>5</v>
          </cell>
          <cell r="Q656">
            <v>5</v>
          </cell>
          <cell r="R656">
            <v>5</v>
          </cell>
          <cell r="S656">
            <v>15</v>
          </cell>
          <cell r="T656">
            <v>1</v>
          </cell>
          <cell r="U656">
            <v>2</v>
          </cell>
          <cell r="V656">
            <v>0</v>
          </cell>
          <cell r="W656">
            <v>54</v>
          </cell>
          <cell r="X656">
            <v>38633</v>
          </cell>
        </row>
        <row r="657">
          <cell r="A657" t="str">
            <v>429035</v>
          </cell>
          <cell r="B657" t="str">
            <v xml:space="preserve">MARIANTO    </v>
          </cell>
          <cell r="C657" t="str">
            <v>11</v>
          </cell>
          <cell r="D657" t="str">
            <v>01/10/2001</v>
          </cell>
          <cell r="E657" t="str">
            <v>AST. PEMEL &amp; PERBAIKAN</v>
          </cell>
          <cell r="F657" t="str">
            <v>09</v>
          </cell>
          <cell r="G657" t="str">
            <v>03/01/2000</v>
          </cell>
          <cell r="H657">
            <v>18511</v>
          </cell>
          <cell r="I657" t="str">
            <v>0000055456</v>
          </cell>
          <cell r="J657" t="str">
            <v>SD</v>
          </cell>
          <cell r="K657" t="str">
            <v>SEKOLAH DASAR</v>
          </cell>
          <cell r="L657" t="str">
            <v>PLAJU</v>
          </cell>
          <cell r="M657" t="str">
            <v>22/08/1969</v>
          </cell>
          <cell r="N657" t="str">
            <v>E13Y30</v>
          </cell>
          <cell r="O657" t="str">
            <v>LAYANAN &amp; ADM/RS</v>
          </cell>
          <cell r="P657">
            <v>4</v>
          </cell>
          <cell r="Q657">
            <v>5</v>
          </cell>
          <cell r="R657">
            <v>6</v>
          </cell>
          <cell r="S657">
            <v>15</v>
          </cell>
          <cell r="T657">
            <v>1</v>
          </cell>
          <cell r="U657">
            <v>4</v>
          </cell>
          <cell r="V657">
            <v>-2</v>
          </cell>
          <cell r="W657">
            <v>54</v>
          </cell>
          <cell r="X657">
            <v>38600</v>
          </cell>
        </row>
        <row r="658">
          <cell r="A658" t="str">
            <v>429076</v>
          </cell>
          <cell r="B658" t="str">
            <v xml:space="preserve">MARWAN SUSANTO    </v>
          </cell>
          <cell r="C658" t="str">
            <v>09</v>
          </cell>
          <cell r="D658" t="str">
            <v>01/04/2001</v>
          </cell>
          <cell r="E658" t="str">
            <v>AST. CONSOLE POLY &amp; ALKY</v>
          </cell>
          <cell r="F658" t="str">
            <v>07</v>
          </cell>
          <cell r="G658" t="str">
            <v>01/08/2003</v>
          </cell>
          <cell r="H658">
            <v>19089</v>
          </cell>
          <cell r="I658" t="str">
            <v>0000056666</v>
          </cell>
          <cell r="J658" t="str">
            <v>D1</v>
          </cell>
          <cell r="K658" t="str">
            <v>PKL PENGOL&amp;PETKIM  I</v>
          </cell>
          <cell r="L658" t="str">
            <v>PLAJU</v>
          </cell>
          <cell r="M658" t="str">
            <v>11/07/1974</v>
          </cell>
          <cell r="N658" t="str">
            <v>E13111</v>
          </cell>
          <cell r="O658" t="str">
            <v>CD &amp; GP</v>
          </cell>
          <cell r="P658">
            <v>6</v>
          </cell>
          <cell r="Q658">
            <v>6</v>
          </cell>
          <cell r="R658">
            <v>6</v>
          </cell>
          <cell r="S658">
            <v>20</v>
          </cell>
          <cell r="T658">
            <v>4</v>
          </cell>
          <cell r="U658">
            <v>1</v>
          </cell>
          <cell r="V658">
            <v>-2</v>
          </cell>
          <cell r="W658">
            <v>52</v>
          </cell>
          <cell r="X658">
            <v>39177</v>
          </cell>
        </row>
        <row r="659">
          <cell r="A659" t="str">
            <v>429238</v>
          </cell>
          <cell r="B659" t="str">
            <v xml:space="preserve">NGADIMAN    </v>
          </cell>
          <cell r="C659" t="str">
            <v>10</v>
          </cell>
          <cell r="D659" t="str">
            <v>01/10/2001</v>
          </cell>
          <cell r="E659" t="str">
            <v>MPPK S/D 29022005</v>
          </cell>
          <cell r="F659" t="str">
            <v>09</v>
          </cell>
          <cell r="G659" t="str">
            <v>20/02/2004</v>
          </cell>
          <cell r="H659">
            <v>17949</v>
          </cell>
          <cell r="I659" t="str">
            <v>0000036456</v>
          </cell>
          <cell r="J659" t="str">
            <v>SMA</v>
          </cell>
          <cell r="K659" t="str">
            <v>S.M.A-B/PASPAL</v>
          </cell>
          <cell r="L659" t="str">
            <v>PLAJU</v>
          </cell>
          <cell r="M659" t="str">
            <v>01/07/1969</v>
          </cell>
          <cell r="N659" t="str">
            <v>E13730</v>
          </cell>
          <cell r="O659" t="str">
            <v>H I K</v>
          </cell>
          <cell r="P659">
            <v>4</v>
          </cell>
          <cell r="Q659">
            <v>5</v>
          </cell>
          <cell r="R659">
            <v>6</v>
          </cell>
          <cell r="S659">
            <v>15</v>
          </cell>
          <cell r="T659">
            <v>3</v>
          </cell>
          <cell r="U659">
            <v>0</v>
          </cell>
          <cell r="V659">
            <v>-1</v>
          </cell>
          <cell r="W659">
            <v>55</v>
          </cell>
          <cell r="X659">
            <v>38037</v>
          </cell>
        </row>
        <row r="660">
          <cell r="A660" t="str">
            <v>429262</v>
          </cell>
          <cell r="B660" t="str">
            <v xml:space="preserve">NURHAYATI    </v>
          </cell>
          <cell r="C660" t="str">
            <v>08</v>
          </cell>
          <cell r="D660" t="str">
            <v>01/04/2002</v>
          </cell>
          <cell r="E660" t="str">
            <v>SEKRE. MAN ENJ &amp; BANG</v>
          </cell>
          <cell r="F660" t="str">
            <v>08</v>
          </cell>
          <cell r="G660" t="str">
            <v>03/01/2000</v>
          </cell>
          <cell r="H660">
            <v>19224</v>
          </cell>
          <cell r="I660" t="str">
            <v>0000056645</v>
          </cell>
          <cell r="J660" t="str">
            <v>SMA</v>
          </cell>
          <cell r="K660" t="str">
            <v>S.M.A / SOSIAL</v>
          </cell>
          <cell r="L660" t="str">
            <v>PLAJU</v>
          </cell>
          <cell r="M660" t="str">
            <v>19/05/1972</v>
          </cell>
          <cell r="N660" t="str">
            <v>E13300</v>
          </cell>
          <cell r="O660" t="str">
            <v>ENJ &amp; BANG</v>
          </cell>
          <cell r="P660">
            <v>6</v>
          </cell>
          <cell r="Q660">
            <v>4</v>
          </cell>
          <cell r="R660">
            <v>5</v>
          </cell>
          <cell r="S660">
            <v>15</v>
          </cell>
          <cell r="T660">
            <v>3</v>
          </cell>
          <cell r="U660">
            <v>4</v>
          </cell>
          <cell r="V660">
            <v>0</v>
          </cell>
          <cell r="W660">
            <v>52</v>
          </cell>
          <cell r="X660">
            <v>39312</v>
          </cell>
        </row>
        <row r="661">
          <cell r="A661" t="str">
            <v>429302</v>
          </cell>
          <cell r="B661" t="str">
            <v xml:space="preserve">TANDA PANDIANGAN    </v>
          </cell>
          <cell r="C661" t="str">
            <v>08</v>
          </cell>
          <cell r="D661" t="str">
            <v>01/10/2003</v>
          </cell>
          <cell r="E661" t="str">
            <v>MPPK S/D 30092004</v>
          </cell>
          <cell r="F661" t="str">
            <v>06</v>
          </cell>
          <cell r="G661" t="str">
            <v>12/09/2003</v>
          </cell>
          <cell r="H661">
            <v>17788</v>
          </cell>
          <cell r="I661" t="str">
            <v>0000065455</v>
          </cell>
          <cell r="J661" t="str">
            <v>SMK</v>
          </cell>
          <cell r="K661" t="str">
            <v>SMEA TATA NIAGA</v>
          </cell>
          <cell r="L661" t="str">
            <v>PLAJU</v>
          </cell>
          <cell r="M661" t="str">
            <v>19/04/1971</v>
          </cell>
          <cell r="N661" t="str">
            <v>E13730</v>
          </cell>
          <cell r="O661" t="str">
            <v>H I K</v>
          </cell>
          <cell r="P661">
            <v>4</v>
          </cell>
          <cell r="Q661">
            <v>5</v>
          </cell>
          <cell r="R661">
            <v>5</v>
          </cell>
          <cell r="S661">
            <v>13.333333333333334</v>
          </cell>
          <cell r="T661">
            <v>3</v>
          </cell>
          <cell r="U661">
            <v>1</v>
          </cell>
          <cell r="V661">
            <v>-2</v>
          </cell>
          <cell r="W661">
            <v>56</v>
          </cell>
          <cell r="X661">
            <v>37876</v>
          </cell>
        </row>
        <row r="662">
          <cell r="A662" t="str">
            <v>429562</v>
          </cell>
          <cell r="B662" t="str">
            <v xml:space="preserve">SYAHRUL WARDI  SE  </v>
          </cell>
          <cell r="C662" t="str">
            <v>08</v>
          </cell>
          <cell r="D662" t="str">
            <v>01/10/2001</v>
          </cell>
          <cell r="E662" t="str">
            <v>PWSU. HUBUNGAN</v>
          </cell>
          <cell r="F662" t="str">
            <v>05</v>
          </cell>
          <cell r="G662" t="str">
            <v>01/07/2003</v>
          </cell>
          <cell r="H662">
            <v>19213</v>
          </cell>
          <cell r="I662" t="str">
            <v>0000056666</v>
          </cell>
          <cell r="J662" t="str">
            <v>S1</v>
          </cell>
          <cell r="K662" t="str">
            <v>EKONOMI MANAGEMENT</v>
          </cell>
          <cell r="L662" t="str">
            <v>PLAJU</v>
          </cell>
          <cell r="M662" t="str">
            <v>11/07/1974</v>
          </cell>
          <cell r="N662" t="str">
            <v>E13620</v>
          </cell>
          <cell r="O662" t="str">
            <v>HUPMAS</v>
          </cell>
          <cell r="P662">
            <v>6</v>
          </cell>
          <cell r="Q662">
            <v>6</v>
          </cell>
          <cell r="R662">
            <v>6</v>
          </cell>
          <cell r="S662">
            <v>20</v>
          </cell>
          <cell r="T662">
            <v>7</v>
          </cell>
          <cell r="U662">
            <v>1</v>
          </cell>
          <cell r="V662">
            <v>-3</v>
          </cell>
          <cell r="W662">
            <v>52</v>
          </cell>
          <cell r="X662">
            <v>39301</v>
          </cell>
        </row>
        <row r="663">
          <cell r="A663" t="str">
            <v>429668</v>
          </cell>
          <cell r="B663" t="str">
            <v xml:space="preserve">SUDIRDJO    </v>
          </cell>
          <cell r="C663" t="str">
            <v>09</v>
          </cell>
          <cell r="D663" t="str">
            <v>01/04/2002</v>
          </cell>
          <cell r="E663" t="str">
            <v>TEKNISI SIPIL</v>
          </cell>
          <cell r="F663" t="str">
            <v>09</v>
          </cell>
          <cell r="G663" t="str">
            <v>01/10/2002</v>
          </cell>
          <cell r="H663">
            <v>18847</v>
          </cell>
          <cell r="I663" t="str">
            <v>0000055666</v>
          </cell>
          <cell r="J663" t="str">
            <v>SMK</v>
          </cell>
          <cell r="K663" t="str">
            <v>S.T.M  MESIN</v>
          </cell>
          <cell r="L663" t="str">
            <v>PLAJU</v>
          </cell>
          <cell r="M663" t="str">
            <v>17/04/1974</v>
          </cell>
          <cell r="N663" t="str">
            <v>E13A50</v>
          </cell>
          <cell r="O663" t="str">
            <v>BENGKEL</v>
          </cell>
          <cell r="P663">
            <v>6</v>
          </cell>
          <cell r="Q663">
            <v>6</v>
          </cell>
          <cell r="R663">
            <v>6</v>
          </cell>
          <cell r="S663">
            <v>20</v>
          </cell>
          <cell r="T663">
            <v>3</v>
          </cell>
          <cell r="U663">
            <v>2</v>
          </cell>
          <cell r="V663">
            <v>0</v>
          </cell>
          <cell r="W663">
            <v>53</v>
          </cell>
          <cell r="X663">
            <v>38936</v>
          </cell>
        </row>
        <row r="664">
          <cell r="A664" t="str">
            <v>429749</v>
          </cell>
          <cell r="B664" t="str">
            <v xml:space="preserve">SUMIYONO    </v>
          </cell>
          <cell r="C664" t="str">
            <v>08</v>
          </cell>
          <cell r="D664" t="str">
            <v>01/10/2002</v>
          </cell>
          <cell r="E664" t="str">
            <v>PWS. PEMBORONG JASA ABI</v>
          </cell>
          <cell r="F664" t="str">
            <v>06</v>
          </cell>
          <cell r="G664" t="str">
            <v>03/01/2000</v>
          </cell>
          <cell r="H664">
            <v>18831</v>
          </cell>
          <cell r="I664" t="str">
            <v>0000054655</v>
          </cell>
          <cell r="J664" t="str">
            <v>SMK</v>
          </cell>
          <cell r="K664" t="str">
            <v>S.M.E.A  PERUSAHAAN</v>
          </cell>
          <cell r="L664" t="str">
            <v>PLAJU</v>
          </cell>
          <cell r="M664" t="str">
            <v>27/04/1972</v>
          </cell>
          <cell r="N664" t="str">
            <v>E13520</v>
          </cell>
          <cell r="O664" t="str">
            <v>KONTRAK</v>
          </cell>
          <cell r="P664">
            <v>6</v>
          </cell>
          <cell r="Q664">
            <v>5</v>
          </cell>
          <cell r="R664">
            <v>5</v>
          </cell>
          <cell r="S664">
            <v>16.666666666666668</v>
          </cell>
          <cell r="T664">
            <v>3</v>
          </cell>
          <cell r="U664">
            <v>4</v>
          </cell>
          <cell r="V664">
            <v>-2</v>
          </cell>
          <cell r="W664">
            <v>53</v>
          </cell>
          <cell r="X664">
            <v>38920</v>
          </cell>
        </row>
        <row r="665">
          <cell r="A665" t="str">
            <v>429919</v>
          </cell>
          <cell r="B665" t="str">
            <v xml:space="preserve">TABRANI    </v>
          </cell>
          <cell r="C665" t="str">
            <v>10</v>
          </cell>
          <cell r="D665" t="str">
            <v>01/04/2002</v>
          </cell>
          <cell r="E665" t="str">
            <v>PMK. SAU &amp; ALKYLASI</v>
          </cell>
          <cell r="F665" t="str">
            <v>10</v>
          </cell>
          <cell r="G665" t="str">
            <v>01/06/2001</v>
          </cell>
          <cell r="H665">
            <v>19542</v>
          </cell>
          <cell r="I665" t="str">
            <v>0000055665</v>
          </cell>
          <cell r="J665" t="str">
            <v>SD</v>
          </cell>
          <cell r="K665" t="str">
            <v>SEKOLAH DASAR</v>
          </cell>
          <cell r="L665" t="str">
            <v>PLAJU</v>
          </cell>
          <cell r="M665" t="str">
            <v>21/01/1972</v>
          </cell>
          <cell r="N665" t="str">
            <v>E13111</v>
          </cell>
          <cell r="O665" t="str">
            <v>CD &amp; GP</v>
          </cell>
          <cell r="P665">
            <v>6</v>
          </cell>
          <cell r="Q665">
            <v>6</v>
          </cell>
          <cell r="R665">
            <v>5</v>
          </cell>
          <cell r="S665">
            <v>18.333333333333332</v>
          </cell>
          <cell r="T665">
            <v>1</v>
          </cell>
          <cell r="U665">
            <v>3</v>
          </cell>
          <cell r="V665">
            <v>0</v>
          </cell>
          <cell r="W665">
            <v>51</v>
          </cell>
          <cell r="X665">
            <v>39631</v>
          </cell>
        </row>
        <row r="666">
          <cell r="A666" t="str">
            <v>429992</v>
          </cell>
          <cell r="B666" t="str">
            <v xml:space="preserve">TIMUK    </v>
          </cell>
          <cell r="C666" t="str">
            <v>10</v>
          </cell>
          <cell r="D666" t="str">
            <v>01/04/2002</v>
          </cell>
          <cell r="E666" t="str">
            <v>AST. REFORMING &amp; FGS</v>
          </cell>
          <cell r="F666" t="str">
            <v>09</v>
          </cell>
          <cell r="G666" t="str">
            <v>01/08/2003</v>
          </cell>
          <cell r="H666">
            <v>19596</v>
          </cell>
          <cell r="I666" t="str">
            <v>0000055655</v>
          </cell>
          <cell r="J666" t="str">
            <v>SMP</v>
          </cell>
          <cell r="K666" t="str">
            <v>S M P</v>
          </cell>
          <cell r="L666" t="str">
            <v>PLAJU</v>
          </cell>
          <cell r="M666" t="str">
            <v>12/07/1971</v>
          </cell>
          <cell r="N666" t="str">
            <v>E13111</v>
          </cell>
          <cell r="O666" t="str">
            <v>CD &amp; GP</v>
          </cell>
          <cell r="P666">
            <v>6</v>
          </cell>
          <cell r="Q666">
            <v>5</v>
          </cell>
          <cell r="R666">
            <v>5</v>
          </cell>
          <cell r="S666">
            <v>16.666666666666668</v>
          </cell>
          <cell r="T666">
            <v>2</v>
          </cell>
          <cell r="U666">
            <v>1</v>
          </cell>
          <cell r="V666">
            <v>-1</v>
          </cell>
          <cell r="W666">
            <v>51</v>
          </cell>
          <cell r="X666">
            <v>39685</v>
          </cell>
        </row>
        <row r="667">
          <cell r="A667" t="str">
            <v>430039</v>
          </cell>
          <cell r="B667" t="str">
            <v xml:space="preserve">TUGIMIN    </v>
          </cell>
          <cell r="C667" t="str">
            <v>09</v>
          </cell>
          <cell r="D667" t="str">
            <v>01/04/2001</v>
          </cell>
          <cell r="E667" t="str">
            <v>TEKNISI NON ROT EQUIP.</v>
          </cell>
          <cell r="F667" t="str">
            <v>08</v>
          </cell>
          <cell r="G667" t="str">
            <v>01/07/2003</v>
          </cell>
          <cell r="H667">
            <v>18545</v>
          </cell>
          <cell r="I667" t="str">
            <v>0000066555</v>
          </cell>
          <cell r="J667" t="str">
            <v>SMA</v>
          </cell>
          <cell r="K667" t="str">
            <v>S.M.A / SOSIAL</v>
          </cell>
          <cell r="L667" t="str">
            <v>SUNGAI GERONG</v>
          </cell>
          <cell r="M667" t="str">
            <v>01/05/1970</v>
          </cell>
          <cell r="N667" t="str">
            <v>E13A50</v>
          </cell>
          <cell r="O667" t="str">
            <v>BENGKEL</v>
          </cell>
          <cell r="P667">
            <v>5</v>
          </cell>
          <cell r="Q667">
            <v>5</v>
          </cell>
          <cell r="R667">
            <v>5</v>
          </cell>
          <cell r="S667">
            <v>15</v>
          </cell>
          <cell r="T667">
            <v>3</v>
          </cell>
          <cell r="U667">
            <v>1</v>
          </cell>
          <cell r="V667">
            <v>-1</v>
          </cell>
          <cell r="W667">
            <v>54</v>
          </cell>
          <cell r="X667">
            <v>38634</v>
          </cell>
        </row>
        <row r="668">
          <cell r="A668" t="str">
            <v>430071</v>
          </cell>
          <cell r="B668" t="str">
            <v xml:space="preserve">USMAN RACHMAD    </v>
          </cell>
          <cell r="C668" t="str">
            <v>10</v>
          </cell>
          <cell r="D668" t="str">
            <v>01/04/2002</v>
          </cell>
          <cell r="E668" t="str">
            <v>PMK. POLYMERISASI</v>
          </cell>
          <cell r="F668" t="str">
            <v>10</v>
          </cell>
          <cell r="G668" t="str">
            <v>03/01/2000</v>
          </cell>
          <cell r="H668">
            <v>18933</v>
          </cell>
          <cell r="I668" t="str">
            <v>0000055654</v>
          </cell>
          <cell r="J668" t="str">
            <v>SD</v>
          </cell>
          <cell r="K668" t="str">
            <v>SEKOLAH DASAR</v>
          </cell>
          <cell r="L668" t="str">
            <v>PLAJU</v>
          </cell>
          <cell r="M668" t="str">
            <v>26/02/1972</v>
          </cell>
          <cell r="N668" t="str">
            <v>E13111</v>
          </cell>
          <cell r="O668" t="str">
            <v>CD &amp; GP</v>
          </cell>
          <cell r="P668">
            <v>6</v>
          </cell>
          <cell r="Q668">
            <v>5</v>
          </cell>
          <cell r="R668">
            <v>4</v>
          </cell>
          <cell r="S668">
            <v>15</v>
          </cell>
          <cell r="T668">
            <v>1</v>
          </cell>
          <cell r="U668">
            <v>4</v>
          </cell>
          <cell r="V668">
            <v>0</v>
          </cell>
          <cell r="W668">
            <v>53</v>
          </cell>
          <cell r="X668">
            <v>39022</v>
          </cell>
        </row>
        <row r="669">
          <cell r="A669" t="str">
            <v>430096</v>
          </cell>
          <cell r="B669" t="str">
            <v xml:space="preserve">WARPAI    </v>
          </cell>
          <cell r="C669" t="str">
            <v>09</v>
          </cell>
          <cell r="D669" t="str">
            <v>01/04/2003</v>
          </cell>
          <cell r="E669" t="str">
            <v>AST. JAGA AUX PL</v>
          </cell>
          <cell r="F669" t="str">
            <v>09</v>
          </cell>
          <cell r="G669" t="str">
            <v>01/10/2002</v>
          </cell>
          <cell r="H669">
            <v>19210</v>
          </cell>
          <cell r="I669" t="str">
            <v>0000045555</v>
          </cell>
          <cell r="J669" t="str">
            <v>SMP</v>
          </cell>
          <cell r="K669" t="str">
            <v>S M P</v>
          </cell>
          <cell r="L669" t="str">
            <v>PLAJU</v>
          </cell>
          <cell r="M669" t="str">
            <v>01/05/1972</v>
          </cell>
          <cell r="N669" t="str">
            <v>E13118</v>
          </cell>
          <cell r="O669" t="str">
            <v>U T L</v>
          </cell>
          <cell r="P669">
            <v>5</v>
          </cell>
          <cell r="Q669">
            <v>5</v>
          </cell>
          <cell r="R669">
            <v>5</v>
          </cell>
          <cell r="S669">
            <v>15</v>
          </cell>
          <cell r="T669">
            <v>2</v>
          </cell>
          <cell r="U669">
            <v>2</v>
          </cell>
          <cell r="V669">
            <v>0</v>
          </cell>
          <cell r="W669">
            <v>52</v>
          </cell>
          <cell r="X669">
            <v>39298</v>
          </cell>
        </row>
        <row r="670">
          <cell r="A670" t="str">
            <v>430258</v>
          </cell>
          <cell r="B670" t="str">
            <v xml:space="preserve">BOS ALAM    </v>
          </cell>
          <cell r="C670" t="str">
            <v>08</v>
          </cell>
          <cell r="D670" t="str">
            <v>01/04/2000</v>
          </cell>
          <cell r="E670" t="str">
            <v>PWS. JAGA GP</v>
          </cell>
          <cell r="F670" t="str">
            <v>07</v>
          </cell>
          <cell r="G670" t="str">
            <v>03/01/2000</v>
          </cell>
          <cell r="H670">
            <v>18857</v>
          </cell>
          <cell r="I670" t="str">
            <v>0000065565</v>
          </cell>
          <cell r="J670" t="str">
            <v>SMA</v>
          </cell>
          <cell r="K670" t="str">
            <v>SMA/PASPAL/IPA</v>
          </cell>
          <cell r="L670" t="str">
            <v>SUNGAI GERONG</v>
          </cell>
          <cell r="M670" t="str">
            <v>02/12/1974</v>
          </cell>
          <cell r="N670" t="str">
            <v>E13112</v>
          </cell>
          <cell r="O670" t="str">
            <v>CD &amp; L</v>
          </cell>
          <cell r="P670">
            <v>5</v>
          </cell>
          <cell r="Q670">
            <v>6</v>
          </cell>
          <cell r="R670">
            <v>5</v>
          </cell>
          <cell r="S670">
            <v>16.666666666666668</v>
          </cell>
          <cell r="T670">
            <v>3</v>
          </cell>
          <cell r="U670">
            <v>4</v>
          </cell>
          <cell r="V670">
            <v>-1</v>
          </cell>
          <cell r="W670">
            <v>53</v>
          </cell>
          <cell r="X670">
            <v>38946</v>
          </cell>
        </row>
        <row r="671">
          <cell r="A671" t="str">
            <v>430347</v>
          </cell>
          <cell r="B671" t="str">
            <v xml:space="preserve">M. NASIR  IR  </v>
          </cell>
          <cell r="C671" t="str">
            <v>09</v>
          </cell>
          <cell r="D671" t="str">
            <v>01/04/2002</v>
          </cell>
          <cell r="E671" t="str">
            <v>AST. JAGA CONS PD METER</v>
          </cell>
          <cell r="F671" t="str">
            <v>09</v>
          </cell>
          <cell r="G671" t="str">
            <v>01/05/2001</v>
          </cell>
          <cell r="H671">
            <v>19765</v>
          </cell>
          <cell r="I671" t="str">
            <v>0000035565</v>
          </cell>
          <cell r="J671" t="str">
            <v>S1</v>
          </cell>
          <cell r="K671" t="str">
            <v>TEK. ELEKTRO</v>
          </cell>
          <cell r="L671" t="str">
            <v>SUNGAI GERONG</v>
          </cell>
          <cell r="M671" t="str">
            <v>02/12/1974</v>
          </cell>
          <cell r="N671" t="str">
            <v>E13119</v>
          </cell>
          <cell r="O671" t="str">
            <v>I T P</v>
          </cell>
          <cell r="P671">
            <v>5</v>
          </cell>
          <cell r="Q671">
            <v>6</v>
          </cell>
          <cell r="R671">
            <v>5</v>
          </cell>
          <cell r="S671">
            <v>16.666666666666668</v>
          </cell>
          <cell r="T671">
            <v>7</v>
          </cell>
          <cell r="U671">
            <v>3</v>
          </cell>
          <cell r="V671">
            <v>0</v>
          </cell>
          <cell r="W671">
            <v>50</v>
          </cell>
          <cell r="X671">
            <v>39854</v>
          </cell>
        </row>
        <row r="672">
          <cell r="A672" t="str">
            <v>430517</v>
          </cell>
          <cell r="B672" t="str">
            <v xml:space="preserve">ROJALI  S.T  </v>
          </cell>
          <cell r="C672" t="str">
            <v>05</v>
          </cell>
          <cell r="D672" t="str">
            <v>01/04/2002</v>
          </cell>
          <cell r="E672" t="str">
            <v>OPERATION ENGINEER</v>
          </cell>
          <cell r="F672" t="str">
            <v>05</v>
          </cell>
          <cell r="G672" t="str">
            <v>03/01/2000</v>
          </cell>
          <cell r="H672">
            <v>19704</v>
          </cell>
          <cell r="I672" t="str">
            <v>0000066676</v>
          </cell>
          <cell r="J672" t="str">
            <v>S1</v>
          </cell>
          <cell r="K672" t="str">
            <v>TEKNIK KIMIA</v>
          </cell>
          <cell r="L672" t="str">
            <v>PLAJU</v>
          </cell>
          <cell r="M672" t="str">
            <v>02/12/1974</v>
          </cell>
          <cell r="N672" t="str">
            <v>E13119</v>
          </cell>
          <cell r="O672" t="str">
            <v>I T P</v>
          </cell>
          <cell r="P672">
            <v>6</v>
          </cell>
          <cell r="Q672">
            <v>7</v>
          </cell>
          <cell r="R672">
            <v>6</v>
          </cell>
          <cell r="S672">
            <v>23.333333333333332</v>
          </cell>
          <cell r="T672">
            <v>7</v>
          </cell>
          <cell r="U672">
            <v>4</v>
          </cell>
          <cell r="V672">
            <v>0</v>
          </cell>
          <cell r="W672">
            <v>51</v>
          </cell>
          <cell r="X672">
            <v>39793</v>
          </cell>
        </row>
        <row r="673">
          <cell r="A673" t="str">
            <v>430533</v>
          </cell>
          <cell r="B673" t="str">
            <v xml:space="preserve">RUSLAN  K.  A.MA  </v>
          </cell>
          <cell r="C673" t="str">
            <v>06</v>
          </cell>
          <cell r="D673" t="str">
            <v>01/10/2003</v>
          </cell>
          <cell r="E673" t="str">
            <v>SEKRETARIS GM</v>
          </cell>
          <cell r="F673" t="str">
            <v>06</v>
          </cell>
          <cell r="G673" t="str">
            <v>03/01/2000</v>
          </cell>
          <cell r="H673">
            <v>19849</v>
          </cell>
          <cell r="I673" t="str">
            <v>0000056776</v>
          </cell>
          <cell r="J673" t="str">
            <v>D2</v>
          </cell>
          <cell r="K673" t="str">
            <v>AKA PENGOL/KIL II</v>
          </cell>
          <cell r="L673" t="str">
            <v>PLAJU</v>
          </cell>
          <cell r="M673" t="str">
            <v>02/12/1974</v>
          </cell>
          <cell r="N673" t="str">
            <v>E13000</v>
          </cell>
          <cell r="O673" t="str">
            <v>GM. UP-III</v>
          </cell>
          <cell r="P673">
            <v>7</v>
          </cell>
          <cell r="Q673">
            <v>7</v>
          </cell>
          <cell r="R673">
            <v>6</v>
          </cell>
          <cell r="S673">
            <v>26.666666666666668</v>
          </cell>
          <cell r="T673">
            <v>5</v>
          </cell>
          <cell r="U673">
            <v>4</v>
          </cell>
          <cell r="V673">
            <v>0</v>
          </cell>
          <cell r="W673">
            <v>50</v>
          </cell>
          <cell r="X673">
            <v>39938</v>
          </cell>
        </row>
        <row r="674">
          <cell r="A674" t="str">
            <v>430728</v>
          </cell>
          <cell r="B674" t="str">
            <v xml:space="preserve">ZAILANI USMAN,  IR  </v>
          </cell>
          <cell r="C674" t="str">
            <v>07</v>
          </cell>
          <cell r="D674" t="str">
            <v>01/10/2001</v>
          </cell>
          <cell r="E674" t="str">
            <v>PWS. JAGA FCCU</v>
          </cell>
          <cell r="F674" t="str">
            <v>06</v>
          </cell>
          <cell r="G674" t="str">
            <v>03/01/2000</v>
          </cell>
          <cell r="H674">
            <v>18634</v>
          </cell>
          <cell r="I674" t="str">
            <v>0000066666</v>
          </cell>
          <cell r="J674" t="str">
            <v>S1</v>
          </cell>
          <cell r="K674" t="str">
            <v>TEKNIK KIMIA</v>
          </cell>
          <cell r="L674" t="str">
            <v>SUNGAI GERONG</v>
          </cell>
          <cell r="M674" t="str">
            <v>02/12/1974</v>
          </cell>
          <cell r="N674" t="str">
            <v>E13112</v>
          </cell>
          <cell r="O674" t="str">
            <v>CD &amp; L</v>
          </cell>
          <cell r="P674">
            <v>6</v>
          </cell>
          <cell r="Q674">
            <v>6</v>
          </cell>
          <cell r="R674">
            <v>6</v>
          </cell>
          <cell r="S674">
            <v>20</v>
          </cell>
          <cell r="T674">
            <v>7</v>
          </cell>
          <cell r="U674">
            <v>4</v>
          </cell>
          <cell r="V674">
            <v>-1</v>
          </cell>
          <cell r="W674">
            <v>53</v>
          </cell>
          <cell r="X674">
            <v>38723</v>
          </cell>
        </row>
        <row r="675">
          <cell r="A675" t="str">
            <v>431124</v>
          </cell>
          <cell r="B675" t="str">
            <v xml:space="preserve">M. DJOKO  KOMOSUDIN    </v>
          </cell>
          <cell r="C675" t="str">
            <v>09</v>
          </cell>
          <cell r="D675" t="str">
            <v>01/10/2001</v>
          </cell>
          <cell r="E675" t="str">
            <v>MPPK S/D 30092004</v>
          </cell>
          <cell r="F675" t="str">
            <v>08</v>
          </cell>
          <cell r="G675" t="str">
            <v>17/09/2003</v>
          </cell>
          <cell r="H675">
            <v>17793</v>
          </cell>
          <cell r="I675" t="str">
            <v>0000056555</v>
          </cell>
          <cell r="J675" t="str">
            <v>SMA</v>
          </cell>
          <cell r="K675" t="str">
            <v>MPT</v>
          </cell>
          <cell r="L675" t="str">
            <v>PLAJU</v>
          </cell>
          <cell r="M675" t="str">
            <v>09/12/1974</v>
          </cell>
          <cell r="N675" t="str">
            <v>E13730</v>
          </cell>
          <cell r="O675" t="str">
            <v>H I K</v>
          </cell>
          <cell r="P675">
            <v>5</v>
          </cell>
          <cell r="Q675">
            <v>5</v>
          </cell>
          <cell r="R675">
            <v>5</v>
          </cell>
          <cell r="S675">
            <v>15</v>
          </cell>
          <cell r="T675">
            <v>3</v>
          </cell>
          <cell r="U675">
            <v>1</v>
          </cell>
          <cell r="V675">
            <v>-1</v>
          </cell>
          <cell r="W675">
            <v>56</v>
          </cell>
          <cell r="X675">
            <v>37881</v>
          </cell>
        </row>
        <row r="676">
          <cell r="A676" t="str">
            <v>431198</v>
          </cell>
          <cell r="B676" t="str">
            <v xml:space="preserve">HASANUSI SANI  A.MA  </v>
          </cell>
          <cell r="C676" t="str">
            <v>07</v>
          </cell>
          <cell r="D676" t="str">
            <v>01/10/2003</v>
          </cell>
          <cell r="E676" t="str">
            <v>PWS. JAGA TANK FARM PL</v>
          </cell>
          <cell r="F676" t="str">
            <v>06</v>
          </cell>
          <cell r="G676" t="str">
            <v>01/10/2003</v>
          </cell>
          <cell r="H676">
            <v>19152</v>
          </cell>
          <cell r="I676" t="str">
            <v>0000064565</v>
          </cell>
          <cell r="J676" t="str">
            <v>D2</v>
          </cell>
          <cell r="K676" t="str">
            <v>AKA PENGOL/KIL.II</v>
          </cell>
          <cell r="L676" t="str">
            <v>SUNGAI GERONG</v>
          </cell>
          <cell r="M676" t="str">
            <v>10/06/1974</v>
          </cell>
          <cell r="N676" t="str">
            <v>E13119</v>
          </cell>
          <cell r="O676" t="str">
            <v>I T P</v>
          </cell>
          <cell r="P676">
            <v>5</v>
          </cell>
          <cell r="Q676">
            <v>6</v>
          </cell>
          <cell r="R676">
            <v>5</v>
          </cell>
          <cell r="S676">
            <v>16.666666666666668</v>
          </cell>
          <cell r="T676">
            <v>5</v>
          </cell>
          <cell r="U676">
            <v>1</v>
          </cell>
          <cell r="V676">
            <v>-1</v>
          </cell>
          <cell r="W676">
            <v>52</v>
          </cell>
          <cell r="X676">
            <v>39240</v>
          </cell>
        </row>
        <row r="677">
          <cell r="A677" t="str">
            <v>431579</v>
          </cell>
          <cell r="B677" t="str">
            <v xml:space="preserve">AMINULLAH.S NASIR  A.MA  </v>
          </cell>
          <cell r="C677" t="str">
            <v>06</v>
          </cell>
          <cell r="D677" t="str">
            <v>01/10/2003</v>
          </cell>
          <cell r="E677" t="str">
            <v>PWS. JAGA LAB PL</v>
          </cell>
          <cell r="F677" t="str">
            <v>06</v>
          </cell>
          <cell r="G677" t="str">
            <v>03/01/2000</v>
          </cell>
          <cell r="H677">
            <v>19329</v>
          </cell>
          <cell r="I677" t="str">
            <v>0000055666</v>
          </cell>
          <cell r="J677" t="str">
            <v>D2</v>
          </cell>
          <cell r="K677" t="str">
            <v>AKA INST/ELKTRONIKA II</v>
          </cell>
          <cell r="L677" t="str">
            <v>PLAJU</v>
          </cell>
          <cell r="M677" t="str">
            <v>16/12/1974</v>
          </cell>
          <cell r="N677" t="str">
            <v>E13140</v>
          </cell>
          <cell r="O677" t="str">
            <v>LABORATORIUM</v>
          </cell>
          <cell r="P677">
            <v>6</v>
          </cell>
          <cell r="Q677">
            <v>6</v>
          </cell>
          <cell r="R677">
            <v>6</v>
          </cell>
          <cell r="S677">
            <v>20</v>
          </cell>
          <cell r="T677">
            <v>5</v>
          </cell>
          <cell r="U677">
            <v>4</v>
          </cell>
          <cell r="V677">
            <v>0</v>
          </cell>
          <cell r="W677">
            <v>52</v>
          </cell>
          <cell r="X677">
            <v>39417</v>
          </cell>
        </row>
        <row r="678">
          <cell r="A678" t="str">
            <v>431595</v>
          </cell>
          <cell r="B678" t="str">
            <v xml:space="preserve">S. ACHMAD BATUBARA    </v>
          </cell>
          <cell r="C678" t="str">
            <v>08</v>
          </cell>
          <cell r="D678" t="str">
            <v>01/10/2003</v>
          </cell>
          <cell r="E678" t="str">
            <v>AST. LAB GAS &amp; LL</v>
          </cell>
          <cell r="F678" t="str">
            <v>08</v>
          </cell>
          <cell r="G678" t="str">
            <v>01/12/2002</v>
          </cell>
          <cell r="H678">
            <v>19129</v>
          </cell>
          <cell r="I678" t="str">
            <v>0000045565</v>
          </cell>
          <cell r="J678" t="str">
            <v>SMK</v>
          </cell>
          <cell r="K678" t="str">
            <v>S.T.M  MESIN</v>
          </cell>
          <cell r="L678" t="str">
            <v>PLAJU</v>
          </cell>
          <cell r="M678" t="str">
            <v>16/12/1974</v>
          </cell>
          <cell r="N678" t="str">
            <v>E13140</v>
          </cell>
          <cell r="O678" t="str">
            <v>LABORATORIUM</v>
          </cell>
          <cell r="P678">
            <v>5</v>
          </cell>
          <cell r="Q678">
            <v>6</v>
          </cell>
          <cell r="R678">
            <v>5</v>
          </cell>
          <cell r="S678">
            <v>16.666666666666668</v>
          </cell>
          <cell r="T678">
            <v>3</v>
          </cell>
          <cell r="U678">
            <v>2</v>
          </cell>
          <cell r="V678">
            <v>0</v>
          </cell>
          <cell r="W678">
            <v>52</v>
          </cell>
          <cell r="X678">
            <v>39217</v>
          </cell>
        </row>
        <row r="679">
          <cell r="A679" t="str">
            <v>431635</v>
          </cell>
          <cell r="B679" t="str">
            <v xml:space="preserve">DJAINAL ARIFIN    </v>
          </cell>
          <cell r="C679" t="str">
            <v>08</v>
          </cell>
          <cell r="D679" t="str">
            <v>01/04/2003</v>
          </cell>
          <cell r="E679" t="str">
            <v>AST. HARIAN LAB. PENG</v>
          </cell>
          <cell r="F679" t="str">
            <v>08</v>
          </cell>
          <cell r="G679" t="str">
            <v>03/01/2000</v>
          </cell>
          <cell r="H679">
            <v>19921</v>
          </cell>
          <cell r="I679" t="str">
            <v>0000055565</v>
          </cell>
          <cell r="J679" t="str">
            <v>D3</v>
          </cell>
          <cell r="K679" t="str">
            <v>AKA INSTR.  &amp; ELEKTRO III</v>
          </cell>
          <cell r="L679" t="str">
            <v>PLAJU</v>
          </cell>
          <cell r="M679" t="str">
            <v>16/12/1974</v>
          </cell>
          <cell r="N679" t="str">
            <v>E13140</v>
          </cell>
          <cell r="O679" t="str">
            <v>LABORATORIUM</v>
          </cell>
          <cell r="P679">
            <v>5</v>
          </cell>
          <cell r="Q679">
            <v>6</v>
          </cell>
          <cell r="R679">
            <v>5</v>
          </cell>
          <cell r="S679">
            <v>16.666666666666668</v>
          </cell>
          <cell r="T679">
            <v>6</v>
          </cell>
          <cell r="U679">
            <v>4</v>
          </cell>
          <cell r="V679">
            <v>0</v>
          </cell>
          <cell r="W679">
            <v>50</v>
          </cell>
          <cell r="X679">
            <v>40010</v>
          </cell>
        </row>
        <row r="680">
          <cell r="A680" t="str">
            <v>431854</v>
          </cell>
          <cell r="B680" t="str">
            <v xml:space="preserve">J.H. SITOMPUL  A.P  </v>
          </cell>
          <cell r="C680" t="str">
            <v>08</v>
          </cell>
          <cell r="D680" t="str">
            <v>01/04/2002</v>
          </cell>
          <cell r="E680" t="str">
            <v>AST. HARIAN LAB  PETKIM</v>
          </cell>
          <cell r="F680" t="str">
            <v>08</v>
          </cell>
          <cell r="G680" t="str">
            <v>03/01/2000</v>
          </cell>
          <cell r="H680">
            <v>18865</v>
          </cell>
          <cell r="I680" t="str">
            <v>0000045555</v>
          </cell>
          <cell r="J680" t="str">
            <v>D1</v>
          </cell>
          <cell r="K680" t="str">
            <v>AKA PENGOL/KIL I</v>
          </cell>
          <cell r="L680" t="str">
            <v>PLAJU</v>
          </cell>
          <cell r="M680" t="str">
            <v>16/12/1974</v>
          </cell>
          <cell r="N680" t="str">
            <v>E13140</v>
          </cell>
          <cell r="O680" t="str">
            <v>LABORATORIUM</v>
          </cell>
          <cell r="P680">
            <v>5</v>
          </cell>
          <cell r="Q680">
            <v>5</v>
          </cell>
          <cell r="R680">
            <v>5</v>
          </cell>
          <cell r="S680">
            <v>15</v>
          </cell>
          <cell r="T680">
            <v>4</v>
          </cell>
          <cell r="U680">
            <v>4</v>
          </cell>
          <cell r="V680">
            <v>0</v>
          </cell>
          <cell r="W680">
            <v>53</v>
          </cell>
          <cell r="X680">
            <v>38954</v>
          </cell>
        </row>
        <row r="681">
          <cell r="A681" t="str">
            <v>432178</v>
          </cell>
          <cell r="B681" t="str">
            <v xml:space="preserve">DJAOLOAN  SIANTURI    </v>
          </cell>
          <cell r="C681" t="str">
            <v>07</v>
          </cell>
          <cell r="D681" t="str">
            <v>01/04/2002</v>
          </cell>
          <cell r="E681" t="str">
            <v>PWS. OPERASI DOK</v>
          </cell>
          <cell r="F681" t="str">
            <v>06</v>
          </cell>
          <cell r="G681" t="str">
            <v>03/01/2000</v>
          </cell>
          <cell r="H681">
            <v>19159</v>
          </cell>
          <cell r="I681" t="str">
            <v>0000066666</v>
          </cell>
          <cell r="J681" t="str">
            <v>SMK</v>
          </cell>
          <cell r="K681" t="str">
            <v>S.T.M  LISTRIK</v>
          </cell>
          <cell r="L681" t="str">
            <v>PLAJU</v>
          </cell>
          <cell r="M681" t="str">
            <v>19/12/1974</v>
          </cell>
          <cell r="N681" t="str">
            <v>E13C00</v>
          </cell>
          <cell r="O681" t="str">
            <v>DOK &amp; PKP</v>
          </cell>
          <cell r="P681">
            <v>6</v>
          </cell>
          <cell r="Q681">
            <v>6</v>
          </cell>
          <cell r="R681">
            <v>6</v>
          </cell>
          <cell r="S681">
            <v>20</v>
          </cell>
          <cell r="T681">
            <v>3</v>
          </cell>
          <cell r="U681">
            <v>4</v>
          </cell>
          <cell r="V681">
            <v>-1</v>
          </cell>
          <cell r="W681">
            <v>52</v>
          </cell>
          <cell r="X681">
            <v>39247</v>
          </cell>
        </row>
        <row r="682">
          <cell r="A682" t="str">
            <v>435012</v>
          </cell>
          <cell r="B682" t="str">
            <v xml:space="preserve">RASIMAN SITORUS  A.P  </v>
          </cell>
          <cell r="C682" t="str">
            <v>08</v>
          </cell>
          <cell r="D682" t="str">
            <v>01/04/2002</v>
          </cell>
          <cell r="E682" t="str">
            <v>AST. JAGA CONSOLE PROPYLE</v>
          </cell>
          <cell r="F682" t="str">
            <v>08</v>
          </cell>
          <cell r="G682" t="str">
            <v>16/09/2002</v>
          </cell>
          <cell r="H682">
            <v>18895</v>
          </cell>
          <cell r="I682" t="str">
            <v>0000056655</v>
          </cell>
          <cell r="J682" t="str">
            <v>D1</v>
          </cell>
          <cell r="K682" t="str">
            <v>AKA UTILITIES I</v>
          </cell>
          <cell r="L682" t="str">
            <v>PLAJU</v>
          </cell>
          <cell r="M682" t="str">
            <v>01/11/1973</v>
          </cell>
          <cell r="N682" t="str">
            <v>E13131</v>
          </cell>
          <cell r="O682" t="str">
            <v>P P</v>
          </cell>
          <cell r="P682">
            <v>6</v>
          </cell>
          <cell r="Q682">
            <v>5</v>
          </cell>
          <cell r="R682">
            <v>5</v>
          </cell>
          <cell r="S682">
            <v>16.666666666666668</v>
          </cell>
          <cell r="T682">
            <v>4</v>
          </cell>
          <cell r="U682">
            <v>2</v>
          </cell>
          <cell r="V682">
            <v>0</v>
          </cell>
          <cell r="W682">
            <v>53</v>
          </cell>
          <cell r="X682">
            <v>38984</v>
          </cell>
        </row>
        <row r="683">
          <cell r="A683" t="str">
            <v>435231</v>
          </cell>
          <cell r="B683" t="str">
            <v xml:space="preserve">SUDIRMAN DRATA    </v>
          </cell>
          <cell r="C683" t="str">
            <v>08</v>
          </cell>
          <cell r="D683" t="str">
            <v>01/04/2001</v>
          </cell>
          <cell r="E683" t="str">
            <v>AST. JAGA LAB PETKIM</v>
          </cell>
          <cell r="F683" t="str">
            <v>07</v>
          </cell>
          <cell r="G683" t="str">
            <v>03/01/2000</v>
          </cell>
          <cell r="H683">
            <v>19425</v>
          </cell>
          <cell r="I683" t="str">
            <v>0000066576</v>
          </cell>
          <cell r="J683" t="str">
            <v>SMK</v>
          </cell>
          <cell r="K683" t="str">
            <v>S.T.M  LISTRIK</v>
          </cell>
          <cell r="L683" t="str">
            <v>PLAJU</v>
          </cell>
          <cell r="M683" t="str">
            <v>01/11/1973</v>
          </cell>
          <cell r="N683" t="str">
            <v>E13140</v>
          </cell>
          <cell r="O683" t="str">
            <v>LABORATORIUM</v>
          </cell>
          <cell r="P683">
            <v>5</v>
          </cell>
          <cell r="Q683">
            <v>7</v>
          </cell>
          <cell r="R683">
            <v>6</v>
          </cell>
          <cell r="S683">
            <v>21.666666666666668</v>
          </cell>
          <cell r="T683">
            <v>3</v>
          </cell>
          <cell r="U683">
            <v>4</v>
          </cell>
          <cell r="V683">
            <v>-1</v>
          </cell>
          <cell r="W683">
            <v>51</v>
          </cell>
          <cell r="X683">
            <v>39514</v>
          </cell>
        </row>
        <row r="684">
          <cell r="A684" t="str">
            <v>436082</v>
          </cell>
          <cell r="B684" t="str">
            <v xml:space="preserve">ARSAD  K.    </v>
          </cell>
          <cell r="C684" t="str">
            <v>09</v>
          </cell>
          <cell r="D684" t="str">
            <v>01/04/2001</v>
          </cell>
          <cell r="E684" t="str">
            <v>AST. JAGA CONSOLE POLYPRO</v>
          </cell>
          <cell r="F684" t="str">
            <v>08</v>
          </cell>
          <cell r="G684" t="str">
            <v>16/09/2002</v>
          </cell>
          <cell r="H684">
            <v>18694</v>
          </cell>
          <cell r="I684" t="str">
            <v>0000056555</v>
          </cell>
          <cell r="J684" t="str">
            <v>SMA</v>
          </cell>
          <cell r="K684" t="str">
            <v>SMA/PASPAL/IPA</v>
          </cell>
          <cell r="L684" t="str">
            <v>PLAJU</v>
          </cell>
          <cell r="M684" t="str">
            <v>02/01/1975</v>
          </cell>
          <cell r="N684" t="str">
            <v>E13131</v>
          </cell>
          <cell r="O684" t="str">
            <v>P P</v>
          </cell>
          <cell r="P684">
            <v>5</v>
          </cell>
          <cell r="Q684">
            <v>5</v>
          </cell>
          <cell r="R684">
            <v>5</v>
          </cell>
          <cell r="S684">
            <v>15</v>
          </cell>
          <cell r="T684">
            <v>3</v>
          </cell>
          <cell r="U684">
            <v>2</v>
          </cell>
          <cell r="V684">
            <v>-1</v>
          </cell>
          <cell r="W684">
            <v>53</v>
          </cell>
          <cell r="X684">
            <v>38783</v>
          </cell>
        </row>
        <row r="685">
          <cell r="A685" t="str">
            <v>436106</v>
          </cell>
          <cell r="B685" t="str">
            <v xml:space="preserve">BUNYAMIN BUSTOMI    </v>
          </cell>
          <cell r="C685" t="str">
            <v>09</v>
          </cell>
          <cell r="D685" t="str">
            <v>01/04/2003</v>
          </cell>
          <cell r="E685" t="str">
            <v>AST. AREA - I PL</v>
          </cell>
          <cell r="F685" t="str">
            <v>09</v>
          </cell>
          <cell r="G685" t="str">
            <v>01/07/2002</v>
          </cell>
          <cell r="H685">
            <v>19391</v>
          </cell>
          <cell r="I685" t="str">
            <v>0000034555</v>
          </cell>
          <cell r="J685" t="str">
            <v>SMA</v>
          </cell>
          <cell r="K685" t="str">
            <v>S.M.A-B/PASPAL</v>
          </cell>
          <cell r="L685" t="str">
            <v>SUNGAI GERONG</v>
          </cell>
          <cell r="M685" t="str">
            <v>02/01/1975</v>
          </cell>
          <cell r="N685" t="str">
            <v>E13119</v>
          </cell>
          <cell r="O685" t="str">
            <v>I T P</v>
          </cell>
          <cell r="P685">
            <v>5</v>
          </cell>
          <cell r="Q685">
            <v>5</v>
          </cell>
          <cell r="R685">
            <v>5</v>
          </cell>
          <cell r="S685">
            <v>15</v>
          </cell>
          <cell r="T685">
            <v>3</v>
          </cell>
          <cell r="U685">
            <v>2</v>
          </cell>
          <cell r="V685">
            <v>0</v>
          </cell>
          <cell r="W685">
            <v>51</v>
          </cell>
          <cell r="X685">
            <v>39479</v>
          </cell>
        </row>
        <row r="686">
          <cell r="A686" t="str">
            <v>436163</v>
          </cell>
          <cell r="B686" t="str">
            <v xml:space="preserve">HASAN BASRI    </v>
          </cell>
          <cell r="C686" t="str">
            <v>09</v>
          </cell>
          <cell r="D686" t="str">
            <v>01/04/2003</v>
          </cell>
          <cell r="E686" t="str">
            <v>AST. CONSOLE CD - 1</v>
          </cell>
          <cell r="F686" t="str">
            <v>08</v>
          </cell>
          <cell r="G686" t="str">
            <v>01/07/2003</v>
          </cell>
          <cell r="H686">
            <v>18665</v>
          </cell>
          <cell r="I686" t="str">
            <v>0000045555</v>
          </cell>
          <cell r="J686" t="str">
            <v>SMA</v>
          </cell>
          <cell r="K686" t="str">
            <v>S.M.A-C/SOSIAL</v>
          </cell>
          <cell r="L686" t="str">
            <v>SUNGAI GERONG</v>
          </cell>
          <cell r="M686" t="str">
            <v>02/01/1975</v>
          </cell>
          <cell r="N686" t="str">
            <v>E13112</v>
          </cell>
          <cell r="O686" t="str">
            <v>CD &amp; L</v>
          </cell>
          <cell r="P686">
            <v>5</v>
          </cell>
          <cell r="Q686">
            <v>5</v>
          </cell>
          <cell r="R686">
            <v>5</v>
          </cell>
          <cell r="S686">
            <v>15</v>
          </cell>
          <cell r="T686">
            <v>3</v>
          </cell>
          <cell r="U686">
            <v>1</v>
          </cell>
          <cell r="V686">
            <v>-1</v>
          </cell>
          <cell r="W686">
            <v>53</v>
          </cell>
          <cell r="X686">
            <v>38754</v>
          </cell>
        </row>
        <row r="687">
          <cell r="A687" t="str">
            <v>436188</v>
          </cell>
          <cell r="B687" t="str">
            <v xml:space="preserve">HIFNI AMAN  A.P  </v>
          </cell>
          <cell r="C687" t="str">
            <v>07</v>
          </cell>
          <cell r="D687" t="str">
            <v>01/10/2003</v>
          </cell>
          <cell r="E687" t="str">
            <v>MPPK S/D 31102004</v>
          </cell>
          <cell r="F687" t="str">
            <v>07</v>
          </cell>
          <cell r="G687" t="str">
            <v>10/10/2003</v>
          </cell>
          <cell r="H687">
            <v>17816</v>
          </cell>
          <cell r="I687" t="str">
            <v>0000066555</v>
          </cell>
          <cell r="J687" t="str">
            <v>D1</v>
          </cell>
          <cell r="K687" t="str">
            <v>AKA PENGOL/KIL.I</v>
          </cell>
          <cell r="L687" t="str">
            <v>PLAJU</v>
          </cell>
          <cell r="M687" t="str">
            <v>02/01/1975</v>
          </cell>
          <cell r="N687" t="str">
            <v>E13730</v>
          </cell>
          <cell r="O687" t="str">
            <v>H I K</v>
          </cell>
          <cell r="P687">
            <v>5</v>
          </cell>
          <cell r="Q687">
            <v>5</v>
          </cell>
          <cell r="R687">
            <v>5</v>
          </cell>
          <cell r="S687">
            <v>15</v>
          </cell>
          <cell r="T687">
            <v>4</v>
          </cell>
          <cell r="U687">
            <v>1</v>
          </cell>
          <cell r="V687">
            <v>0</v>
          </cell>
          <cell r="W687">
            <v>56</v>
          </cell>
          <cell r="X687">
            <v>37904</v>
          </cell>
        </row>
        <row r="688">
          <cell r="A688" t="str">
            <v>436333</v>
          </cell>
          <cell r="B688" t="str">
            <v xml:space="preserve">MUHAMMAD FAHMI    </v>
          </cell>
          <cell r="C688" t="str">
            <v>08</v>
          </cell>
          <cell r="D688" t="str">
            <v>01/10/2002</v>
          </cell>
          <cell r="E688" t="str">
            <v>AST. JAGA BAGGING</v>
          </cell>
          <cell r="F688" t="str">
            <v>07</v>
          </cell>
          <cell r="G688" t="str">
            <v>08/08/2003</v>
          </cell>
          <cell r="H688">
            <v>20169</v>
          </cell>
          <cell r="I688" t="str">
            <v>0000066665</v>
          </cell>
          <cell r="J688" t="str">
            <v>SMA</v>
          </cell>
          <cell r="K688" t="str">
            <v>S.M.A-B/PASPAL</v>
          </cell>
          <cell r="L688" t="str">
            <v>PLAJU</v>
          </cell>
          <cell r="M688" t="str">
            <v>02/01/1975</v>
          </cell>
          <cell r="N688" t="str">
            <v>E13132</v>
          </cell>
          <cell r="O688" t="str">
            <v>TA/PTA</v>
          </cell>
          <cell r="P688">
            <v>6</v>
          </cell>
          <cell r="Q688">
            <v>6</v>
          </cell>
          <cell r="R688">
            <v>5</v>
          </cell>
          <cell r="S688">
            <v>18.333333333333332</v>
          </cell>
          <cell r="T688">
            <v>3</v>
          </cell>
          <cell r="U688">
            <v>1</v>
          </cell>
          <cell r="V688">
            <v>-1</v>
          </cell>
          <cell r="W688">
            <v>49</v>
          </cell>
          <cell r="X688">
            <v>40258</v>
          </cell>
        </row>
        <row r="689">
          <cell r="A689" t="str">
            <v>436358</v>
          </cell>
          <cell r="B689" t="str">
            <v xml:space="preserve">NASIB    </v>
          </cell>
          <cell r="C689" t="str">
            <v>10</v>
          </cell>
          <cell r="D689" t="str">
            <v>01/04/2000</v>
          </cell>
          <cell r="E689" t="str">
            <v>AST.JAGA HVU-2</v>
          </cell>
          <cell r="F689" t="str">
            <v>09</v>
          </cell>
          <cell r="G689" t="str">
            <v>01/09/2003</v>
          </cell>
          <cell r="H689">
            <v>20470</v>
          </cell>
          <cell r="I689" t="str">
            <v>0000055656</v>
          </cell>
          <cell r="J689" t="str">
            <v>SMP</v>
          </cell>
          <cell r="K689" t="str">
            <v>S M P</v>
          </cell>
          <cell r="L689" t="str">
            <v>SUNGAI GERONG</v>
          </cell>
          <cell r="M689" t="str">
            <v>02/01/1975</v>
          </cell>
          <cell r="N689" t="str">
            <v>E13112</v>
          </cell>
          <cell r="O689" t="str">
            <v>CD &amp; L</v>
          </cell>
          <cell r="P689">
            <v>6</v>
          </cell>
          <cell r="Q689">
            <v>5</v>
          </cell>
          <cell r="R689">
            <v>6</v>
          </cell>
          <cell r="S689">
            <v>18.333333333333332</v>
          </cell>
          <cell r="T689">
            <v>2</v>
          </cell>
          <cell r="U689">
            <v>1</v>
          </cell>
          <cell r="V689">
            <v>-1</v>
          </cell>
          <cell r="W689">
            <v>48</v>
          </cell>
          <cell r="X689">
            <v>40559</v>
          </cell>
        </row>
        <row r="690">
          <cell r="A690" t="str">
            <v>436503</v>
          </cell>
          <cell r="B690" t="str">
            <v xml:space="preserve">SUHATRI    </v>
          </cell>
          <cell r="C690" t="str">
            <v>06</v>
          </cell>
          <cell r="D690" t="str">
            <v>01/04/1999</v>
          </cell>
          <cell r="E690" t="str">
            <v>PWS. ADM KONTRAK</v>
          </cell>
          <cell r="F690" t="str">
            <v>06</v>
          </cell>
          <cell r="G690" t="str">
            <v>01/12/2000</v>
          </cell>
          <cell r="H690">
            <v>19543</v>
          </cell>
          <cell r="I690" t="str">
            <v>0000055566</v>
          </cell>
          <cell r="J690" t="str">
            <v>D3</v>
          </cell>
          <cell r="K690" t="str">
            <v>AKA MESIN III</v>
          </cell>
          <cell r="L690" t="str">
            <v>PLAJU</v>
          </cell>
          <cell r="M690" t="str">
            <v>02/01/1975</v>
          </cell>
          <cell r="N690" t="str">
            <v>E13520</v>
          </cell>
          <cell r="O690" t="str">
            <v>KONTRAK</v>
          </cell>
          <cell r="P690">
            <v>5</v>
          </cell>
          <cell r="Q690">
            <v>6</v>
          </cell>
          <cell r="R690">
            <v>6</v>
          </cell>
          <cell r="S690">
            <v>18.333333333333332</v>
          </cell>
          <cell r="T690">
            <v>6</v>
          </cell>
          <cell r="U690">
            <v>4</v>
          </cell>
          <cell r="V690">
            <v>0</v>
          </cell>
          <cell r="W690">
            <v>51</v>
          </cell>
          <cell r="X690">
            <v>39632</v>
          </cell>
        </row>
        <row r="691">
          <cell r="A691" t="str">
            <v>436585</v>
          </cell>
          <cell r="B691" t="str">
            <v xml:space="preserve">SYAIFUL ANWAR    </v>
          </cell>
          <cell r="C691" t="str">
            <v>11</v>
          </cell>
          <cell r="D691" t="str">
            <v>01/04/2001</v>
          </cell>
          <cell r="E691" t="str">
            <v>PMK. AREA-1 SEI.GERONG</v>
          </cell>
          <cell r="F691" t="str">
            <v>10</v>
          </cell>
          <cell r="G691" t="str">
            <v>01/07/2003</v>
          </cell>
          <cell r="H691">
            <v>20492</v>
          </cell>
          <cell r="I691" t="str">
            <v>0000056555</v>
          </cell>
          <cell r="J691" t="str">
            <v>SMA</v>
          </cell>
          <cell r="K691" t="str">
            <v>SMA.SOS/PERSAMAAN</v>
          </cell>
          <cell r="L691" t="str">
            <v>PLAJU</v>
          </cell>
          <cell r="M691" t="str">
            <v>02/01/1975</v>
          </cell>
          <cell r="N691" t="str">
            <v>E13119</v>
          </cell>
          <cell r="O691" t="str">
            <v>I T P</v>
          </cell>
          <cell r="P691">
            <v>5</v>
          </cell>
          <cell r="Q691">
            <v>5</v>
          </cell>
          <cell r="R691">
            <v>5</v>
          </cell>
          <cell r="S691">
            <v>15</v>
          </cell>
          <cell r="T691">
            <v>3</v>
          </cell>
          <cell r="U691">
            <v>1</v>
          </cell>
          <cell r="V691">
            <v>-1</v>
          </cell>
          <cell r="W691">
            <v>48</v>
          </cell>
          <cell r="X691">
            <v>40581</v>
          </cell>
        </row>
        <row r="692">
          <cell r="A692" t="str">
            <v>436625</v>
          </cell>
          <cell r="B692" t="str">
            <v xml:space="preserve">YONISMAN    </v>
          </cell>
          <cell r="C692" t="str">
            <v>09</v>
          </cell>
          <cell r="D692" t="str">
            <v>01/04/2002</v>
          </cell>
          <cell r="E692" t="str">
            <v>TEKNISI LAS</v>
          </cell>
          <cell r="F692" t="str">
            <v>08</v>
          </cell>
          <cell r="G692" t="str">
            <v>15/12/2003</v>
          </cell>
          <cell r="H692">
            <v>18679</v>
          </cell>
          <cell r="I692" t="str">
            <v>0000045667</v>
          </cell>
          <cell r="J692" t="str">
            <v>SMK</v>
          </cell>
          <cell r="K692" t="str">
            <v>S.T.M  LISTRIK</v>
          </cell>
          <cell r="L692" t="str">
            <v>PLAJU</v>
          </cell>
          <cell r="M692" t="str">
            <v>02/01/1975</v>
          </cell>
          <cell r="N692" t="str">
            <v>E13A50</v>
          </cell>
          <cell r="O692" t="str">
            <v>BENGKEL</v>
          </cell>
          <cell r="P692">
            <v>6</v>
          </cell>
          <cell r="Q692">
            <v>6</v>
          </cell>
          <cell r="R692">
            <v>7</v>
          </cell>
          <cell r="S692">
            <v>23.333333333333332</v>
          </cell>
          <cell r="T692">
            <v>3</v>
          </cell>
          <cell r="U692">
            <v>1</v>
          </cell>
          <cell r="V692">
            <v>-1</v>
          </cell>
          <cell r="W692">
            <v>53</v>
          </cell>
          <cell r="X692">
            <v>38768</v>
          </cell>
        </row>
        <row r="693">
          <cell r="A693" t="str">
            <v>436666</v>
          </cell>
          <cell r="B693" t="str">
            <v xml:space="preserve">SUHARLI A    </v>
          </cell>
          <cell r="C693" t="str">
            <v>10</v>
          </cell>
          <cell r="D693" t="str">
            <v>01/10/2001</v>
          </cell>
          <cell r="E693" t="str">
            <v>PMK. DEMIN S.GERONG</v>
          </cell>
          <cell r="F693" t="str">
            <v>10</v>
          </cell>
          <cell r="G693" t="str">
            <v>01/10/2000</v>
          </cell>
          <cell r="H693">
            <v>19770</v>
          </cell>
          <cell r="I693" t="str">
            <v>0000046565</v>
          </cell>
          <cell r="J693" t="str">
            <v>SMK</v>
          </cell>
          <cell r="K693" t="str">
            <v>S.T.M  LISTRIK</v>
          </cell>
          <cell r="L693" t="str">
            <v>SUNGAI GERONG</v>
          </cell>
          <cell r="M693" t="str">
            <v>03/01/1975</v>
          </cell>
          <cell r="N693" t="str">
            <v>E13118</v>
          </cell>
          <cell r="O693" t="str">
            <v>U T L</v>
          </cell>
          <cell r="P693">
            <v>5</v>
          </cell>
          <cell r="Q693">
            <v>6</v>
          </cell>
          <cell r="R693">
            <v>5</v>
          </cell>
          <cell r="S693">
            <v>16.666666666666668</v>
          </cell>
          <cell r="T693">
            <v>3</v>
          </cell>
          <cell r="U693">
            <v>4</v>
          </cell>
          <cell r="V693">
            <v>0</v>
          </cell>
          <cell r="W693">
            <v>50</v>
          </cell>
          <cell r="X693">
            <v>39859</v>
          </cell>
        </row>
        <row r="694">
          <cell r="A694" t="str">
            <v>436674</v>
          </cell>
          <cell r="B694" t="str">
            <v xml:space="preserve">YOSE RIZAL    </v>
          </cell>
          <cell r="C694" t="str">
            <v>09</v>
          </cell>
          <cell r="D694" t="str">
            <v>01/04/2001</v>
          </cell>
          <cell r="E694" t="str">
            <v>AST. CD IV, HP &amp; FO</v>
          </cell>
          <cell r="F694" t="str">
            <v>08</v>
          </cell>
          <cell r="G694" t="str">
            <v>03/01/2000</v>
          </cell>
          <cell r="H694">
            <v>19424</v>
          </cell>
          <cell r="I694" t="str">
            <v>0000066655</v>
          </cell>
          <cell r="J694" t="str">
            <v>SMK</v>
          </cell>
          <cell r="K694" t="str">
            <v>S T M / MESIN</v>
          </cell>
          <cell r="L694" t="str">
            <v>PLAJU</v>
          </cell>
          <cell r="M694" t="str">
            <v>03/01/1975</v>
          </cell>
          <cell r="N694" t="str">
            <v>E13111</v>
          </cell>
          <cell r="O694" t="str">
            <v>CD &amp; GP</v>
          </cell>
          <cell r="P694">
            <v>6</v>
          </cell>
          <cell r="Q694">
            <v>5</v>
          </cell>
          <cell r="R694">
            <v>5</v>
          </cell>
          <cell r="S694">
            <v>16.666666666666668</v>
          </cell>
          <cell r="T694">
            <v>3</v>
          </cell>
          <cell r="U694">
            <v>4</v>
          </cell>
          <cell r="V694">
            <v>-1</v>
          </cell>
          <cell r="W694">
            <v>51</v>
          </cell>
          <cell r="X694">
            <v>39513</v>
          </cell>
        </row>
        <row r="695">
          <cell r="A695" t="str">
            <v>436828</v>
          </cell>
          <cell r="B695" t="str">
            <v xml:space="preserve">HAKIM PANDIANGAN    </v>
          </cell>
          <cell r="C695" t="str">
            <v>10</v>
          </cell>
          <cell r="D695" t="str">
            <v>01/10/2000</v>
          </cell>
          <cell r="E695" t="str">
            <v>TEKNISI NON ROT. EQUIP.</v>
          </cell>
          <cell r="F695" t="str">
            <v>09</v>
          </cell>
          <cell r="G695" t="str">
            <v>01/07/2003</v>
          </cell>
          <cell r="H695">
            <v>18028</v>
          </cell>
          <cell r="I695" t="str">
            <v>0000064455</v>
          </cell>
          <cell r="J695" t="str">
            <v>SMA</v>
          </cell>
          <cell r="K695" t="str">
            <v>S.M.A / SOSIAL</v>
          </cell>
          <cell r="L695" t="str">
            <v>PLAJU</v>
          </cell>
          <cell r="M695" t="str">
            <v>06/01/1975</v>
          </cell>
          <cell r="N695" t="str">
            <v>E13A50</v>
          </cell>
          <cell r="O695" t="str">
            <v>BENGKEL</v>
          </cell>
          <cell r="P695">
            <v>4</v>
          </cell>
          <cell r="Q695">
            <v>5</v>
          </cell>
          <cell r="R695">
            <v>5</v>
          </cell>
          <cell r="S695">
            <v>13.333333333333334</v>
          </cell>
          <cell r="T695">
            <v>3</v>
          </cell>
          <cell r="U695">
            <v>1</v>
          </cell>
          <cell r="V695">
            <v>-1</v>
          </cell>
          <cell r="W695">
            <v>55</v>
          </cell>
          <cell r="X695">
            <v>38117</v>
          </cell>
        </row>
        <row r="696">
          <cell r="A696" t="str">
            <v>436869</v>
          </cell>
          <cell r="B696" t="str">
            <v xml:space="preserve">RAIHUL MUHTADI  IR  </v>
          </cell>
          <cell r="C696" t="str">
            <v>07</v>
          </cell>
          <cell r="D696" t="str">
            <v>01/04/2002</v>
          </cell>
          <cell r="E696" t="str">
            <v>PWS. JAGA AUX PS - 2</v>
          </cell>
          <cell r="F696" t="str">
            <v>06</v>
          </cell>
          <cell r="G696" t="str">
            <v>03/01/2000</v>
          </cell>
          <cell r="H696">
            <v>20199</v>
          </cell>
          <cell r="I696" t="str">
            <v>0000066656</v>
          </cell>
          <cell r="J696" t="str">
            <v>S1</v>
          </cell>
          <cell r="K696" t="str">
            <v>TEKNIK KIMIA</v>
          </cell>
          <cell r="L696" t="str">
            <v>PLAJU</v>
          </cell>
          <cell r="M696" t="str">
            <v>06/01/1975</v>
          </cell>
          <cell r="N696" t="str">
            <v>E13118</v>
          </cell>
          <cell r="O696" t="str">
            <v>U T L</v>
          </cell>
          <cell r="P696">
            <v>6</v>
          </cell>
          <cell r="Q696">
            <v>5</v>
          </cell>
          <cell r="R696">
            <v>6</v>
          </cell>
          <cell r="S696">
            <v>18.333333333333332</v>
          </cell>
          <cell r="T696">
            <v>7</v>
          </cell>
          <cell r="U696">
            <v>4</v>
          </cell>
          <cell r="V696">
            <v>-1</v>
          </cell>
          <cell r="W696">
            <v>49</v>
          </cell>
          <cell r="X696">
            <v>40288</v>
          </cell>
        </row>
        <row r="697">
          <cell r="A697" t="str">
            <v>436909</v>
          </cell>
          <cell r="B697" t="str">
            <v xml:space="preserve">SUBANDY SUSAP    </v>
          </cell>
          <cell r="C697" t="str">
            <v>08</v>
          </cell>
          <cell r="D697" t="str">
            <v>01/10/2002</v>
          </cell>
          <cell r="E697" t="str">
            <v>AST. JAGA BAGGING</v>
          </cell>
          <cell r="F697" t="str">
            <v>07</v>
          </cell>
          <cell r="G697" t="str">
            <v>08/08/2003</v>
          </cell>
          <cell r="H697">
            <v>19553</v>
          </cell>
          <cell r="I697" t="str">
            <v>0000056666</v>
          </cell>
          <cell r="J697" t="str">
            <v>SMK</v>
          </cell>
          <cell r="K697" t="str">
            <v>S.T.M  LISTRIK</v>
          </cell>
          <cell r="L697" t="str">
            <v>PLAJU</v>
          </cell>
          <cell r="M697" t="str">
            <v>06/01/1975</v>
          </cell>
          <cell r="N697" t="str">
            <v>E13132</v>
          </cell>
          <cell r="O697" t="str">
            <v>TA/PTA</v>
          </cell>
          <cell r="P697">
            <v>6</v>
          </cell>
          <cell r="Q697">
            <v>6</v>
          </cell>
          <cell r="R697">
            <v>6</v>
          </cell>
          <cell r="S697">
            <v>20</v>
          </cell>
          <cell r="T697">
            <v>3</v>
          </cell>
          <cell r="U697">
            <v>1</v>
          </cell>
          <cell r="V697">
            <v>-1</v>
          </cell>
          <cell r="W697">
            <v>51</v>
          </cell>
          <cell r="X697">
            <v>39642</v>
          </cell>
        </row>
        <row r="698">
          <cell r="A698" t="str">
            <v>436974</v>
          </cell>
          <cell r="B698" t="str">
            <v xml:space="preserve">IBRAHIM LACONY  ST  </v>
          </cell>
          <cell r="C698" t="str">
            <v>06</v>
          </cell>
          <cell r="D698" t="str">
            <v>01/10/2003</v>
          </cell>
          <cell r="E698" t="str">
            <v>AHLI ELEKTRIKAL</v>
          </cell>
          <cell r="F698" t="str">
            <v>05</v>
          </cell>
          <cell r="G698" t="str">
            <v>03/01/2000</v>
          </cell>
          <cell r="H698">
            <v>19369</v>
          </cell>
          <cell r="I698" t="str">
            <v>0000055565</v>
          </cell>
          <cell r="J698" t="str">
            <v>S1</v>
          </cell>
          <cell r="K698" t="str">
            <v>TEKNIK ELEKTRO</v>
          </cell>
          <cell r="L698" t="str">
            <v>PLAJU</v>
          </cell>
          <cell r="M698" t="str">
            <v>07/01/1975</v>
          </cell>
          <cell r="N698" t="str">
            <v>E13320</v>
          </cell>
          <cell r="O698" t="str">
            <v>FAS ENJ</v>
          </cell>
          <cell r="P698">
            <v>5</v>
          </cell>
          <cell r="Q698">
            <v>6</v>
          </cell>
          <cell r="R698">
            <v>5</v>
          </cell>
          <cell r="S698">
            <v>16.666666666666668</v>
          </cell>
          <cell r="T698">
            <v>7</v>
          </cell>
          <cell r="U698">
            <v>4</v>
          </cell>
          <cell r="V698">
            <v>-1</v>
          </cell>
          <cell r="W698">
            <v>51</v>
          </cell>
          <cell r="X698">
            <v>39457</v>
          </cell>
        </row>
        <row r="699">
          <cell r="A699" t="str">
            <v>437021</v>
          </cell>
          <cell r="B699" t="str">
            <v xml:space="preserve">SARDIYATMOKO  S.T.  </v>
          </cell>
          <cell r="C699" t="str">
            <v>08</v>
          </cell>
          <cell r="D699" t="str">
            <v>01/10/2002</v>
          </cell>
          <cell r="E699" t="str">
            <v>AST. DATABASE &amp; CONTR.</v>
          </cell>
          <cell r="F699" t="str">
            <v>07</v>
          </cell>
          <cell r="G699" t="str">
            <v>31/12/2000</v>
          </cell>
          <cell r="H699">
            <v>20020</v>
          </cell>
          <cell r="I699" t="str">
            <v>0000055656</v>
          </cell>
          <cell r="J699" t="str">
            <v>S1</v>
          </cell>
          <cell r="K699" t="str">
            <v>TEKNIK MESIN</v>
          </cell>
          <cell r="L699" t="str">
            <v>PLAJU</v>
          </cell>
          <cell r="M699" t="str">
            <v>07/01/1975</v>
          </cell>
          <cell r="N699" t="str">
            <v>E13A90</v>
          </cell>
          <cell r="O699" t="str">
            <v>ENJ. PEM</v>
          </cell>
          <cell r="P699">
            <v>6</v>
          </cell>
          <cell r="Q699">
            <v>5</v>
          </cell>
          <cell r="R699">
            <v>6</v>
          </cell>
          <cell r="S699">
            <v>18.333333333333332</v>
          </cell>
          <cell r="T699">
            <v>7</v>
          </cell>
          <cell r="U699">
            <v>4</v>
          </cell>
          <cell r="V699">
            <v>-1</v>
          </cell>
          <cell r="W699">
            <v>50</v>
          </cell>
          <cell r="X699">
            <v>40109</v>
          </cell>
        </row>
        <row r="700">
          <cell r="A700" t="str">
            <v>437143</v>
          </cell>
          <cell r="B700" t="str">
            <v xml:space="preserve">AGUSTJIK  SH  </v>
          </cell>
          <cell r="C700" t="str">
            <v>07</v>
          </cell>
          <cell r="D700" t="str">
            <v>01/10/2001</v>
          </cell>
          <cell r="E700" t="str">
            <v>PWS. RENSTRA</v>
          </cell>
          <cell r="F700" t="str">
            <v>06</v>
          </cell>
          <cell r="G700" t="str">
            <v>01/09/2000</v>
          </cell>
          <cell r="H700">
            <v>18546</v>
          </cell>
          <cell r="I700" t="str">
            <v>0000055545</v>
          </cell>
          <cell r="J700" t="str">
            <v>S1</v>
          </cell>
          <cell r="K700" t="str">
            <v>HUKUM PIDANA</v>
          </cell>
          <cell r="L700" t="str">
            <v>PLAJU</v>
          </cell>
          <cell r="M700" t="str">
            <v>09/01/1975</v>
          </cell>
          <cell r="N700" t="str">
            <v>E13630</v>
          </cell>
          <cell r="O700" t="str">
            <v>SEKURITI</v>
          </cell>
          <cell r="P700">
            <v>5</v>
          </cell>
          <cell r="Q700">
            <v>4</v>
          </cell>
          <cell r="R700">
            <v>5</v>
          </cell>
          <cell r="S700">
            <v>13.333333333333334</v>
          </cell>
          <cell r="T700">
            <v>7</v>
          </cell>
          <cell r="U700">
            <v>4</v>
          </cell>
          <cell r="V700">
            <v>-1</v>
          </cell>
          <cell r="W700">
            <v>54</v>
          </cell>
          <cell r="X700">
            <v>38635</v>
          </cell>
        </row>
        <row r="701">
          <cell r="A701" t="str">
            <v>437208</v>
          </cell>
          <cell r="B701" t="str">
            <v xml:space="preserve">MOHD. HANI ISA  A.P  </v>
          </cell>
          <cell r="C701" t="str">
            <v>07</v>
          </cell>
          <cell r="D701" t="str">
            <v>01/04/2003</v>
          </cell>
          <cell r="E701" t="str">
            <v>MPPK S/D 31072004</v>
          </cell>
          <cell r="F701" t="str">
            <v>07</v>
          </cell>
          <cell r="G701" t="str">
            <v>23/07/2003</v>
          </cell>
          <cell r="H701">
            <v>17737</v>
          </cell>
          <cell r="I701" t="str">
            <v>0000065665</v>
          </cell>
          <cell r="J701" t="str">
            <v>D1</v>
          </cell>
          <cell r="K701" t="str">
            <v>AKA PENGOL/KIL.I</v>
          </cell>
          <cell r="L701" t="str">
            <v>PLAJU</v>
          </cell>
          <cell r="M701" t="str">
            <v>09/01/1975</v>
          </cell>
          <cell r="N701" t="str">
            <v>E13730</v>
          </cell>
          <cell r="O701" t="str">
            <v>H I K</v>
          </cell>
          <cell r="P701">
            <v>6</v>
          </cell>
          <cell r="Q701">
            <v>6</v>
          </cell>
          <cell r="R701">
            <v>5</v>
          </cell>
          <cell r="S701">
            <v>18.333333333333332</v>
          </cell>
          <cell r="T701">
            <v>4</v>
          </cell>
          <cell r="U701">
            <v>1</v>
          </cell>
          <cell r="V701">
            <v>0</v>
          </cell>
          <cell r="W701">
            <v>56</v>
          </cell>
          <cell r="X701">
            <v>37825</v>
          </cell>
        </row>
        <row r="702">
          <cell r="A702" t="str">
            <v>437216</v>
          </cell>
          <cell r="B702" t="str">
            <v xml:space="preserve">MULYAN MUSTAFA  IR  </v>
          </cell>
          <cell r="C702" t="str">
            <v>04</v>
          </cell>
          <cell r="D702" t="str">
            <v>01/04/2002</v>
          </cell>
          <cell r="E702" t="str">
            <v>PWS.  BENGKEL PLAJU</v>
          </cell>
          <cell r="F702" t="str">
            <v>04</v>
          </cell>
          <cell r="G702" t="str">
            <v>01/02/2004</v>
          </cell>
          <cell r="H702">
            <v>19343</v>
          </cell>
          <cell r="I702" t="str">
            <v>0000055544</v>
          </cell>
          <cell r="J702" t="str">
            <v>S1</v>
          </cell>
          <cell r="K702" t="str">
            <v>TEKNIK MESIN</v>
          </cell>
          <cell r="L702" t="str">
            <v>PLAJU</v>
          </cell>
          <cell r="M702" t="str">
            <v>09/01/1975</v>
          </cell>
          <cell r="N702" t="str">
            <v>E13A50</v>
          </cell>
          <cell r="O702" t="str">
            <v>BENGKEL</v>
          </cell>
          <cell r="P702">
            <v>5</v>
          </cell>
          <cell r="Q702">
            <v>4</v>
          </cell>
          <cell r="R702">
            <v>4</v>
          </cell>
          <cell r="S702">
            <v>11.666666666666666</v>
          </cell>
          <cell r="T702">
            <v>7</v>
          </cell>
          <cell r="U702">
            <v>0</v>
          </cell>
          <cell r="V702">
            <v>0</v>
          </cell>
          <cell r="W702">
            <v>52</v>
          </cell>
          <cell r="X702">
            <v>39431</v>
          </cell>
        </row>
        <row r="703">
          <cell r="A703" t="str">
            <v>437224</v>
          </cell>
          <cell r="B703" t="str">
            <v xml:space="preserve">R. MUSRI BAKTI  DRS  </v>
          </cell>
          <cell r="C703" t="str">
            <v>09</v>
          </cell>
          <cell r="D703" t="str">
            <v>01/04/2001</v>
          </cell>
          <cell r="E703" t="str">
            <v>AST. JAGA PENY. PROD.I PL</v>
          </cell>
          <cell r="F703" t="str">
            <v>08</v>
          </cell>
          <cell r="G703" t="str">
            <v>01/06/2003</v>
          </cell>
          <cell r="H703">
            <v>18771</v>
          </cell>
          <cell r="I703" t="str">
            <v>0000066555</v>
          </cell>
          <cell r="J703" t="str">
            <v>S1</v>
          </cell>
          <cell r="K703" t="str">
            <v>SARJANA SOSPOL</v>
          </cell>
          <cell r="L703" t="str">
            <v>PLAJU</v>
          </cell>
          <cell r="M703" t="str">
            <v>09/01/1975</v>
          </cell>
          <cell r="N703" t="str">
            <v>E13119</v>
          </cell>
          <cell r="O703" t="str">
            <v>I T P</v>
          </cell>
          <cell r="P703">
            <v>5</v>
          </cell>
          <cell r="Q703">
            <v>5</v>
          </cell>
          <cell r="R703">
            <v>5</v>
          </cell>
          <cell r="S703">
            <v>15</v>
          </cell>
          <cell r="T703">
            <v>7</v>
          </cell>
          <cell r="U703">
            <v>1</v>
          </cell>
          <cell r="V703">
            <v>-1</v>
          </cell>
          <cell r="W703">
            <v>53</v>
          </cell>
          <cell r="X703">
            <v>38860</v>
          </cell>
        </row>
        <row r="704">
          <cell r="A704" t="str">
            <v>437532</v>
          </cell>
          <cell r="B704" t="str">
            <v xml:space="preserve">A. ARSYAD    </v>
          </cell>
          <cell r="C704" t="str">
            <v>10</v>
          </cell>
          <cell r="D704" t="str">
            <v>01/04/1999</v>
          </cell>
          <cell r="E704" t="str">
            <v>KKM WL.CHERANG VIII</v>
          </cell>
          <cell r="F704" t="str">
            <v>09</v>
          </cell>
          <cell r="G704" t="str">
            <v>06/06/2003</v>
          </cell>
          <cell r="H704">
            <v>18470</v>
          </cell>
          <cell r="I704" t="str">
            <v>0000056555</v>
          </cell>
          <cell r="J704" t="str">
            <v>SMA</v>
          </cell>
          <cell r="K704" t="str">
            <v>MESIN MOTOR DIESEL (MMD)</v>
          </cell>
          <cell r="L704" t="str">
            <v>PLAJU</v>
          </cell>
          <cell r="M704" t="str">
            <v>01/07/1970</v>
          </cell>
          <cell r="N704" t="str">
            <v>E13C00</v>
          </cell>
          <cell r="O704" t="str">
            <v>DOK &amp; PKP</v>
          </cell>
          <cell r="P704">
            <v>5</v>
          </cell>
          <cell r="Q704">
            <v>5</v>
          </cell>
          <cell r="R704">
            <v>5</v>
          </cell>
          <cell r="S704">
            <v>15</v>
          </cell>
          <cell r="T704">
            <v>3</v>
          </cell>
          <cell r="U704">
            <v>1</v>
          </cell>
          <cell r="V704">
            <v>-1</v>
          </cell>
          <cell r="W704">
            <v>54</v>
          </cell>
          <cell r="X704">
            <v>38559</v>
          </cell>
        </row>
        <row r="705">
          <cell r="A705" t="str">
            <v>437565</v>
          </cell>
          <cell r="B705" t="str">
            <v xml:space="preserve">A. HALIM BASIR    </v>
          </cell>
          <cell r="C705" t="str">
            <v>08</v>
          </cell>
          <cell r="D705" t="str">
            <v>01/04/2002</v>
          </cell>
          <cell r="E705" t="str">
            <v>PWS. BBM &amp; NBBM</v>
          </cell>
          <cell r="F705" t="str">
            <v>07</v>
          </cell>
          <cell r="G705" t="str">
            <v>01/10/2003</v>
          </cell>
          <cell r="H705">
            <v>18127</v>
          </cell>
          <cell r="I705" t="str">
            <v>0000066656</v>
          </cell>
          <cell r="J705" t="str">
            <v>SMA</v>
          </cell>
          <cell r="K705" t="str">
            <v>SMA/PASPAL/IPA</v>
          </cell>
          <cell r="L705" t="str">
            <v>PLAJU</v>
          </cell>
          <cell r="M705" t="str">
            <v>01/06/1971</v>
          </cell>
          <cell r="N705" t="str">
            <v>E13C00</v>
          </cell>
          <cell r="O705" t="str">
            <v>DOK &amp; PKP</v>
          </cell>
          <cell r="P705">
            <v>6</v>
          </cell>
          <cell r="Q705">
            <v>5</v>
          </cell>
          <cell r="R705">
            <v>6</v>
          </cell>
          <cell r="S705">
            <v>18.333333333333332</v>
          </cell>
          <cell r="T705">
            <v>3</v>
          </cell>
          <cell r="U705">
            <v>1</v>
          </cell>
          <cell r="V705">
            <v>-1</v>
          </cell>
          <cell r="W705">
            <v>55</v>
          </cell>
          <cell r="X705">
            <v>38216</v>
          </cell>
        </row>
        <row r="706">
          <cell r="A706" t="str">
            <v>437613</v>
          </cell>
          <cell r="B706" t="str">
            <v xml:space="preserve">ABDURRASYID    </v>
          </cell>
          <cell r="C706" t="str">
            <v>10</v>
          </cell>
          <cell r="D706" t="str">
            <v>01/10/2000</v>
          </cell>
          <cell r="E706" t="str">
            <v>TEKNISI ROT. EQUIPMENT</v>
          </cell>
          <cell r="F706" t="str">
            <v>09</v>
          </cell>
          <cell r="G706" t="str">
            <v>01/07/2003</v>
          </cell>
          <cell r="H706">
            <v>18419</v>
          </cell>
          <cell r="I706" t="str">
            <v>0000065566</v>
          </cell>
          <cell r="J706" t="str">
            <v>SMA</v>
          </cell>
          <cell r="K706" t="str">
            <v>SMA.SOS/PERSAMAAN</v>
          </cell>
          <cell r="L706" t="str">
            <v>PLAJU</v>
          </cell>
          <cell r="M706" t="str">
            <v>04/04/1967</v>
          </cell>
          <cell r="N706" t="str">
            <v>E13A50</v>
          </cell>
          <cell r="O706" t="str">
            <v>BENGKEL</v>
          </cell>
          <cell r="P706">
            <v>5</v>
          </cell>
          <cell r="Q706">
            <v>6</v>
          </cell>
          <cell r="R706">
            <v>6</v>
          </cell>
          <cell r="S706">
            <v>18.333333333333332</v>
          </cell>
          <cell r="T706">
            <v>3</v>
          </cell>
          <cell r="U706">
            <v>1</v>
          </cell>
          <cell r="V706">
            <v>-1</v>
          </cell>
          <cell r="W706">
            <v>54</v>
          </cell>
          <cell r="X706">
            <v>38508</v>
          </cell>
        </row>
        <row r="707">
          <cell r="A707" t="str">
            <v>437621</v>
          </cell>
          <cell r="B707" t="str">
            <v xml:space="preserve">ABU HUSIN    </v>
          </cell>
          <cell r="C707" t="str">
            <v>10</v>
          </cell>
          <cell r="D707" t="str">
            <v>01/10/1999</v>
          </cell>
          <cell r="E707" t="str">
            <v>MUALIM II FB.WISNU XI</v>
          </cell>
          <cell r="F707" t="str">
            <v>09</v>
          </cell>
          <cell r="G707" t="str">
            <v>03/01/2000</v>
          </cell>
          <cell r="H707">
            <v>18050</v>
          </cell>
          <cell r="I707" t="str">
            <v>0000056545</v>
          </cell>
          <cell r="J707" t="str">
            <v>SMA</v>
          </cell>
          <cell r="K707" t="str">
            <v>MUALIM PEL.TERBATAS (MPT)</v>
          </cell>
          <cell r="L707" t="str">
            <v>PLAJU</v>
          </cell>
          <cell r="M707" t="str">
            <v>01/07/1970</v>
          </cell>
          <cell r="N707" t="str">
            <v>E13C00</v>
          </cell>
          <cell r="O707" t="str">
            <v>DOK &amp; PKP</v>
          </cell>
          <cell r="P707">
            <v>5</v>
          </cell>
          <cell r="Q707">
            <v>4</v>
          </cell>
          <cell r="R707">
            <v>5</v>
          </cell>
          <cell r="S707">
            <v>13.333333333333334</v>
          </cell>
          <cell r="T707">
            <v>3</v>
          </cell>
          <cell r="U707">
            <v>4</v>
          </cell>
          <cell r="V707">
            <v>-1</v>
          </cell>
          <cell r="W707">
            <v>55</v>
          </cell>
          <cell r="X707">
            <v>38139</v>
          </cell>
        </row>
        <row r="708">
          <cell r="A708" t="str">
            <v>437687</v>
          </cell>
          <cell r="B708" t="str">
            <v xml:space="preserve">AMAD SUYUDI  IR  </v>
          </cell>
          <cell r="C708" t="str">
            <v>06</v>
          </cell>
          <cell r="D708" t="str">
            <v>01/10/2001</v>
          </cell>
          <cell r="E708" t="str">
            <v>PWSU. KOORD INSTR  KSP</v>
          </cell>
          <cell r="F708" t="str">
            <v>05</v>
          </cell>
          <cell r="G708" t="str">
            <v>03/01/2000</v>
          </cell>
          <cell r="H708">
            <v>19238</v>
          </cell>
          <cell r="I708" t="str">
            <v>0000056656</v>
          </cell>
          <cell r="J708" t="str">
            <v>S1</v>
          </cell>
          <cell r="K708" t="str">
            <v>TEKNIK ELEKTRO</v>
          </cell>
          <cell r="L708" t="str">
            <v>PLAJU</v>
          </cell>
          <cell r="M708" t="str">
            <v>16/01/1975</v>
          </cell>
          <cell r="N708" t="str">
            <v>E13121</v>
          </cell>
          <cell r="O708" t="str">
            <v>REN &amp; KOORD KSP</v>
          </cell>
          <cell r="P708">
            <v>6</v>
          </cell>
          <cell r="Q708">
            <v>5</v>
          </cell>
          <cell r="R708">
            <v>6</v>
          </cell>
          <cell r="S708">
            <v>18.333333333333332</v>
          </cell>
          <cell r="T708">
            <v>7</v>
          </cell>
          <cell r="U708">
            <v>4</v>
          </cell>
          <cell r="V708">
            <v>-1</v>
          </cell>
          <cell r="W708">
            <v>52</v>
          </cell>
          <cell r="X708">
            <v>39326</v>
          </cell>
        </row>
        <row r="709">
          <cell r="A709" t="str">
            <v>437776</v>
          </cell>
          <cell r="B709" t="str">
            <v xml:space="preserve">P. BURHAN SIHOMBING  IR  </v>
          </cell>
          <cell r="C709" t="str">
            <v>07</v>
          </cell>
          <cell r="D709" t="str">
            <v>01/04/2003</v>
          </cell>
          <cell r="E709" t="str">
            <v>AST. MEKANIK</v>
          </cell>
          <cell r="F709" t="str">
            <v>06</v>
          </cell>
          <cell r="G709" t="str">
            <v>31/12/2000</v>
          </cell>
          <cell r="H709">
            <v>18383</v>
          </cell>
          <cell r="I709" t="str">
            <v>0000066655</v>
          </cell>
          <cell r="J709" t="str">
            <v>S1</v>
          </cell>
          <cell r="K709" t="str">
            <v>TEKNIK MESIN</v>
          </cell>
          <cell r="L709" t="str">
            <v>PLAJU</v>
          </cell>
          <cell r="M709" t="str">
            <v>16/01/1975</v>
          </cell>
          <cell r="N709" t="str">
            <v>E13A50</v>
          </cell>
          <cell r="O709" t="str">
            <v>BENGKEL</v>
          </cell>
          <cell r="P709">
            <v>6</v>
          </cell>
          <cell r="Q709">
            <v>5</v>
          </cell>
          <cell r="R709">
            <v>5</v>
          </cell>
          <cell r="S709">
            <v>16.666666666666668</v>
          </cell>
          <cell r="T709">
            <v>7</v>
          </cell>
          <cell r="U709">
            <v>4</v>
          </cell>
          <cell r="V709">
            <v>-1</v>
          </cell>
          <cell r="W709">
            <v>54</v>
          </cell>
          <cell r="X709">
            <v>38472</v>
          </cell>
        </row>
        <row r="710">
          <cell r="A710" t="str">
            <v>437784</v>
          </cell>
          <cell r="B710" t="str">
            <v xml:space="preserve">DARMAWATI  SE  </v>
          </cell>
          <cell r="C710" t="str">
            <v>07</v>
          </cell>
          <cell r="D710" t="str">
            <v>01/10/2003</v>
          </cell>
          <cell r="E710" t="str">
            <v>AHLI SISTEM INFORMASI</v>
          </cell>
          <cell r="F710" t="str">
            <v>05</v>
          </cell>
          <cell r="G710" t="str">
            <v>01/12/2001</v>
          </cell>
          <cell r="H710">
            <v>19099</v>
          </cell>
          <cell r="I710" t="str">
            <v>0000066655</v>
          </cell>
          <cell r="J710" t="str">
            <v>S1</v>
          </cell>
          <cell r="K710" t="str">
            <v>EKONOMI MANAGEMENT</v>
          </cell>
          <cell r="L710" t="str">
            <v>PLAJU</v>
          </cell>
          <cell r="M710" t="str">
            <v>16/01/1975</v>
          </cell>
          <cell r="N710" t="str">
            <v>E13920</v>
          </cell>
          <cell r="O710" t="str">
            <v>BANGSIS</v>
          </cell>
          <cell r="P710">
            <v>6</v>
          </cell>
          <cell r="Q710">
            <v>5</v>
          </cell>
          <cell r="R710">
            <v>5</v>
          </cell>
          <cell r="S710">
            <v>16.666666666666668</v>
          </cell>
          <cell r="T710">
            <v>7</v>
          </cell>
          <cell r="U710">
            <v>3</v>
          </cell>
          <cell r="V710">
            <v>-2</v>
          </cell>
          <cell r="W710">
            <v>52</v>
          </cell>
          <cell r="X710">
            <v>39187</v>
          </cell>
        </row>
        <row r="711">
          <cell r="A711" t="str">
            <v>437954</v>
          </cell>
          <cell r="B711" t="str">
            <v xml:space="preserve">HERU PRASETIA    </v>
          </cell>
          <cell r="C711" t="str">
            <v>09</v>
          </cell>
          <cell r="D711" t="str">
            <v>01/04/2002</v>
          </cell>
          <cell r="E711" t="str">
            <v>AST. JAGA CONS PROPYLENE</v>
          </cell>
          <cell r="F711" t="str">
            <v>08</v>
          </cell>
          <cell r="G711" t="str">
            <v>16/09/2002</v>
          </cell>
          <cell r="H711">
            <v>20112</v>
          </cell>
          <cell r="I711" t="str">
            <v>0000055656</v>
          </cell>
          <cell r="J711" t="str">
            <v>SMA</v>
          </cell>
          <cell r="K711" t="str">
            <v>S.M.A-B/PASPAL</v>
          </cell>
          <cell r="L711" t="str">
            <v>PLAJU</v>
          </cell>
          <cell r="M711" t="str">
            <v>16/01/1975</v>
          </cell>
          <cell r="N711" t="str">
            <v>E13131</v>
          </cell>
          <cell r="O711" t="str">
            <v>P P</v>
          </cell>
          <cell r="P711">
            <v>6</v>
          </cell>
          <cell r="Q711">
            <v>5</v>
          </cell>
          <cell r="R711">
            <v>6</v>
          </cell>
          <cell r="S711">
            <v>18.333333333333332</v>
          </cell>
          <cell r="T711">
            <v>3</v>
          </cell>
          <cell r="U711">
            <v>2</v>
          </cell>
          <cell r="V711">
            <v>-1</v>
          </cell>
          <cell r="W711">
            <v>49</v>
          </cell>
          <cell r="X711">
            <v>40201</v>
          </cell>
        </row>
        <row r="712">
          <cell r="A712" t="str">
            <v>437979</v>
          </cell>
          <cell r="B712" t="str">
            <v xml:space="preserve">HUSNI    </v>
          </cell>
          <cell r="C712" t="str">
            <v>09</v>
          </cell>
          <cell r="D712" t="str">
            <v>01/04/2002</v>
          </cell>
          <cell r="E712" t="str">
            <v>TEKNISI PIPE FITTER</v>
          </cell>
          <cell r="F712" t="str">
            <v>09</v>
          </cell>
          <cell r="G712" t="str">
            <v>01/10/2001</v>
          </cell>
          <cell r="H712">
            <v>18970</v>
          </cell>
          <cell r="I712" t="str">
            <v>0000055565</v>
          </cell>
          <cell r="J712" t="str">
            <v>SMK</v>
          </cell>
          <cell r="K712" t="str">
            <v>SEK PLY MENENGAH</v>
          </cell>
          <cell r="L712" t="str">
            <v>SUNGAI GERONG</v>
          </cell>
          <cell r="M712" t="str">
            <v>27/02/1972</v>
          </cell>
          <cell r="N712" t="str">
            <v>E13A50</v>
          </cell>
          <cell r="O712" t="str">
            <v>BENGKEL</v>
          </cell>
          <cell r="P712">
            <v>5</v>
          </cell>
          <cell r="Q712">
            <v>6</v>
          </cell>
          <cell r="R712">
            <v>5</v>
          </cell>
          <cell r="S712">
            <v>16.666666666666668</v>
          </cell>
          <cell r="T712">
            <v>3</v>
          </cell>
          <cell r="U712">
            <v>3</v>
          </cell>
          <cell r="V712">
            <v>0</v>
          </cell>
          <cell r="W712">
            <v>53</v>
          </cell>
          <cell r="X712">
            <v>39059</v>
          </cell>
        </row>
        <row r="713">
          <cell r="A713" t="str">
            <v>438001</v>
          </cell>
          <cell r="B713" t="str">
            <v xml:space="preserve">IMRON DJAMAL  SE  </v>
          </cell>
          <cell r="C713" t="str">
            <v>08</v>
          </cell>
          <cell r="D713" t="str">
            <v>01/04/2003</v>
          </cell>
          <cell r="E713" t="str">
            <v>PERENCANA LIS AREA II</v>
          </cell>
          <cell r="F713" t="str">
            <v>06</v>
          </cell>
          <cell r="G713" t="str">
            <v>15/07/2002</v>
          </cell>
          <cell r="H713">
            <v>19463</v>
          </cell>
          <cell r="I713" t="str">
            <v>0000045655</v>
          </cell>
          <cell r="J713" t="str">
            <v>S1</v>
          </cell>
          <cell r="K713" t="str">
            <v>EKONOMI MANAGEMENT</v>
          </cell>
          <cell r="L713" t="str">
            <v>PLAJU</v>
          </cell>
          <cell r="M713" t="str">
            <v>16/01/1975</v>
          </cell>
          <cell r="N713" t="str">
            <v>E13A10</v>
          </cell>
          <cell r="O713" t="str">
            <v>PERENCANAAN</v>
          </cell>
          <cell r="P713">
            <v>6</v>
          </cell>
          <cell r="Q713">
            <v>5</v>
          </cell>
          <cell r="R713">
            <v>5</v>
          </cell>
          <cell r="S713">
            <v>16.666666666666668</v>
          </cell>
          <cell r="T713">
            <v>7</v>
          </cell>
          <cell r="U713">
            <v>2</v>
          </cell>
          <cell r="V713">
            <v>-2</v>
          </cell>
          <cell r="W713">
            <v>51</v>
          </cell>
          <cell r="X713">
            <v>39552</v>
          </cell>
        </row>
        <row r="714">
          <cell r="A714" t="str">
            <v>438034</v>
          </cell>
          <cell r="B714" t="str">
            <v xml:space="preserve">KAIRON    </v>
          </cell>
          <cell r="C714" t="str">
            <v>09</v>
          </cell>
          <cell r="D714" t="str">
            <v>01/04/2003</v>
          </cell>
          <cell r="E714" t="str">
            <v>AST. LISTRIK</v>
          </cell>
          <cell r="F714" t="str">
            <v>08</v>
          </cell>
          <cell r="G714" t="str">
            <v>06/08/2002</v>
          </cell>
          <cell r="H714">
            <v>20123</v>
          </cell>
          <cell r="I714" t="str">
            <v>0000066664</v>
          </cell>
          <cell r="J714" t="str">
            <v>SMA</v>
          </cell>
          <cell r="K714" t="str">
            <v>SMA-PASPAL/PERSAMAAN</v>
          </cell>
          <cell r="L714" t="str">
            <v>PLAJU</v>
          </cell>
          <cell r="M714" t="str">
            <v>16/01/1975</v>
          </cell>
          <cell r="N714" t="str">
            <v>E13530</v>
          </cell>
          <cell r="O714" t="str">
            <v>FASUM</v>
          </cell>
          <cell r="P714">
            <v>6</v>
          </cell>
          <cell r="Q714">
            <v>6</v>
          </cell>
          <cell r="R714">
            <v>4</v>
          </cell>
          <cell r="S714">
            <v>16.666666666666668</v>
          </cell>
          <cell r="T714">
            <v>3</v>
          </cell>
          <cell r="U714">
            <v>2</v>
          </cell>
          <cell r="V714">
            <v>-1</v>
          </cell>
          <cell r="W714">
            <v>49</v>
          </cell>
          <cell r="X714">
            <v>40212</v>
          </cell>
        </row>
        <row r="715">
          <cell r="A715" t="str">
            <v>438042</v>
          </cell>
          <cell r="B715" t="str">
            <v xml:space="preserve">KASIMIN    </v>
          </cell>
          <cell r="C715" t="str">
            <v>08</v>
          </cell>
          <cell r="D715" t="str">
            <v>01/04/2002</v>
          </cell>
          <cell r="E715" t="str">
            <v>TEKNISI NON ROT EQUIP.</v>
          </cell>
          <cell r="F715" t="str">
            <v>08</v>
          </cell>
          <cell r="G715" t="str">
            <v>31/12/2000</v>
          </cell>
          <cell r="H715">
            <v>19346</v>
          </cell>
          <cell r="I715" t="str">
            <v>0000056666</v>
          </cell>
          <cell r="J715" t="str">
            <v>D1</v>
          </cell>
          <cell r="K715" t="str">
            <v>PKL TEKNIK MESIN I</v>
          </cell>
          <cell r="L715" t="str">
            <v>SUNGAI GERONG</v>
          </cell>
          <cell r="M715" t="str">
            <v>16/01/1975</v>
          </cell>
          <cell r="N715" t="str">
            <v>E13A50</v>
          </cell>
          <cell r="O715" t="str">
            <v>BENGKEL</v>
          </cell>
          <cell r="P715">
            <v>6</v>
          </cell>
          <cell r="Q715">
            <v>6</v>
          </cell>
          <cell r="R715">
            <v>6</v>
          </cell>
          <cell r="S715">
            <v>20</v>
          </cell>
          <cell r="T715">
            <v>4</v>
          </cell>
          <cell r="U715">
            <v>4</v>
          </cell>
          <cell r="V715">
            <v>0</v>
          </cell>
          <cell r="W715">
            <v>52</v>
          </cell>
          <cell r="X715">
            <v>39434</v>
          </cell>
        </row>
        <row r="716">
          <cell r="A716" t="str">
            <v>438067</v>
          </cell>
          <cell r="B716" t="str">
            <v xml:space="preserve">KHOLIDIN    </v>
          </cell>
          <cell r="C716" t="str">
            <v>09</v>
          </cell>
          <cell r="D716" t="str">
            <v>01/04/2002</v>
          </cell>
          <cell r="E716" t="str">
            <v>AST. STAB &amp; MGC</v>
          </cell>
          <cell r="F716" t="str">
            <v>09</v>
          </cell>
          <cell r="G716" t="str">
            <v>03/01/2000</v>
          </cell>
          <cell r="H716">
            <v>19795</v>
          </cell>
          <cell r="I716" t="str">
            <v>0000056666</v>
          </cell>
          <cell r="J716" t="str">
            <v>SMA</v>
          </cell>
          <cell r="K716" t="str">
            <v>SMA-PASPAL/PERSAMAAN</v>
          </cell>
          <cell r="L716" t="str">
            <v>PLAJU</v>
          </cell>
          <cell r="M716" t="str">
            <v>16/01/1975</v>
          </cell>
          <cell r="N716" t="str">
            <v>E13111</v>
          </cell>
          <cell r="O716" t="str">
            <v>CD &amp; GP</v>
          </cell>
          <cell r="P716">
            <v>6</v>
          </cell>
          <cell r="Q716">
            <v>6</v>
          </cell>
          <cell r="R716">
            <v>6</v>
          </cell>
          <cell r="S716">
            <v>20</v>
          </cell>
          <cell r="T716">
            <v>3</v>
          </cell>
          <cell r="U716">
            <v>4</v>
          </cell>
          <cell r="V716">
            <v>0</v>
          </cell>
          <cell r="W716">
            <v>50</v>
          </cell>
          <cell r="X716">
            <v>39884</v>
          </cell>
        </row>
        <row r="717">
          <cell r="A717" t="str">
            <v>438189</v>
          </cell>
          <cell r="B717" t="str">
            <v xml:space="preserve">M.HASAN ABDULLAH    </v>
          </cell>
          <cell r="C717" t="str">
            <v>09</v>
          </cell>
          <cell r="D717" t="str">
            <v>01/04/2001</v>
          </cell>
          <cell r="E717" t="str">
            <v>AST. CDU V</v>
          </cell>
          <cell r="F717" t="str">
            <v>08</v>
          </cell>
          <cell r="G717" t="str">
            <v>03/01/2000</v>
          </cell>
          <cell r="H717">
            <v>19264</v>
          </cell>
          <cell r="I717" t="str">
            <v>0000066666</v>
          </cell>
          <cell r="J717" t="str">
            <v>SMA</v>
          </cell>
          <cell r="K717" t="str">
            <v>SMA/PASPAL/IPA</v>
          </cell>
          <cell r="L717" t="str">
            <v>PLAJU</v>
          </cell>
          <cell r="M717" t="str">
            <v>16/01/1975</v>
          </cell>
          <cell r="N717" t="str">
            <v>E13111</v>
          </cell>
          <cell r="O717" t="str">
            <v>CD &amp; GP</v>
          </cell>
          <cell r="P717">
            <v>6</v>
          </cell>
          <cell r="Q717">
            <v>6</v>
          </cell>
          <cell r="R717">
            <v>6</v>
          </cell>
          <cell r="S717">
            <v>20</v>
          </cell>
          <cell r="T717">
            <v>3</v>
          </cell>
          <cell r="U717">
            <v>4</v>
          </cell>
          <cell r="V717">
            <v>-1</v>
          </cell>
          <cell r="W717">
            <v>52</v>
          </cell>
          <cell r="X717">
            <v>39352</v>
          </cell>
        </row>
        <row r="718">
          <cell r="A718" t="str">
            <v>438342</v>
          </cell>
          <cell r="B718" t="str">
            <v xml:space="preserve">NASUHA AZAN    </v>
          </cell>
          <cell r="C718" t="str">
            <v>10</v>
          </cell>
          <cell r="D718" t="str">
            <v>01/10/2001</v>
          </cell>
          <cell r="E718" t="str">
            <v>PMK. JAGA LAB TA/PTA</v>
          </cell>
          <cell r="F718" t="str">
            <v>10</v>
          </cell>
          <cell r="G718" t="str">
            <v>16/08/2000</v>
          </cell>
          <cell r="H718">
            <v>18917</v>
          </cell>
          <cell r="I718" t="str">
            <v>0000046545</v>
          </cell>
          <cell r="J718" t="str">
            <v>SMA</v>
          </cell>
          <cell r="K718" t="str">
            <v>P K MIGAS</v>
          </cell>
          <cell r="L718" t="str">
            <v>PLAJU</v>
          </cell>
          <cell r="M718" t="str">
            <v>16/01/1975</v>
          </cell>
          <cell r="N718" t="str">
            <v>E13140</v>
          </cell>
          <cell r="O718" t="str">
            <v>LABORATORIUM</v>
          </cell>
          <cell r="P718">
            <v>5</v>
          </cell>
          <cell r="Q718">
            <v>4</v>
          </cell>
          <cell r="R718">
            <v>5</v>
          </cell>
          <cell r="S718">
            <v>13.333333333333334</v>
          </cell>
          <cell r="T718">
            <v>3</v>
          </cell>
          <cell r="U718">
            <v>4</v>
          </cell>
          <cell r="V718">
            <v>0</v>
          </cell>
          <cell r="W718">
            <v>53</v>
          </cell>
          <cell r="X718">
            <v>39006</v>
          </cell>
        </row>
        <row r="719">
          <cell r="A719" t="str">
            <v>438359</v>
          </cell>
          <cell r="B719" t="str">
            <v xml:space="preserve">NGATAS    </v>
          </cell>
          <cell r="C719" t="str">
            <v>09</v>
          </cell>
          <cell r="D719" t="str">
            <v>01/10/2000</v>
          </cell>
          <cell r="E719" t="str">
            <v>TEKNISI ROT. EQUIP.</v>
          </cell>
          <cell r="F719" t="str">
            <v>08</v>
          </cell>
          <cell r="G719" t="str">
            <v>01/07/2003</v>
          </cell>
          <cell r="H719">
            <v>19052</v>
          </cell>
          <cell r="I719" t="str">
            <v>0000066666</v>
          </cell>
          <cell r="J719" t="str">
            <v>D1</v>
          </cell>
          <cell r="K719" t="str">
            <v>AKA MESIN I</v>
          </cell>
          <cell r="L719" t="str">
            <v>PLAJU</v>
          </cell>
          <cell r="M719" t="str">
            <v>21/03/1972</v>
          </cell>
          <cell r="N719" t="str">
            <v>E13A50</v>
          </cell>
          <cell r="O719" t="str">
            <v>BENGKEL</v>
          </cell>
          <cell r="P719">
            <v>6</v>
          </cell>
          <cell r="Q719">
            <v>6</v>
          </cell>
          <cell r="R719">
            <v>6</v>
          </cell>
          <cell r="S719">
            <v>20</v>
          </cell>
          <cell r="T719">
            <v>4</v>
          </cell>
          <cell r="U719">
            <v>1</v>
          </cell>
          <cell r="V719">
            <v>-1</v>
          </cell>
          <cell r="W719">
            <v>52</v>
          </cell>
          <cell r="X719">
            <v>39141</v>
          </cell>
        </row>
        <row r="720">
          <cell r="A720" t="str">
            <v>438375</v>
          </cell>
          <cell r="B720" t="str">
            <v xml:space="preserve">NUR MUHAMAD S    </v>
          </cell>
          <cell r="C720" t="str">
            <v>09</v>
          </cell>
          <cell r="D720" t="str">
            <v>01/04/1999</v>
          </cell>
          <cell r="E720" t="str">
            <v>TEKNISI INSTRUMENT</v>
          </cell>
          <cell r="F720" t="str">
            <v>08</v>
          </cell>
          <cell r="G720" t="str">
            <v>31/12/2000</v>
          </cell>
          <cell r="H720">
            <v>20413</v>
          </cell>
          <cell r="I720" t="str">
            <v>0000056665</v>
          </cell>
          <cell r="J720" t="str">
            <v>D1</v>
          </cell>
          <cell r="K720" t="str">
            <v>AKA INST&amp;ELEKTRONIKA I</v>
          </cell>
          <cell r="L720" t="str">
            <v>PLAJU</v>
          </cell>
          <cell r="M720" t="str">
            <v>16/01/1975</v>
          </cell>
          <cell r="N720" t="str">
            <v>E13A50</v>
          </cell>
          <cell r="O720" t="str">
            <v>BENGKEL</v>
          </cell>
          <cell r="P720">
            <v>6</v>
          </cell>
          <cell r="Q720">
            <v>6</v>
          </cell>
          <cell r="R720">
            <v>5</v>
          </cell>
          <cell r="S720">
            <v>18.333333333333332</v>
          </cell>
          <cell r="T720">
            <v>4</v>
          </cell>
          <cell r="U720">
            <v>4</v>
          </cell>
          <cell r="V720">
            <v>-1</v>
          </cell>
          <cell r="W720">
            <v>49</v>
          </cell>
          <cell r="X720">
            <v>40502</v>
          </cell>
        </row>
        <row r="721">
          <cell r="A721" t="str">
            <v>438383</v>
          </cell>
          <cell r="B721" t="str">
            <v xml:space="preserve">NURBAYA NAWAWI  DRA  </v>
          </cell>
          <cell r="C721" t="str">
            <v>08</v>
          </cell>
          <cell r="D721" t="str">
            <v>01/04/2003</v>
          </cell>
          <cell r="E721" t="str">
            <v>PWS. PAJAK</v>
          </cell>
          <cell r="F721" t="str">
            <v>07</v>
          </cell>
          <cell r="G721" t="str">
            <v>06/08/2001</v>
          </cell>
          <cell r="H721">
            <v>18010</v>
          </cell>
          <cell r="I721" t="str">
            <v>0000065656</v>
          </cell>
          <cell r="J721" t="str">
            <v>S1</v>
          </cell>
          <cell r="K721" t="str">
            <v>EKONOMI MANAGEMENT</v>
          </cell>
          <cell r="L721" t="str">
            <v>PLAJU</v>
          </cell>
          <cell r="M721" t="str">
            <v>16/01/1975</v>
          </cell>
          <cell r="N721" t="str">
            <v>E13830</v>
          </cell>
          <cell r="O721" t="str">
            <v>PERBENDAHARAAN</v>
          </cell>
          <cell r="P721">
            <v>6</v>
          </cell>
          <cell r="Q721">
            <v>5</v>
          </cell>
          <cell r="R721">
            <v>6</v>
          </cell>
          <cell r="S721">
            <v>18.333333333333332</v>
          </cell>
          <cell r="T721">
            <v>7</v>
          </cell>
          <cell r="U721">
            <v>3</v>
          </cell>
          <cell r="V721">
            <v>-1</v>
          </cell>
          <cell r="W721">
            <v>55</v>
          </cell>
          <cell r="X721">
            <v>38099</v>
          </cell>
        </row>
        <row r="722">
          <cell r="A722" t="str">
            <v>438391</v>
          </cell>
          <cell r="B722" t="str">
            <v xml:space="preserve">NURDJOKO    </v>
          </cell>
          <cell r="C722" t="str">
            <v>08</v>
          </cell>
          <cell r="D722" t="str">
            <v>01/04/2002</v>
          </cell>
          <cell r="E722" t="str">
            <v>AST ADM &amp; INVOICING</v>
          </cell>
          <cell r="F722" t="str">
            <v>06</v>
          </cell>
          <cell r="G722" t="str">
            <v>31/12/2000</v>
          </cell>
          <cell r="H722">
            <v>19301</v>
          </cell>
          <cell r="I722" t="str">
            <v>0000056666</v>
          </cell>
          <cell r="J722" t="str">
            <v>D1</v>
          </cell>
          <cell r="K722" t="str">
            <v>AKA MESIN I</v>
          </cell>
          <cell r="L722" t="str">
            <v>SUNGAI GERONG</v>
          </cell>
          <cell r="M722" t="str">
            <v>16/01/1975</v>
          </cell>
          <cell r="N722" t="str">
            <v>E13A50</v>
          </cell>
          <cell r="O722" t="str">
            <v>BENGKEL</v>
          </cell>
          <cell r="P722">
            <v>6</v>
          </cell>
          <cell r="Q722">
            <v>6</v>
          </cell>
          <cell r="R722">
            <v>6</v>
          </cell>
          <cell r="S722">
            <v>20</v>
          </cell>
          <cell r="T722">
            <v>4</v>
          </cell>
          <cell r="U722">
            <v>4</v>
          </cell>
          <cell r="V722">
            <v>-2</v>
          </cell>
          <cell r="W722">
            <v>52</v>
          </cell>
          <cell r="X722">
            <v>39389</v>
          </cell>
        </row>
        <row r="723">
          <cell r="A723" t="str">
            <v>438407</v>
          </cell>
          <cell r="B723" t="str">
            <v xml:space="preserve">PAULUS SUPARMAN    </v>
          </cell>
          <cell r="C723" t="str">
            <v>09</v>
          </cell>
          <cell r="D723" t="str">
            <v>01/10/2001</v>
          </cell>
          <cell r="E723" t="str">
            <v>TEKNISI INSTRUMEN</v>
          </cell>
          <cell r="F723" t="str">
            <v>09</v>
          </cell>
          <cell r="G723" t="str">
            <v>31/12/2000</v>
          </cell>
          <cell r="H723">
            <v>19027</v>
          </cell>
          <cell r="I723" t="str">
            <v>0000066566</v>
          </cell>
          <cell r="J723" t="str">
            <v>D3</v>
          </cell>
          <cell r="K723" t="str">
            <v>SM TEKNIK SIPIL</v>
          </cell>
          <cell r="L723" t="str">
            <v>PLAJU</v>
          </cell>
          <cell r="M723" t="str">
            <v>16/01/1975</v>
          </cell>
          <cell r="N723" t="str">
            <v>E13A50</v>
          </cell>
          <cell r="O723" t="str">
            <v>BENGKEL</v>
          </cell>
          <cell r="P723">
            <v>5</v>
          </cell>
          <cell r="Q723">
            <v>6</v>
          </cell>
          <cell r="R723">
            <v>6</v>
          </cell>
          <cell r="S723">
            <v>18.333333333333332</v>
          </cell>
          <cell r="T723">
            <v>6</v>
          </cell>
          <cell r="U723">
            <v>4</v>
          </cell>
          <cell r="V723">
            <v>0</v>
          </cell>
          <cell r="W723">
            <v>52</v>
          </cell>
          <cell r="X723">
            <v>39116</v>
          </cell>
        </row>
        <row r="724">
          <cell r="A724" t="str">
            <v>438489</v>
          </cell>
          <cell r="B724" t="str">
            <v xml:space="preserve">RUSLI    </v>
          </cell>
          <cell r="C724" t="str">
            <v>09</v>
          </cell>
          <cell r="D724" t="str">
            <v>01/10/2003</v>
          </cell>
          <cell r="E724" t="str">
            <v>TEKNISI NON ROT EQUIP.</v>
          </cell>
          <cell r="F724" t="str">
            <v>09</v>
          </cell>
          <cell r="G724" t="str">
            <v>01/10/2002</v>
          </cell>
          <cell r="H724">
            <v>20754</v>
          </cell>
          <cell r="I724" t="str">
            <v>0000055455</v>
          </cell>
          <cell r="J724" t="str">
            <v>SMA</v>
          </cell>
          <cell r="K724" t="str">
            <v>SMA/PASPAL/IPA</v>
          </cell>
          <cell r="L724" t="str">
            <v>SUNGAI GERONG</v>
          </cell>
          <cell r="M724" t="str">
            <v>16/01/1975</v>
          </cell>
          <cell r="N724" t="str">
            <v>E13A50</v>
          </cell>
          <cell r="O724" t="str">
            <v>BENGKEL</v>
          </cell>
          <cell r="P724">
            <v>4</v>
          </cell>
          <cell r="Q724">
            <v>5</v>
          </cell>
          <cell r="R724">
            <v>5</v>
          </cell>
          <cell r="S724">
            <v>13.333333333333334</v>
          </cell>
          <cell r="T724">
            <v>3</v>
          </cell>
          <cell r="U724">
            <v>2</v>
          </cell>
          <cell r="V724">
            <v>0</v>
          </cell>
          <cell r="W724">
            <v>48</v>
          </cell>
          <cell r="X724">
            <v>40842</v>
          </cell>
        </row>
        <row r="725">
          <cell r="A725" t="str">
            <v>438537</v>
          </cell>
          <cell r="B725" t="str">
            <v xml:space="preserve">SARJONO  SE  </v>
          </cell>
          <cell r="C725" t="str">
            <v>07</v>
          </cell>
          <cell r="D725" t="str">
            <v>01/04/2001</v>
          </cell>
          <cell r="E725" t="str">
            <v>POK SPESIAL BANG MEKANIK</v>
          </cell>
          <cell r="F725" t="str">
            <v>06</v>
          </cell>
          <cell r="G725" t="str">
            <v>01/10/2001</v>
          </cell>
          <cell r="H725">
            <v>18747</v>
          </cell>
          <cell r="I725" t="str">
            <v>0000066666</v>
          </cell>
          <cell r="J725" t="str">
            <v>S1</v>
          </cell>
          <cell r="K725" t="str">
            <v>EKONOMI MANAGEMENT</v>
          </cell>
          <cell r="L725" t="str">
            <v>PLAJU</v>
          </cell>
          <cell r="M725" t="str">
            <v>16/01/1975</v>
          </cell>
          <cell r="N725" t="str">
            <v>E13A90</v>
          </cell>
          <cell r="O725" t="str">
            <v>ENJ. PEM</v>
          </cell>
          <cell r="P725">
            <v>6</v>
          </cell>
          <cell r="Q725">
            <v>6</v>
          </cell>
          <cell r="R725">
            <v>6</v>
          </cell>
          <cell r="S725">
            <v>20</v>
          </cell>
          <cell r="T725">
            <v>7</v>
          </cell>
          <cell r="U725">
            <v>3</v>
          </cell>
          <cell r="V725">
            <v>-1</v>
          </cell>
          <cell r="W725">
            <v>53</v>
          </cell>
          <cell r="X725">
            <v>38836</v>
          </cell>
        </row>
        <row r="726">
          <cell r="A726" t="str">
            <v>438553</v>
          </cell>
          <cell r="B726" t="str">
            <v xml:space="preserve">VICTOR SIAGIAN    </v>
          </cell>
          <cell r="C726" t="str">
            <v>10</v>
          </cell>
          <cell r="D726" t="str">
            <v>01/04/2000</v>
          </cell>
          <cell r="E726" t="str">
            <v>MPPK S/D 31012005</v>
          </cell>
          <cell r="F726" t="str">
            <v>08</v>
          </cell>
          <cell r="G726" t="str">
            <v>31/01/2004</v>
          </cell>
          <cell r="H726">
            <v>17929</v>
          </cell>
          <cell r="I726" t="str">
            <v>0000065444</v>
          </cell>
          <cell r="J726" t="str">
            <v>SMA</v>
          </cell>
          <cell r="K726" t="str">
            <v>SMA-SOSIAL/PERSAMAAN</v>
          </cell>
          <cell r="L726" t="str">
            <v>SUNGAI GERONG</v>
          </cell>
          <cell r="M726" t="str">
            <v>16/01/1975</v>
          </cell>
          <cell r="N726" t="str">
            <v>E13730</v>
          </cell>
          <cell r="O726" t="str">
            <v>H I K</v>
          </cell>
          <cell r="P726">
            <v>4</v>
          </cell>
          <cell r="Q726">
            <v>4</v>
          </cell>
          <cell r="R726">
            <v>4</v>
          </cell>
          <cell r="S726">
            <v>10</v>
          </cell>
          <cell r="T726">
            <v>3</v>
          </cell>
          <cell r="U726">
            <v>0</v>
          </cell>
          <cell r="V726">
            <v>-2</v>
          </cell>
          <cell r="W726">
            <v>55</v>
          </cell>
          <cell r="X726">
            <v>38017</v>
          </cell>
        </row>
        <row r="727">
          <cell r="A727" t="str">
            <v>438578</v>
          </cell>
          <cell r="B727" t="str">
            <v xml:space="preserve">SIRNO SARWOKO  A.MA  </v>
          </cell>
          <cell r="C727" t="str">
            <v>08</v>
          </cell>
          <cell r="D727" t="str">
            <v>01/04/2002</v>
          </cell>
          <cell r="E727" t="str">
            <v>TEKNISI ROT. EQUIP.</v>
          </cell>
          <cell r="F727" t="str">
            <v>08</v>
          </cell>
          <cell r="G727" t="str">
            <v>01/10/2002</v>
          </cell>
          <cell r="H727">
            <v>19039</v>
          </cell>
          <cell r="I727" t="str">
            <v>0000056666</v>
          </cell>
          <cell r="J727" t="str">
            <v>D2</v>
          </cell>
          <cell r="K727" t="str">
            <v>AKA TEK. MESIN KILANG II</v>
          </cell>
          <cell r="L727" t="str">
            <v>SUNGAI GERONG</v>
          </cell>
          <cell r="M727" t="str">
            <v>16/01/1975</v>
          </cell>
          <cell r="N727" t="str">
            <v>E13A50</v>
          </cell>
          <cell r="O727" t="str">
            <v>BENGKEL</v>
          </cell>
          <cell r="P727">
            <v>6</v>
          </cell>
          <cell r="Q727">
            <v>6</v>
          </cell>
          <cell r="R727">
            <v>6</v>
          </cell>
          <cell r="S727">
            <v>20</v>
          </cell>
          <cell r="T727">
            <v>5</v>
          </cell>
          <cell r="U727">
            <v>2</v>
          </cell>
          <cell r="V727">
            <v>0</v>
          </cell>
          <cell r="W727">
            <v>52</v>
          </cell>
          <cell r="X727">
            <v>39128</v>
          </cell>
        </row>
        <row r="728">
          <cell r="A728" t="str">
            <v>438594</v>
          </cell>
          <cell r="B728" t="str">
            <v xml:space="preserve">SJAFEI    </v>
          </cell>
          <cell r="C728" t="str">
            <v>11</v>
          </cell>
          <cell r="D728" t="str">
            <v>01/10/2003</v>
          </cell>
          <cell r="E728" t="str">
            <v>PIMP. KAPAL MB. MUSI III</v>
          </cell>
          <cell r="F728" t="str">
            <v>10</v>
          </cell>
          <cell r="G728" t="str">
            <v>03/01/2000</v>
          </cell>
          <cell r="H728">
            <v>18127</v>
          </cell>
          <cell r="I728" t="str">
            <v>0000055555</v>
          </cell>
          <cell r="J728" t="str">
            <v>SD</v>
          </cell>
          <cell r="K728" t="str">
            <v>SEKOLAH DASAR</v>
          </cell>
          <cell r="L728" t="str">
            <v>PLAJU</v>
          </cell>
          <cell r="M728" t="str">
            <v>23/10/1968</v>
          </cell>
          <cell r="N728" t="str">
            <v>E13C00</v>
          </cell>
          <cell r="O728" t="str">
            <v>DOK &amp; PKP</v>
          </cell>
          <cell r="P728">
            <v>5</v>
          </cell>
          <cell r="Q728">
            <v>5</v>
          </cell>
          <cell r="R728">
            <v>5</v>
          </cell>
          <cell r="S728">
            <v>15</v>
          </cell>
          <cell r="T728">
            <v>1</v>
          </cell>
          <cell r="U728">
            <v>4</v>
          </cell>
          <cell r="V728">
            <v>-1</v>
          </cell>
          <cell r="W728">
            <v>55</v>
          </cell>
          <cell r="X728">
            <v>38216</v>
          </cell>
        </row>
        <row r="729">
          <cell r="A729" t="str">
            <v>438642</v>
          </cell>
          <cell r="B729" t="str">
            <v xml:space="preserve">SOBRI    </v>
          </cell>
          <cell r="C729" t="str">
            <v>10</v>
          </cell>
          <cell r="D729" t="str">
            <v>01/10/2001</v>
          </cell>
          <cell r="E729" t="str">
            <v>AST. SHIFT OPS&amp;QUANTI CON</v>
          </cell>
          <cell r="F729" t="str">
            <v>08</v>
          </cell>
          <cell r="G729" t="str">
            <v>06/12/2002</v>
          </cell>
          <cell r="H729">
            <v>18264</v>
          </cell>
          <cell r="I729" t="str">
            <v>0000055555</v>
          </cell>
          <cell r="J729" t="str">
            <v>SMA</v>
          </cell>
          <cell r="K729" t="str">
            <v>SMA.SOS/PERSAMAAN</v>
          </cell>
          <cell r="L729" t="str">
            <v>PLAJU</v>
          </cell>
          <cell r="M729" t="str">
            <v>05/07/1970</v>
          </cell>
          <cell r="N729" t="str">
            <v>E13C00</v>
          </cell>
          <cell r="O729" t="str">
            <v>DOK &amp; PKP</v>
          </cell>
          <cell r="P729">
            <v>5</v>
          </cell>
          <cell r="Q729">
            <v>5</v>
          </cell>
          <cell r="R729">
            <v>5</v>
          </cell>
          <cell r="S729">
            <v>15</v>
          </cell>
          <cell r="T729">
            <v>3</v>
          </cell>
          <cell r="U729">
            <v>2</v>
          </cell>
          <cell r="V729">
            <v>-2</v>
          </cell>
          <cell r="W729">
            <v>54</v>
          </cell>
          <cell r="X729">
            <v>38353</v>
          </cell>
        </row>
        <row r="730">
          <cell r="A730" t="str">
            <v>438659</v>
          </cell>
          <cell r="B730" t="str">
            <v xml:space="preserve">SOBRI  R.Z.    </v>
          </cell>
          <cell r="C730" t="str">
            <v>09</v>
          </cell>
          <cell r="D730" t="str">
            <v>01/04/2003</v>
          </cell>
          <cell r="E730" t="str">
            <v>TEKNISI NON ROT.EQUIP</v>
          </cell>
          <cell r="F730" t="str">
            <v>09</v>
          </cell>
          <cell r="G730" t="str">
            <v>31/12/2000</v>
          </cell>
          <cell r="H730">
            <v>19807</v>
          </cell>
          <cell r="I730" t="str">
            <v>0000055655</v>
          </cell>
          <cell r="J730" t="str">
            <v>SMA</v>
          </cell>
          <cell r="K730" t="str">
            <v>P K MIGAS</v>
          </cell>
          <cell r="L730" t="str">
            <v>PLAJU</v>
          </cell>
          <cell r="M730" t="str">
            <v>16/01/1975</v>
          </cell>
          <cell r="N730" t="str">
            <v>E13A50</v>
          </cell>
          <cell r="O730" t="str">
            <v>BENGKEL</v>
          </cell>
          <cell r="P730">
            <v>6</v>
          </cell>
          <cell r="Q730">
            <v>5</v>
          </cell>
          <cell r="R730">
            <v>5</v>
          </cell>
          <cell r="S730">
            <v>16.666666666666668</v>
          </cell>
          <cell r="T730">
            <v>3</v>
          </cell>
          <cell r="U730">
            <v>4</v>
          </cell>
          <cell r="V730">
            <v>0</v>
          </cell>
          <cell r="W730">
            <v>50</v>
          </cell>
          <cell r="X730">
            <v>39896</v>
          </cell>
        </row>
        <row r="731">
          <cell r="A731" t="str">
            <v>438691</v>
          </cell>
          <cell r="B731" t="str">
            <v xml:space="preserve">SUDIRO MARLAN    </v>
          </cell>
          <cell r="C731" t="str">
            <v>08</v>
          </cell>
          <cell r="D731" t="str">
            <v>01/04/2002</v>
          </cell>
          <cell r="E731" t="str">
            <v>AST. MEKANIK</v>
          </cell>
          <cell r="F731" t="str">
            <v>06</v>
          </cell>
          <cell r="G731" t="str">
            <v>01/12/2003</v>
          </cell>
          <cell r="H731">
            <v>18442</v>
          </cell>
          <cell r="I731" t="str">
            <v>0000056666</v>
          </cell>
          <cell r="J731" t="str">
            <v>D1</v>
          </cell>
          <cell r="K731" t="str">
            <v>AKA MESIN I</v>
          </cell>
          <cell r="L731" t="str">
            <v>SUNGAI GERONG</v>
          </cell>
          <cell r="M731" t="str">
            <v>16/01/1975</v>
          </cell>
          <cell r="N731" t="str">
            <v>E13A50</v>
          </cell>
          <cell r="O731" t="str">
            <v>BENGKEL</v>
          </cell>
          <cell r="P731">
            <v>6</v>
          </cell>
          <cell r="Q731">
            <v>6</v>
          </cell>
          <cell r="R731">
            <v>6</v>
          </cell>
          <cell r="S731">
            <v>20</v>
          </cell>
          <cell r="T731">
            <v>4</v>
          </cell>
          <cell r="U731">
            <v>1</v>
          </cell>
          <cell r="V731">
            <v>-2</v>
          </cell>
          <cell r="W731">
            <v>54</v>
          </cell>
          <cell r="X731">
            <v>38531</v>
          </cell>
        </row>
        <row r="732">
          <cell r="A732" t="str">
            <v>438715</v>
          </cell>
          <cell r="B732" t="str">
            <v xml:space="preserve">SUGIARSIH    </v>
          </cell>
          <cell r="C732" t="str">
            <v>08</v>
          </cell>
          <cell r="D732" t="str">
            <v>01/04/2003</v>
          </cell>
          <cell r="E732" t="str">
            <v>MPPK S/D 31052004</v>
          </cell>
          <cell r="F732" t="str">
            <v>08</v>
          </cell>
          <cell r="G732" t="str">
            <v>07/05/2003</v>
          </cell>
          <cell r="H732">
            <v>17660</v>
          </cell>
          <cell r="I732" t="str">
            <v>0000055555</v>
          </cell>
          <cell r="J732" t="str">
            <v>SMK</v>
          </cell>
          <cell r="K732" t="str">
            <v>SMEA PERUSAHAAN</v>
          </cell>
          <cell r="L732" t="str">
            <v>PLAJU</v>
          </cell>
          <cell r="M732" t="str">
            <v>05/10/1970</v>
          </cell>
          <cell r="N732" t="str">
            <v>E13730</v>
          </cell>
          <cell r="O732" t="str">
            <v>H I K</v>
          </cell>
          <cell r="P732">
            <v>5</v>
          </cell>
          <cell r="Q732">
            <v>5</v>
          </cell>
          <cell r="R732">
            <v>5</v>
          </cell>
          <cell r="S732">
            <v>15</v>
          </cell>
          <cell r="T732">
            <v>3</v>
          </cell>
          <cell r="U732">
            <v>1</v>
          </cell>
          <cell r="V732">
            <v>0</v>
          </cell>
          <cell r="W732">
            <v>56</v>
          </cell>
          <cell r="X732">
            <v>37748</v>
          </cell>
        </row>
        <row r="733">
          <cell r="A733" t="str">
            <v>438772</v>
          </cell>
          <cell r="B733" t="str">
            <v xml:space="preserve">SUYADI    </v>
          </cell>
          <cell r="C733" t="str">
            <v>09</v>
          </cell>
          <cell r="D733" t="str">
            <v>01/04/2002</v>
          </cell>
          <cell r="E733" t="str">
            <v>TEKNISI INSTRUMENT</v>
          </cell>
          <cell r="F733" t="str">
            <v>09</v>
          </cell>
          <cell r="G733" t="str">
            <v>31/12/2000</v>
          </cell>
          <cell r="H733">
            <v>19668</v>
          </cell>
          <cell r="I733" t="str">
            <v>0000056665</v>
          </cell>
          <cell r="J733" t="str">
            <v>SMA</v>
          </cell>
          <cell r="K733" t="str">
            <v>SMA/PASPAL/IPA</v>
          </cell>
          <cell r="L733" t="str">
            <v>PLAJU</v>
          </cell>
          <cell r="M733" t="str">
            <v>16/01/1975</v>
          </cell>
          <cell r="N733" t="str">
            <v>E13A50</v>
          </cell>
          <cell r="O733" t="str">
            <v>BENGKEL</v>
          </cell>
          <cell r="P733">
            <v>6</v>
          </cell>
          <cell r="Q733">
            <v>6</v>
          </cell>
          <cell r="R733">
            <v>5</v>
          </cell>
          <cell r="S733">
            <v>18.333333333333332</v>
          </cell>
          <cell r="T733">
            <v>3</v>
          </cell>
          <cell r="U733">
            <v>4</v>
          </cell>
          <cell r="V733">
            <v>0</v>
          </cell>
          <cell r="W733">
            <v>51</v>
          </cell>
          <cell r="X733">
            <v>39757</v>
          </cell>
        </row>
        <row r="734">
          <cell r="A734" t="str">
            <v>438789</v>
          </cell>
          <cell r="B734" t="str">
            <v xml:space="preserve">SUYANTO    </v>
          </cell>
          <cell r="C734" t="str">
            <v>08</v>
          </cell>
          <cell r="D734" t="str">
            <v>01/04/2003</v>
          </cell>
          <cell r="E734" t="str">
            <v>TEKNISI INSTRUMEN</v>
          </cell>
          <cell r="F734" t="str">
            <v>08</v>
          </cell>
          <cell r="G734" t="str">
            <v>31/12/2000</v>
          </cell>
          <cell r="H734">
            <v>18931</v>
          </cell>
          <cell r="I734" t="str">
            <v>0000045655</v>
          </cell>
          <cell r="J734" t="str">
            <v>D1</v>
          </cell>
          <cell r="K734" t="str">
            <v>AKA INST&amp;ELKA I</v>
          </cell>
          <cell r="L734" t="str">
            <v>SUNGAI GERONG</v>
          </cell>
          <cell r="M734" t="str">
            <v>16/01/1975</v>
          </cell>
          <cell r="N734" t="str">
            <v>E13A50</v>
          </cell>
          <cell r="O734" t="str">
            <v>BENGKEL</v>
          </cell>
          <cell r="P734">
            <v>6</v>
          </cell>
          <cell r="Q734">
            <v>5</v>
          </cell>
          <cell r="R734">
            <v>5</v>
          </cell>
          <cell r="S734">
            <v>16.666666666666668</v>
          </cell>
          <cell r="T734">
            <v>4</v>
          </cell>
          <cell r="U734">
            <v>4</v>
          </cell>
          <cell r="V734">
            <v>0</v>
          </cell>
          <cell r="W734">
            <v>53</v>
          </cell>
          <cell r="X734">
            <v>39020</v>
          </cell>
        </row>
        <row r="735">
          <cell r="A735" t="str">
            <v>438797</v>
          </cell>
          <cell r="B735" t="str">
            <v xml:space="preserve">SYAHIBUL MUNIR    </v>
          </cell>
          <cell r="C735" t="str">
            <v>09</v>
          </cell>
          <cell r="D735" t="str">
            <v>01/04/2002</v>
          </cell>
          <cell r="E735" t="str">
            <v>TEKNISI INSTRUMENT</v>
          </cell>
          <cell r="F735" t="str">
            <v>09</v>
          </cell>
          <cell r="G735" t="str">
            <v>31/12/2000</v>
          </cell>
          <cell r="H735">
            <v>19226</v>
          </cell>
          <cell r="I735" t="str">
            <v>0000066665</v>
          </cell>
          <cell r="J735" t="str">
            <v>SMA</v>
          </cell>
          <cell r="K735" t="str">
            <v>P K MIGAS</v>
          </cell>
          <cell r="L735" t="str">
            <v>PLAJU</v>
          </cell>
          <cell r="M735" t="str">
            <v>16/01/1975</v>
          </cell>
          <cell r="N735" t="str">
            <v>E13A50</v>
          </cell>
          <cell r="O735" t="str">
            <v>BENGKEL</v>
          </cell>
          <cell r="P735">
            <v>6</v>
          </cell>
          <cell r="Q735">
            <v>6</v>
          </cell>
          <cell r="R735">
            <v>5</v>
          </cell>
          <cell r="S735">
            <v>18.333333333333332</v>
          </cell>
          <cell r="T735">
            <v>3</v>
          </cell>
          <cell r="U735">
            <v>4</v>
          </cell>
          <cell r="V735">
            <v>0</v>
          </cell>
          <cell r="W735">
            <v>52</v>
          </cell>
          <cell r="X735">
            <v>39314</v>
          </cell>
        </row>
        <row r="736">
          <cell r="A736" t="str">
            <v>438837</v>
          </cell>
          <cell r="B736" t="str">
            <v xml:space="preserve">PARHUSIP  TIAWAN    </v>
          </cell>
          <cell r="C736" t="str">
            <v>07</v>
          </cell>
          <cell r="D736" t="str">
            <v>01/04/1998</v>
          </cell>
          <cell r="E736" t="str">
            <v>PWS. KESEHATAN KELUARGA</v>
          </cell>
          <cell r="F736" t="str">
            <v>06</v>
          </cell>
          <cell r="G736" t="str">
            <v>01/10/2003</v>
          </cell>
          <cell r="H736">
            <v>18043</v>
          </cell>
          <cell r="I736" t="str">
            <v>0000064656</v>
          </cell>
          <cell r="J736" t="str">
            <v>SMK</v>
          </cell>
          <cell r="K736" t="str">
            <v>SEK BIDAN</v>
          </cell>
          <cell r="L736" t="str">
            <v>PLAJU</v>
          </cell>
          <cell r="M736" t="str">
            <v>17/04/1973</v>
          </cell>
          <cell r="N736" t="str">
            <v>E13Y50</v>
          </cell>
          <cell r="O736" t="str">
            <v>INST. RAWAT JALAN</v>
          </cell>
          <cell r="P736">
            <v>6</v>
          </cell>
          <cell r="Q736">
            <v>5</v>
          </cell>
          <cell r="R736">
            <v>6</v>
          </cell>
          <cell r="S736">
            <v>18.333333333333332</v>
          </cell>
          <cell r="T736">
            <v>3</v>
          </cell>
          <cell r="U736">
            <v>1</v>
          </cell>
          <cell r="V736">
            <v>-1</v>
          </cell>
          <cell r="W736">
            <v>55</v>
          </cell>
          <cell r="X736">
            <v>38132</v>
          </cell>
        </row>
        <row r="737">
          <cell r="A737" t="str">
            <v>438894</v>
          </cell>
          <cell r="B737" t="str">
            <v xml:space="preserve">UMAR DJAKFAR    </v>
          </cell>
          <cell r="C737" t="str">
            <v>08</v>
          </cell>
          <cell r="D737" t="str">
            <v>01/04/2002</v>
          </cell>
          <cell r="E737" t="str">
            <v>MPPK S/D 31082004</v>
          </cell>
          <cell r="F737" t="str">
            <v>08</v>
          </cell>
          <cell r="G737" t="str">
            <v>25/08/2003</v>
          </cell>
          <cell r="H737">
            <v>17770</v>
          </cell>
          <cell r="I737" t="str">
            <v>0000056665</v>
          </cell>
          <cell r="J737" t="str">
            <v>D1</v>
          </cell>
          <cell r="K737" t="str">
            <v>PKL TEK. SIPIL I</v>
          </cell>
          <cell r="L737" t="str">
            <v>SUNGAI GERONG</v>
          </cell>
          <cell r="M737" t="str">
            <v>15/12/1971</v>
          </cell>
          <cell r="N737" t="str">
            <v>E13730</v>
          </cell>
          <cell r="O737" t="str">
            <v>H I K</v>
          </cell>
          <cell r="P737">
            <v>6</v>
          </cell>
          <cell r="Q737">
            <v>6</v>
          </cell>
          <cell r="R737">
            <v>5</v>
          </cell>
          <cell r="S737">
            <v>18.333333333333332</v>
          </cell>
          <cell r="T737">
            <v>4</v>
          </cell>
          <cell r="U737">
            <v>1</v>
          </cell>
          <cell r="V737">
            <v>0</v>
          </cell>
          <cell r="W737">
            <v>56</v>
          </cell>
          <cell r="X737">
            <v>37858</v>
          </cell>
        </row>
        <row r="738">
          <cell r="A738" t="str">
            <v>438918</v>
          </cell>
          <cell r="B738" t="str">
            <v xml:space="preserve">ZAHRI    </v>
          </cell>
          <cell r="C738" t="str">
            <v>09</v>
          </cell>
          <cell r="D738" t="str">
            <v>01/10/2000</v>
          </cell>
          <cell r="E738" t="str">
            <v>TEKNISI ROT EQUIP</v>
          </cell>
          <cell r="F738" t="str">
            <v>08</v>
          </cell>
          <cell r="G738" t="str">
            <v>01/07/2003</v>
          </cell>
          <cell r="H738">
            <v>18851</v>
          </cell>
          <cell r="I738" t="str">
            <v>0000066666</v>
          </cell>
          <cell r="J738" t="str">
            <v>SMA</v>
          </cell>
          <cell r="K738" t="str">
            <v>S.M.A / SASTRA</v>
          </cell>
          <cell r="L738" t="str">
            <v>PLAJU</v>
          </cell>
          <cell r="M738" t="str">
            <v>16/01/1975</v>
          </cell>
          <cell r="N738" t="str">
            <v>E13A50</v>
          </cell>
          <cell r="O738" t="str">
            <v>BENGKEL</v>
          </cell>
          <cell r="P738">
            <v>6</v>
          </cell>
          <cell r="Q738">
            <v>6</v>
          </cell>
          <cell r="R738">
            <v>6</v>
          </cell>
          <cell r="S738">
            <v>20</v>
          </cell>
          <cell r="T738">
            <v>3</v>
          </cell>
          <cell r="U738">
            <v>1</v>
          </cell>
          <cell r="V738">
            <v>-1</v>
          </cell>
          <cell r="W738">
            <v>53</v>
          </cell>
          <cell r="X738">
            <v>38940</v>
          </cell>
        </row>
        <row r="739">
          <cell r="A739" t="str">
            <v>438926</v>
          </cell>
          <cell r="B739" t="str">
            <v xml:space="preserve">ZAINAL ABIDIN    </v>
          </cell>
          <cell r="C739" t="str">
            <v>10</v>
          </cell>
          <cell r="D739" t="str">
            <v>01/10/2002</v>
          </cell>
          <cell r="E739" t="str">
            <v>PTR. SHIFT OPS &amp; QC</v>
          </cell>
          <cell r="F739" t="str">
            <v>10</v>
          </cell>
          <cell r="G739" t="str">
            <v>03/01/2000</v>
          </cell>
          <cell r="H739">
            <v>19269</v>
          </cell>
          <cell r="I739" t="str">
            <v>0000066655</v>
          </cell>
          <cell r="J739" t="str">
            <v>SMP</v>
          </cell>
          <cell r="K739" t="str">
            <v>S M P</v>
          </cell>
          <cell r="L739" t="str">
            <v>PLAJU</v>
          </cell>
          <cell r="M739" t="str">
            <v>26/06/1971</v>
          </cell>
          <cell r="N739" t="str">
            <v>E13C00</v>
          </cell>
          <cell r="O739" t="str">
            <v>DOK &amp; PKP</v>
          </cell>
          <cell r="P739">
            <v>6</v>
          </cell>
          <cell r="Q739">
            <v>5</v>
          </cell>
          <cell r="R739">
            <v>5</v>
          </cell>
          <cell r="S739">
            <v>16.666666666666668</v>
          </cell>
          <cell r="T739">
            <v>2</v>
          </cell>
          <cell r="U739">
            <v>4</v>
          </cell>
          <cell r="V739">
            <v>0</v>
          </cell>
          <cell r="W739">
            <v>52</v>
          </cell>
          <cell r="X739">
            <v>39357</v>
          </cell>
        </row>
        <row r="740">
          <cell r="A740" t="str">
            <v>438959</v>
          </cell>
          <cell r="B740" t="str">
            <v xml:space="preserve">ZAINI HADI    </v>
          </cell>
          <cell r="C740" t="str">
            <v>10</v>
          </cell>
          <cell r="D740" t="str">
            <v>01/10/2002</v>
          </cell>
          <cell r="E740" t="str">
            <v>TEKNISI RIGGER</v>
          </cell>
          <cell r="F740" t="str">
            <v>10</v>
          </cell>
          <cell r="G740" t="str">
            <v>01/10/2002</v>
          </cell>
          <cell r="H740">
            <v>19979</v>
          </cell>
          <cell r="I740" t="str">
            <v>0000036664</v>
          </cell>
          <cell r="J740" t="str">
            <v>SMA</v>
          </cell>
          <cell r="K740" t="str">
            <v>SMA-PASPAL/PERSAMAAN</v>
          </cell>
          <cell r="L740" t="str">
            <v>PLAJU</v>
          </cell>
          <cell r="M740" t="str">
            <v>16/01/1975</v>
          </cell>
          <cell r="N740" t="str">
            <v>E13A50</v>
          </cell>
          <cell r="O740" t="str">
            <v>BENGKEL</v>
          </cell>
          <cell r="P740">
            <v>6</v>
          </cell>
          <cell r="Q740">
            <v>6</v>
          </cell>
          <cell r="R740">
            <v>4</v>
          </cell>
          <cell r="S740">
            <v>16.666666666666668</v>
          </cell>
          <cell r="T740">
            <v>3</v>
          </cell>
          <cell r="U740">
            <v>2</v>
          </cell>
          <cell r="V740">
            <v>0</v>
          </cell>
          <cell r="W740">
            <v>50</v>
          </cell>
          <cell r="X740">
            <v>40068</v>
          </cell>
        </row>
        <row r="741">
          <cell r="A741" t="str">
            <v>439299</v>
          </cell>
          <cell r="B741" t="str">
            <v xml:space="preserve">DJAMAL  E.S.    </v>
          </cell>
          <cell r="C741" t="str">
            <v>09</v>
          </cell>
          <cell r="D741" t="str">
            <v>01/04/2001</v>
          </cell>
          <cell r="E741" t="str">
            <v>PWS. JAGA REFORMING &amp; FGS</v>
          </cell>
          <cell r="F741" t="str">
            <v>07</v>
          </cell>
          <cell r="G741" t="str">
            <v>01/08/2003</v>
          </cell>
          <cell r="H741">
            <v>19625</v>
          </cell>
          <cell r="I741" t="str">
            <v>0000056666</v>
          </cell>
          <cell r="J741" t="str">
            <v>SMA</v>
          </cell>
          <cell r="K741" t="str">
            <v>SMA/PASPAL/IPA</v>
          </cell>
          <cell r="L741" t="str">
            <v>PLAJU</v>
          </cell>
          <cell r="M741" t="str">
            <v>20/01/1975</v>
          </cell>
          <cell r="N741" t="str">
            <v>E13111</v>
          </cell>
          <cell r="O741" t="str">
            <v>CD &amp; GP</v>
          </cell>
          <cell r="P741">
            <v>6</v>
          </cell>
          <cell r="Q741">
            <v>6</v>
          </cell>
          <cell r="R741">
            <v>6</v>
          </cell>
          <cell r="S741">
            <v>20</v>
          </cell>
          <cell r="T741">
            <v>3</v>
          </cell>
          <cell r="U741">
            <v>1</v>
          </cell>
          <cell r="V741">
            <v>-2</v>
          </cell>
          <cell r="W741">
            <v>51</v>
          </cell>
          <cell r="X741">
            <v>39714</v>
          </cell>
        </row>
        <row r="742">
          <cell r="A742" t="str">
            <v>439866</v>
          </cell>
          <cell r="B742" t="str">
            <v xml:space="preserve">SJAFARUDIN HUSIN    </v>
          </cell>
          <cell r="C742" t="str">
            <v>10</v>
          </cell>
          <cell r="D742" t="str">
            <v>01/04/2001</v>
          </cell>
          <cell r="E742" t="str">
            <v>AST. TREATING</v>
          </cell>
          <cell r="F742" t="str">
            <v>08</v>
          </cell>
          <cell r="G742" t="str">
            <v>01/08/2003</v>
          </cell>
          <cell r="H742">
            <v>18424</v>
          </cell>
          <cell r="I742" t="str">
            <v>0000056655</v>
          </cell>
          <cell r="J742" t="str">
            <v>SMA</v>
          </cell>
          <cell r="K742" t="str">
            <v>P K MIGAS</v>
          </cell>
          <cell r="L742" t="str">
            <v>PLAJU</v>
          </cell>
          <cell r="M742" t="str">
            <v>23/01/1975</v>
          </cell>
          <cell r="N742" t="str">
            <v>E13111</v>
          </cell>
          <cell r="O742" t="str">
            <v>CD &amp; GP</v>
          </cell>
          <cell r="P742">
            <v>6</v>
          </cell>
          <cell r="Q742">
            <v>5</v>
          </cell>
          <cell r="R742">
            <v>5</v>
          </cell>
          <cell r="S742">
            <v>16.666666666666668</v>
          </cell>
          <cell r="T742">
            <v>3</v>
          </cell>
          <cell r="U742">
            <v>1</v>
          </cell>
          <cell r="V742">
            <v>-2</v>
          </cell>
          <cell r="W742">
            <v>54</v>
          </cell>
          <cell r="X742">
            <v>38513</v>
          </cell>
        </row>
        <row r="743">
          <cell r="A743" t="str">
            <v>440253</v>
          </cell>
          <cell r="B743" t="str">
            <v xml:space="preserve">M.S. SIAHAAN    </v>
          </cell>
          <cell r="C743" t="str">
            <v>08</v>
          </cell>
          <cell r="D743" t="str">
            <v>01/04/2001</v>
          </cell>
          <cell r="E743" t="str">
            <v>PWS. JAGA LOADING PL</v>
          </cell>
          <cell r="F743" t="str">
            <v>07</v>
          </cell>
          <cell r="G743" t="str">
            <v>03/01/2000</v>
          </cell>
          <cell r="H743">
            <v>19067</v>
          </cell>
          <cell r="I743" t="str">
            <v>0000046666</v>
          </cell>
          <cell r="J743" t="str">
            <v>SMK</v>
          </cell>
          <cell r="K743" t="str">
            <v>S.T.M  MESIN</v>
          </cell>
          <cell r="L743" t="str">
            <v>PLAJU</v>
          </cell>
          <cell r="M743" t="str">
            <v>30/01/1975</v>
          </cell>
          <cell r="N743" t="str">
            <v>E13119</v>
          </cell>
          <cell r="O743" t="str">
            <v>I T P</v>
          </cell>
          <cell r="P743">
            <v>6</v>
          </cell>
          <cell r="Q743">
            <v>6</v>
          </cell>
          <cell r="R743">
            <v>6</v>
          </cell>
          <cell r="S743">
            <v>20</v>
          </cell>
          <cell r="T743">
            <v>3</v>
          </cell>
          <cell r="U743">
            <v>4</v>
          </cell>
          <cell r="V743">
            <v>-1</v>
          </cell>
          <cell r="W743">
            <v>52</v>
          </cell>
          <cell r="X743">
            <v>39155</v>
          </cell>
        </row>
        <row r="744">
          <cell r="A744" t="str">
            <v>440278</v>
          </cell>
          <cell r="B744" t="str">
            <v xml:space="preserve">KUNTRISNO    </v>
          </cell>
          <cell r="C744" t="str">
            <v>08</v>
          </cell>
          <cell r="D744" t="str">
            <v>01/10/2000</v>
          </cell>
          <cell r="E744" t="str">
            <v>AST.ANGGARAN</v>
          </cell>
          <cell r="F744" t="str">
            <v>07</v>
          </cell>
          <cell r="G744" t="str">
            <v>15/07/2002</v>
          </cell>
          <cell r="H744">
            <v>18257</v>
          </cell>
          <cell r="I744" t="str">
            <v>0000064556</v>
          </cell>
          <cell r="J744" t="str">
            <v>SMA</v>
          </cell>
          <cell r="K744" t="str">
            <v>S.M.A / SOSIAL</v>
          </cell>
          <cell r="L744" t="str">
            <v>PLAJU</v>
          </cell>
          <cell r="M744" t="str">
            <v>31/01/1975</v>
          </cell>
          <cell r="N744" t="str">
            <v>E13A10</v>
          </cell>
          <cell r="O744" t="str">
            <v>PERENCANAAN</v>
          </cell>
          <cell r="P744">
            <v>5</v>
          </cell>
          <cell r="Q744">
            <v>5</v>
          </cell>
          <cell r="R744">
            <v>6</v>
          </cell>
          <cell r="S744">
            <v>16.666666666666668</v>
          </cell>
          <cell r="T744">
            <v>3</v>
          </cell>
          <cell r="U744">
            <v>2</v>
          </cell>
          <cell r="V744">
            <v>-1</v>
          </cell>
          <cell r="W744">
            <v>55</v>
          </cell>
          <cell r="X744">
            <v>38346</v>
          </cell>
        </row>
        <row r="745">
          <cell r="A745" t="str">
            <v>440407</v>
          </cell>
          <cell r="B745" t="str">
            <v xml:space="preserve">ALWI    </v>
          </cell>
          <cell r="C745" t="str">
            <v>09</v>
          </cell>
          <cell r="D745" t="str">
            <v>01/10/1999</v>
          </cell>
          <cell r="E745" t="str">
            <v>TEKNISI RIGGER</v>
          </cell>
          <cell r="F745" t="str">
            <v>08</v>
          </cell>
          <cell r="G745" t="str">
            <v>01/10/2002</v>
          </cell>
          <cell r="H745">
            <v>19239</v>
          </cell>
          <cell r="I745" t="str">
            <v>0000055555</v>
          </cell>
          <cell r="J745" t="str">
            <v>D1</v>
          </cell>
          <cell r="K745" t="str">
            <v>AKA INST &amp; ELEKTRONIKA I</v>
          </cell>
          <cell r="L745" t="str">
            <v>PLAJU</v>
          </cell>
          <cell r="M745" t="str">
            <v>01/02/1975</v>
          </cell>
          <cell r="N745" t="str">
            <v>E13A50</v>
          </cell>
          <cell r="O745" t="str">
            <v>BENGKEL</v>
          </cell>
          <cell r="P745">
            <v>5</v>
          </cell>
          <cell r="Q745">
            <v>5</v>
          </cell>
          <cell r="R745">
            <v>5</v>
          </cell>
          <cell r="S745">
            <v>15</v>
          </cell>
          <cell r="T745">
            <v>4</v>
          </cell>
          <cell r="U745">
            <v>2</v>
          </cell>
          <cell r="V745">
            <v>-1</v>
          </cell>
          <cell r="W745">
            <v>52</v>
          </cell>
          <cell r="X745">
            <v>39327</v>
          </cell>
        </row>
        <row r="746">
          <cell r="A746" t="str">
            <v>440529</v>
          </cell>
          <cell r="B746" t="str">
            <v xml:space="preserve">BUYANI  DRS  </v>
          </cell>
          <cell r="C746" t="str">
            <v>07</v>
          </cell>
          <cell r="D746" t="str">
            <v>01/04/2002</v>
          </cell>
          <cell r="E746" t="str">
            <v>PWS. PEMBORONG JASA ABO</v>
          </cell>
          <cell r="F746" t="str">
            <v>06</v>
          </cell>
          <cell r="G746" t="str">
            <v>03/01/2000</v>
          </cell>
          <cell r="H746">
            <v>18264</v>
          </cell>
          <cell r="I746" t="str">
            <v>0000056666</v>
          </cell>
          <cell r="J746" t="str">
            <v>S1</v>
          </cell>
          <cell r="K746" t="str">
            <v>ADMINISTRASI NIAGA</v>
          </cell>
          <cell r="L746" t="str">
            <v>PLAJU</v>
          </cell>
          <cell r="M746" t="str">
            <v>05/02/1972</v>
          </cell>
          <cell r="N746" t="str">
            <v>E13520</v>
          </cell>
          <cell r="O746" t="str">
            <v>KONTRAK</v>
          </cell>
          <cell r="P746">
            <v>6</v>
          </cell>
          <cell r="Q746">
            <v>6</v>
          </cell>
          <cell r="R746">
            <v>6</v>
          </cell>
          <cell r="S746">
            <v>20</v>
          </cell>
          <cell r="T746">
            <v>7</v>
          </cell>
          <cell r="U746">
            <v>4</v>
          </cell>
          <cell r="V746">
            <v>-1</v>
          </cell>
          <cell r="W746">
            <v>54</v>
          </cell>
          <cell r="X746">
            <v>38353</v>
          </cell>
        </row>
        <row r="747">
          <cell r="A747" t="str">
            <v>440586</v>
          </cell>
          <cell r="B747" t="str">
            <v xml:space="preserve">EDDY JOEHADI  S.    </v>
          </cell>
          <cell r="C747" t="str">
            <v>07</v>
          </cell>
          <cell r="D747" t="str">
            <v>01/10/2001</v>
          </cell>
          <cell r="E747" t="str">
            <v>POK.SPES. BANG. MEK.</v>
          </cell>
          <cell r="F747" t="str">
            <v>06</v>
          </cell>
          <cell r="G747" t="str">
            <v>15/07/2002</v>
          </cell>
          <cell r="H747">
            <v>19207</v>
          </cell>
          <cell r="I747" t="str">
            <v>0000066666</v>
          </cell>
          <cell r="J747" t="str">
            <v>D3</v>
          </cell>
          <cell r="K747" t="str">
            <v>AKA TEKNIK MESIN III</v>
          </cell>
          <cell r="L747" t="str">
            <v>PLAJU</v>
          </cell>
          <cell r="M747" t="str">
            <v>01/02/1975</v>
          </cell>
          <cell r="N747" t="str">
            <v>E13A90</v>
          </cell>
          <cell r="O747" t="str">
            <v>ENJ. PEM</v>
          </cell>
          <cell r="P747">
            <v>6</v>
          </cell>
          <cell r="Q747">
            <v>6</v>
          </cell>
          <cell r="R747">
            <v>6</v>
          </cell>
          <cell r="S747">
            <v>20</v>
          </cell>
          <cell r="T747">
            <v>6</v>
          </cell>
          <cell r="U747">
            <v>2</v>
          </cell>
          <cell r="V747">
            <v>-1</v>
          </cell>
          <cell r="W747">
            <v>52</v>
          </cell>
          <cell r="X747">
            <v>39295</v>
          </cell>
        </row>
        <row r="748">
          <cell r="A748" t="str">
            <v>440594</v>
          </cell>
          <cell r="B748" t="str">
            <v xml:space="preserve">ENDANG MUSYANIF    </v>
          </cell>
          <cell r="C748" t="str">
            <v>09</v>
          </cell>
          <cell r="D748" t="str">
            <v>01/04/2002</v>
          </cell>
          <cell r="E748" t="str">
            <v>AST.ADMINISTRASI</v>
          </cell>
          <cell r="F748" t="str">
            <v>08</v>
          </cell>
          <cell r="G748" t="str">
            <v>15/07/2002</v>
          </cell>
          <cell r="H748">
            <v>19546</v>
          </cell>
          <cell r="I748" t="str">
            <v>0000055654</v>
          </cell>
          <cell r="J748" t="str">
            <v>SMA</v>
          </cell>
          <cell r="K748" t="str">
            <v>S.M.A-B/PASPAL</v>
          </cell>
          <cell r="L748" t="str">
            <v>PLAJU</v>
          </cell>
          <cell r="M748" t="str">
            <v>01/02/1975</v>
          </cell>
          <cell r="N748" t="str">
            <v>E13A10</v>
          </cell>
          <cell r="O748" t="str">
            <v>PERENCANAAN</v>
          </cell>
          <cell r="P748">
            <v>6</v>
          </cell>
          <cell r="Q748">
            <v>5</v>
          </cell>
          <cell r="R748">
            <v>4</v>
          </cell>
          <cell r="S748">
            <v>15</v>
          </cell>
          <cell r="T748">
            <v>3</v>
          </cell>
          <cell r="U748">
            <v>2</v>
          </cell>
          <cell r="V748">
            <v>-1</v>
          </cell>
          <cell r="W748">
            <v>51</v>
          </cell>
          <cell r="X748">
            <v>39635</v>
          </cell>
        </row>
        <row r="749">
          <cell r="A749" t="str">
            <v>440837</v>
          </cell>
          <cell r="B749" t="str">
            <v xml:space="preserve">MUHAMAD YAZID    </v>
          </cell>
          <cell r="C749" t="str">
            <v>09</v>
          </cell>
          <cell r="D749" t="str">
            <v>01/04/2001</v>
          </cell>
          <cell r="E749" t="str">
            <v>AST. JAGA CONSOLE POLYPRO</v>
          </cell>
          <cell r="F749" t="str">
            <v>08</v>
          </cell>
          <cell r="G749" t="str">
            <v>16/09/2002</v>
          </cell>
          <cell r="H749">
            <v>18211</v>
          </cell>
          <cell r="I749" t="str">
            <v>0000056556</v>
          </cell>
          <cell r="J749" t="str">
            <v>SMA</v>
          </cell>
          <cell r="K749" t="str">
            <v>S.M.A / SOSIAL</v>
          </cell>
          <cell r="L749" t="str">
            <v>PLAJU</v>
          </cell>
          <cell r="M749" t="str">
            <v>03/09/1971</v>
          </cell>
          <cell r="N749" t="str">
            <v>E13131</v>
          </cell>
          <cell r="O749" t="str">
            <v>P P</v>
          </cell>
          <cell r="P749">
            <v>5</v>
          </cell>
          <cell r="Q749">
            <v>5</v>
          </cell>
          <cell r="R749">
            <v>6</v>
          </cell>
          <cell r="S749">
            <v>16.666666666666668</v>
          </cell>
          <cell r="T749">
            <v>3</v>
          </cell>
          <cell r="U749">
            <v>2</v>
          </cell>
          <cell r="V749">
            <v>-1</v>
          </cell>
          <cell r="W749">
            <v>55</v>
          </cell>
          <cell r="X749">
            <v>38300</v>
          </cell>
        </row>
        <row r="750">
          <cell r="A750" t="str">
            <v>441533</v>
          </cell>
          <cell r="B750" t="str">
            <v xml:space="preserve">BARITA  S.    </v>
          </cell>
          <cell r="C750" t="str">
            <v>09</v>
          </cell>
          <cell r="D750" t="str">
            <v>01/10/2002</v>
          </cell>
          <cell r="E750" t="str">
            <v>AST. KIMLING</v>
          </cell>
          <cell r="F750" t="str">
            <v>08</v>
          </cell>
          <cell r="G750" t="str">
            <v>16/09/2003</v>
          </cell>
          <cell r="H750">
            <v>18867</v>
          </cell>
          <cell r="I750" t="str">
            <v>0000066645</v>
          </cell>
          <cell r="J750" t="str">
            <v>SMK</v>
          </cell>
          <cell r="K750" t="str">
            <v>SGA / SPG</v>
          </cell>
          <cell r="L750" t="str">
            <v>PLAJU</v>
          </cell>
          <cell r="M750" t="str">
            <v>05/02/1975</v>
          </cell>
          <cell r="N750" t="str">
            <v>E13530</v>
          </cell>
          <cell r="O750" t="str">
            <v>FASUM</v>
          </cell>
          <cell r="P750">
            <v>6</v>
          </cell>
          <cell r="Q750">
            <v>4</v>
          </cell>
          <cell r="R750">
            <v>5</v>
          </cell>
          <cell r="S750">
            <v>15</v>
          </cell>
          <cell r="T750">
            <v>3</v>
          </cell>
          <cell r="U750">
            <v>1</v>
          </cell>
          <cell r="V750">
            <v>-1</v>
          </cell>
          <cell r="W750">
            <v>53</v>
          </cell>
          <cell r="X750">
            <v>38956</v>
          </cell>
        </row>
        <row r="751">
          <cell r="A751" t="str">
            <v>442068</v>
          </cell>
          <cell r="B751" t="str">
            <v xml:space="preserve">A. GOFAR  HSD    </v>
          </cell>
          <cell r="C751" t="str">
            <v>10</v>
          </cell>
          <cell r="D751" t="str">
            <v>01/10/2002</v>
          </cell>
          <cell r="E751" t="str">
            <v>DANTON KIL PLAJU</v>
          </cell>
          <cell r="F751" t="str">
            <v>10</v>
          </cell>
          <cell r="G751" t="str">
            <v>16/04/2001</v>
          </cell>
          <cell r="H751">
            <v>18347</v>
          </cell>
          <cell r="I751" t="str">
            <v>0000056665</v>
          </cell>
          <cell r="J751" t="str">
            <v>SMP</v>
          </cell>
          <cell r="K751" t="str">
            <v>S M P</v>
          </cell>
          <cell r="L751" t="str">
            <v>SUNGAI GERONG</v>
          </cell>
          <cell r="M751" t="str">
            <v>31/05/1972</v>
          </cell>
          <cell r="N751" t="str">
            <v>E13630</v>
          </cell>
          <cell r="O751" t="str">
            <v>SEKURITI</v>
          </cell>
          <cell r="P751">
            <v>6</v>
          </cell>
          <cell r="Q751">
            <v>6</v>
          </cell>
          <cell r="R751">
            <v>5</v>
          </cell>
          <cell r="S751">
            <v>18.333333333333332</v>
          </cell>
          <cell r="T751">
            <v>2</v>
          </cell>
          <cell r="U751">
            <v>3</v>
          </cell>
          <cell r="V751">
            <v>0</v>
          </cell>
          <cell r="W751">
            <v>54</v>
          </cell>
          <cell r="X751">
            <v>38436</v>
          </cell>
        </row>
        <row r="752">
          <cell r="A752" t="str">
            <v>442132</v>
          </cell>
          <cell r="B752" t="str">
            <v xml:space="preserve">AMAN NANGYU    </v>
          </cell>
          <cell r="C752" t="str">
            <v>10</v>
          </cell>
          <cell r="D752" t="str">
            <v>01/10/2001</v>
          </cell>
          <cell r="E752" t="str">
            <v>AST. OPERASI SANDI</v>
          </cell>
          <cell r="F752" t="str">
            <v>09</v>
          </cell>
          <cell r="G752" t="str">
            <v>01/10/2003</v>
          </cell>
          <cell r="H752">
            <v>18179</v>
          </cell>
          <cell r="I752" t="str">
            <v>0000056665</v>
          </cell>
          <cell r="J752" t="str">
            <v>SD</v>
          </cell>
          <cell r="K752" t="str">
            <v>SEKOLAH DASAR</v>
          </cell>
          <cell r="L752" t="str">
            <v>PLAJU</v>
          </cell>
          <cell r="M752" t="str">
            <v>20/02/1969</v>
          </cell>
          <cell r="N752" t="str">
            <v>E13630</v>
          </cell>
          <cell r="O752" t="str">
            <v>SEKURITI</v>
          </cell>
          <cell r="P752">
            <v>6</v>
          </cell>
          <cell r="Q752">
            <v>6</v>
          </cell>
          <cell r="R752">
            <v>5</v>
          </cell>
          <cell r="S752">
            <v>18.333333333333332</v>
          </cell>
          <cell r="T752">
            <v>1</v>
          </cell>
          <cell r="U752">
            <v>1</v>
          </cell>
          <cell r="V752">
            <v>-1</v>
          </cell>
          <cell r="W752">
            <v>55</v>
          </cell>
          <cell r="X752">
            <v>38268</v>
          </cell>
        </row>
        <row r="753">
          <cell r="A753" t="str">
            <v>442181</v>
          </cell>
          <cell r="B753" t="str">
            <v xml:space="preserve">BONGKAS    </v>
          </cell>
          <cell r="C753" t="str">
            <v>09</v>
          </cell>
          <cell r="D753" t="str">
            <v>01/04/2003</v>
          </cell>
          <cell r="E753" t="str">
            <v>MPPK S/D 30062004</v>
          </cell>
          <cell r="F753" t="str">
            <v>09</v>
          </cell>
          <cell r="G753" t="str">
            <v>25/06/2003</v>
          </cell>
          <cell r="H753">
            <v>17709</v>
          </cell>
          <cell r="I753" t="str">
            <v>0000055655</v>
          </cell>
          <cell r="J753" t="str">
            <v>SMA</v>
          </cell>
          <cell r="K753" t="str">
            <v>SMA-SOSIAL/PERSAMAAN</v>
          </cell>
          <cell r="L753" t="str">
            <v>PLAJU</v>
          </cell>
          <cell r="M753" t="str">
            <v>01/07/1970</v>
          </cell>
          <cell r="N753" t="str">
            <v>E13730</v>
          </cell>
          <cell r="O753" t="str">
            <v>H I K</v>
          </cell>
          <cell r="P753">
            <v>6</v>
          </cell>
          <cell r="Q753">
            <v>5</v>
          </cell>
          <cell r="R753">
            <v>5</v>
          </cell>
          <cell r="S753">
            <v>16.666666666666668</v>
          </cell>
          <cell r="T753">
            <v>3</v>
          </cell>
          <cell r="U753">
            <v>1</v>
          </cell>
          <cell r="V753">
            <v>0</v>
          </cell>
          <cell r="W753">
            <v>56</v>
          </cell>
          <cell r="X753">
            <v>37797</v>
          </cell>
        </row>
        <row r="754">
          <cell r="A754" t="str">
            <v>442198</v>
          </cell>
          <cell r="B754" t="str">
            <v xml:space="preserve">BUDI HARTONO    </v>
          </cell>
          <cell r="C754" t="str">
            <v>08</v>
          </cell>
          <cell r="D754" t="str">
            <v>01/04/2003</v>
          </cell>
          <cell r="E754" t="str">
            <v>MPPK S/D 31082004</v>
          </cell>
          <cell r="F754" t="str">
            <v>08</v>
          </cell>
          <cell r="G754" t="str">
            <v>07/08/2003</v>
          </cell>
          <cell r="H754">
            <v>17752</v>
          </cell>
          <cell r="I754" t="str">
            <v>0000066565</v>
          </cell>
          <cell r="J754" t="str">
            <v>SMA</v>
          </cell>
          <cell r="K754" t="str">
            <v>SMA-SASTRA/PERSAMAAN</v>
          </cell>
          <cell r="L754" t="str">
            <v>SUNGAI GERONG</v>
          </cell>
          <cell r="M754" t="str">
            <v>18/08/1970</v>
          </cell>
          <cell r="N754" t="str">
            <v>E13730</v>
          </cell>
          <cell r="O754" t="str">
            <v>H I K</v>
          </cell>
          <cell r="P754">
            <v>5</v>
          </cell>
          <cell r="Q754">
            <v>6</v>
          </cell>
          <cell r="R754">
            <v>5</v>
          </cell>
          <cell r="S754">
            <v>16.666666666666668</v>
          </cell>
          <cell r="T754">
            <v>3</v>
          </cell>
          <cell r="U754">
            <v>1</v>
          </cell>
          <cell r="V754">
            <v>0</v>
          </cell>
          <cell r="W754">
            <v>56</v>
          </cell>
          <cell r="X754">
            <v>37840</v>
          </cell>
        </row>
        <row r="755">
          <cell r="A755" t="str">
            <v>442262</v>
          </cell>
          <cell r="B755" t="str">
            <v xml:space="preserve">IBRAHIM SALEH    </v>
          </cell>
          <cell r="C755" t="str">
            <v>11</v>
          </cell>
          <cell r="D755" t="str">
            <v>01/04/2001</v>
          </cell>
          <cell r="E755" t="str">
            <v>DANTON JAGA NON KIL</v>
          </cell>
          <cell r="F755" t="str">
            <v>10</v>
          </cell>
          <cell r="G755" t="str">
            <v>01/10/2003</v>
          </cell>
          <cell r="H755">
            <v>18128</v>
          </cell>
          <cell r="I755" t="str">
            <v>0000066555</v>
          </cell>
          <cell r="J755" t="str">
            <v>SD</v>
          </cell>
          <cell r="K755" t="str">
            <v>SEKOLAH DASAR</v>
          </cell>
          <cell r="L755" t="str">
            <v>PLAJU</v>
          </cell>
          <cell r="M755" t="str">
            <v>01/09/1970</v>
          </cell>
          <cell r="N755" t="str">
            <v>E13630</v>
          </cell>
          <cell r="O755" t="str">
            <v>SEKURITI</v>
          </cell>
          <cell r="P755">
            <v>5</v>
          </cell>
          <cell r="Q755">
            <v>5</v>
          </cell>
          <cell r="R755">
            <v>5</v>
          </cell>
          <cell r="S755">
            <v>15</v>
          </cell>
          <cell r="T755">
            <v>1</v>
          </cell>
          <cell r="U755">
            <v>1</v>
          </cell>
          <cell r="V755">
            <v>-1</v>
          </cell>
          <cell r="W755">
            <v>55</v>
          </cell>
          <cell r="X755">
            <v>38217</v>
          </cell>
        </row>
        <row r="756">
          <cell r="A756" t="str">
            <v>442384</v>
          </cell>
          <cell r="B756" t="str">
            <v xml:space="preserve">M. USMAN NOOR  A.MA  </v>
          </cell>
          <cell r="C756" t="str">
            <v>07</v>
          </cell>
          <cell r="D756" t="str">
            <v>01/04/2001</v>
          </cell>
          <cell r="E756" t="str">
            <v>MPPK S/D 30042004</v>
          </cell>
          <cell r="F756" t="str">
            <v>06</v>
          </cell>
          <cell r="G756" t="str">
            <v>04/04/2003</v>
          </cell>
          <cell r="H756">
            <v>17627</v>
          </cell>
          <cell r="I756" t="str">
            <v>0000046555</v>
          </cell>
          <cell r="J756" t="str">
            <v>D2</v>
          </cell>
          <cell r="K756" t="str">
            <v>AKA LISTRIK II</v>
          </cell>
          <cell r="L756" t="str">
            <v>PLAJU</v>
          </cell>
          <cell r="M756" t="str">
            <v>13/10/1970</v>
          </cell>
          <cell r="N756" t="str">
            <v>E13730</v>
          </cell>
          <cell r="O756" t="str">
            <v>H I K</v>
          </cell>
          <cell r="P756">
            <v>5</v>
          </cell>
          <cell r="Q756">
            <v>5</v>
          </cell>
          <cell r="R756">
            <v>5</v>
          </cell>
          <cell r="S756">
            <v>15</v>
          </cell>
          <cell r="T756">
            <v>5</v>
          </cell>
          <cell r="U756">
            <v>1</v>
          </cell>
          <cell r="V756">
            <v>-1</v>
          </cell>
          <cell r="W756">
            <v>56</v>
          </cell>
          <cell r="X756">
            <v>37715</v>
          </cell>
        </row>
        <row r="757">
          <cell r="A757" t="str">
            <v>442602</v>
          </cell>
          <cell r="B757" t="str">
            <v xml:space="preserve">TOGI SIHOTANG    </v>
          </cell>
          <cell r="C757" t="str">
            <v>08</v>
          </cell>
          <cell r="D757" t="str">
            <v>01/10/2001</v>
          </cell>
          <cell r="E757" t="str">
            <v>MPPK S/D 30112004</v>
          </cell>
          <cell r="F757" t="str">
            <v>07</v>
          </cell>
          <cell r="G757" t="str">
            <v>21/11/2003</v>
          </cell>
          <cell r="H757">
            <v>17858</v>
          </cell>
          <cell r="I757" t="str">
            <v>0000056555</v>
          </cell>
          <cell r="J757" t="str">
            <v>SMA</v>
          </cell>
          <cell r="K757" t="str">
            <v>S.M.A-C/SOSIAL</v>
          </cell>
          <cell r="L757" t="str">
            <v>PLAJU</v>
          </cell>
          <cell r="M757" t="str">
            <v>02/10/1970</v>
          </cell>
          <cell r="N757" t="str">
            <v>E13730</v>
          </cell>
          <cell r="O757" t="str">
            <v>H I K</v>
          </cell>
          <cell r="P757">
            <v>5</v>
          </cell>
          <cell r="Q757">
            <v>5</v>
          </cell>
          <cell r="R757">
            <v>5</v>
          </cell>
          <cell r="S757">
            <v>15</v>
          </cell>
          <cell r="T757">
            <v>3</v>
          </cell>
          <cell r="U757">
            <v>1</v>
          </cell>
          <cell r="V757">
            <v>-1</v>
          </cell>
          <cell r="W757">
            <v>56</v>
          </cell>
          <cell r="X757">
            <v>37946</v>
          </cell>
        </row>
        <row r="758">
          <cell r="A758" t="str">
            <v>442643</v>
          </cell>
          <cell r="B758" t="str">
            <v xml:space="preserve">SUTOMAS    </v>
          </cell>
          <cell r="C758" t="str">
            <v>09</v>
          </cell>
          <cell r="D758" t="str">
            <v>01/10/2002</v>
          </cell>
          <cell r="E758" t="str">
            <v>PWS. PENGAMANAN FISIK</v>
          </cell>
          <cell r="F758" t="str">
            <v>06</v>
          </cell>
          <cell r="G758" t="str">
            <v>02/01/2003</v>
          </cell>
          <cell r="H758">
            <v>19071</v>
          </cell>
          <cell r="I758" t="str">
            <v>0000065655</v>
          </cell>
          <cell r="J758" t="str">
            <v>SMA</v>
          </cell>
          <cell r="K758" t="str">
            <v>SMA.SOS/PERSAMAAN</v>
          </cell>
          <cell r="L758" t="str">
            <v>SUNGAI GERONG</v>
          </cell>
          <cell r="M758" t="str">
            <v>25/09/1972</v>
          </cell>
          <cell r="N758" t="str">
            <v>E13630</v>
          </cell>
          <cell r="O758" t="str">
            <v>SEKURITI</v>
          </cell>
          <cell r="P758">
            <v>6</v>
          </cell>
          <cell r="Q758">
            <v>5</v>
          </cell>
          <cell r="R758">
            <v>5</v>
          </cell>
          <cell r="S758">
            <v>16.666666666666668</v>
          </cell>
          <cell r="T758">
            <v>3</v>
          </cell>
          <cell r="U758">
            <v>1</v>
          </cell>
          <cell r="V758">
            <v>-3</v>
          </cell>
          <cell r="W758">
            <v>52</v>
          </cell>
          <cell r="X758">
            <v>39159</v>
          </cell>
        </row>
        <row r="759">
          <cell r="A759" t="str">
            <v>442651</v>
          </cell>
          <cell r="B759" t="str">
            <v xml:space="preserve">TJIK DEN    </v>
          </cell>
          <cell r="C759" t="str">
            <v>12</v>
          </cell>
          <cell r="D759" t="str">
            <v>01/10/2001</v>
          </cell>
          <cell r="E759" t="str">
            <v>DANRU PKP KENTEN</v>
          </cell>
          <cell r="F759" t="str">
            <v>11</v>
          </cell>
          <cell r="G759" t="str">
            <v>16/04/2001</v>
          </cell>
          <cell r="H759">
            <v>19325</v>
          </cell>
          <cell r="I759" t="str">
            <v>0000036555</v>
          </cell>
          <cell r="J759" t="str">
            <v>SD</v>
          </cell>
          <cell r="K759" t="str">
            <v>SD KELAS VI</v>
          </cell>
          <cell r="L759" t="str">
            <v>PLAJU</v>
          </cell>
          <cell r="M759" t="str">
            <v>01/07/1970</v>
          </cell>
          <cell r="N759" t="str">
            <v>E13630</v>
          </cell>
          <cell r="O759" t="str">
            <v>SEKURITI</v>
          </cell>
          <cell r="P759">
            <v>5</v>
          </cell>
          <cell r="Q759">
            <v>5</v>
          </cell>
          <cell r="R759">
            <v>5</v>
          </cell>
          <cell r="S759">
            <v>15</v>
          </cell>
          <cell r="T759">
            <v>1</v>
          </cell>
          <cell r="U759">
            <v>3</v>
          </cell>
          <cell r="V759">
            <v>-1</v>
          </cell>
          <cell r="W759">
            <v>52</v>
          </cell>
          <cell r="X759">
            <v>39413</v>
          </cell>
        </row>
        <row r="760">
          <cell r="A760" t="str">
            <v>442716</v>
          </cell>
          <cell r="B760" t="str">
            <v xml:space="preserve">ABADI    </v>
          </cell>
          <cell r="C760" t="str">
            <v>08</v>
          </cell>
          <cell r="D760" t="str">
            <v>01/10/2002</v>
          </cell>
          <cell r="E760" t="str">
            <v>AST INSTRUMENT</v>
          </cell>
          <cell r="F760" t="str">
            <v>06</v>
          </cell>
          <cell r="G760" t="str">
            <v>01/10/2002</v>
          </cell>
          <cell r="H760">
            <v>18794</v>
          </cell>
          <cell r="I760" t="str">
            <v>0000056666</v>
          </cell>
          <cell r="J760" t="str">
            <v>D1</v>
          </cell>
          <cell r="K760" t="str">
            <v>AKA INST &amp; ELEKTRONIKA I</v>
          </cell>
          <cell r="L760" t="str">
            <v>PLAJU</v>
          </cell>
          <cell r="M760" t="str">
            <v>17/02/1975</v>
          </cell>
          <cell r="N760" t="str">
            <v>E13A50</v>
          </cell>
          <cell r="O760" t="str">
            <v>BENGKEL</v>
          </cell>
          <cell r="P760">
            <v>6</v>
          </cell>
          <cell r="Q760">
            <v>6</v>
          </cell>
          <cell r="R760">
            <v>6</v>
          </cell>
          <cell r="S760">
            <v>20</v>
          </cell>
          <cell r="T760">
            <v>4</v>
          </cell>
          <cell r="U760">
            <v>2</v>
          </cell>
          <cell r="V760">
            <v>-2</v>
          </cell>
          <cell r="W760">
            <v>53</v>
          </cell>
          <cell r="X760">
            <v>38883</v>
          </cell>
        </row>
        <row r="761">
          <cell r="A761" t="str">
            <v>442765</v>
          </cell>
          <cell r="B761" t="str">
            <v xml:space="preserve">AMIR SODRI    </v>
          </cell>
          <cell r="C761" t="str">
            <v>10</v>
          </cell>
          <cell r="D761" t="str">
            <v>01/04/2000</v>
          </cell>
          <cell r="E761" t="str">
            <v>SEKRETARIS MAN. PROD.I</v>
          </cell>
          <cell r="F761" t="str">
            <v>08</v>
          </cell>
          <cell r="G761" t="str">
            <v>01/06/2003</v>
          </cell>
          <cell r="H761">
            <v>18955</v>
          </cell>
          <cell r="I761" t="str">
            <v>0000054565</v>
          </cell>
          <cell r="J761" t="str">
            <v>SMA</v>
          </cell>
          <cell r="K761" t="str">
            <v>S.M.A-C/SOSIAL</v>
          </cell>
          <cell r="L761" t="str">
            <v>PLAJU</v>
          </cell>
          <cell r="M761" t="str">
            <v>17/02/1975</v>
          </cell>
          <cell r="N761" t="str">
            <v>E13110</v>
          </cell>
          <cell r="O761" t="str">
            <v>UNIT PROD. I</v>
          </cell>
          <cell r="P761">
            <v>5</v>
          </cell>
          <cell r="Q761">
            <v>6</v>
          </cell>
          <cell r="R761">
            <v>5</v>
          </cell>
          <cell r="S761">
            <v>16.666666666666668</v>
          </cell>
          <cell r="T761">
            <v>3</v>
          </cell>
          <cell r="U761">
            <v>1</v>
          </cell>
          <cell r="V761">
            <v>-2</v>
          </cell>
          <cell r="W761">
            <v>53</v>
          </cell>
          <cell r="X761">
            <v>39044</v>
          </cell>
        </row>
        <row r="762">
          <cell r="A762" t="str">
            <v>442773</v>
          </cell>
          <cell r="B762" t="str">
            <v xml:space="preserve">AMIR SYAM    </v>
          </cell>
          <cell r="C762" t="str">
            <v>10</v>
          </cell>
          <cell r="D762" t="str">
            <v>01/04/2000</v>
          </cell>
          <cell r="E762" t="str">
            <v>AST.JAGA HVU-2</v>
          </cell>
          <cell r="F762" t="str">
            <v>09</v>
          </cell>
          <cell r="G762" t="str">
            <v>01/09/2003</v>
          </cell>
          <cell r="H762">
            <v>19153</v>
          </cell>
          <cell r="I762" t="str">
            <v>0000065555</v>
          </cell>
          <cell r="J762" t="str">
            <v>SMK</v>
          </cell>
          <cell r="K762" t="str">
            <v>S T M / MESIN</v>
          </cell>
          <cell r="L762" t="str">
            <v>SUNGAI GERONG</v>
          </cell>
          <cell r="M762" t="str">
            <v>17/02/1975</v>
          </cell>
          <cell r="N762" t="str">
            <v>E13112</v>
          </cell>
          <cell r="O762" t="str">
            <v>CD &amp; L</v>
          </cell>
          <cell r="P762">
            <v>5</v>
          </cell>
          <cell r="Q762">
            <v>5</v>
          </cell>
          <cell r="R762">
            <v>5</v>
          </cell>
          <cell r="S762">
            <v>15</v>
          </cell>
          <cell r="T762">
            <v>3</v>
          </cell>
          <cell r="U762">
            <v>1</v>
          </cell>
          <cell r="V762">
            <v>-1</v>
          </cell>
          <cell r="W762">
            <v>52</v>
          </cell>
          <cell r="X762">
            <v>39241</v>
          </cell>
        </row>
        <row r="763">
          <cell r="A763" t="str">
            <v>442781</v>
          </cell>
          <cell r="B763" t="str">
            <v xml:space="preserve">AMIRUDDIN    </v>
          </cell>
          <cell r="C763" t="str">
            <v>09</v>
          </cell>
          <cell r="D763" t="str">
            <v>01/10/2001</v>
          </cell>
          <cell r="E763" t="str">
            <v>TEKNISI PIPE FITTER</v>
          </cell>
          <cell r="F763" t="str">
            <v>09</v>
          </cell>
          <cell r="G763" t="str">
            <v>01/10/2002</v>
          </cell>
          <cell r="H763">
            <v>19723</v>
          </cell>
          <cell r="I763" t="str">
            <v>0000056555</v>
          </cell>
          <cell r="J763" t="str">
            <v>SMK</v>
          </cell>
          <cell r="K763" t="str">
            <v>S.T.M</v>
          </cell>
          <cell r="L763" t="str">
            <v>PLAJU</v>
          </cell>
          <cell r="M763" t="str">
            <v>17/02/1975</v>
          </cell>
          <cell r="N763" t="str">
            <v>E13A50</v>
          </cell>
          <cell r="O763" t="str">
            <v>BENGKEL</v>
          </cell>
          <cell r="P763">
            <v>5</v>
          </cell>
          <cell r="Q763">
            <v>5</v>
          </cell>
          <cell r="R763">
            <v>5</v>
          </cell>
          <cell r="S763">
            <v>15</v>
          </cell>
          <cell r="T763">
            <v>3</v>
          </cell>
          <cell r="U763">
            <v>2</v>
          </cell>
          <cell r="V763">
            <v>0</v>
          </cell>
          <cell r="W763">
            <v>51</v>
          </cell>
          <cell r="X763">
            <v>39812</v>
          </cell>
        </row>
        <row r="764">
          <cell r="A764" t="str">
            <v>442813</v>
          </cell>
          <cell r="B764" t="str">
            <v xml:space="preserve">ARIPIN URIP    </v>
          </cell>
          <cell r="C764" t="str">
            <v>09</v>
          </cell>
          <cell r="D764" t="str">
            <v>01/04/2001</v>
          </cell>
          <cell r="E764" t="str">
            <v>TEKNISI ROT. EQUIPMENT</v>
          </cell>
          <cell r="F764" t="str">
            <v>08</v>
          </cell>
          <cell r="G764" t="str">
            <v>01/07/2003</v>
          </cell>
          <cell r="H764">
            <v>19068</v>
          </cell>
          <cell r="I764" t="str">
            <v>0000066666</v>
          </cell>
          <cell r="J764" t="str">
            <v>D1</v>
          </cell>
          <cell r="K764" t="str">
            <v>PKL TEKNIK MESIN I</v>
          </cell>
          <cell r="L764" t="str">
            <v>PLAJU</v>
          </cell>
          <cell r="M764" t="str">
            <v>17/02/1975</v>
          </cell>
          <cell r="N764" t="str">
            <v>E13A50</v>
          </cell>
          <cell r="O764" t="str">
            <v>BENGKEL</v>
          </cell>
          <cell r="P764">
            <v>6</v>
          </cell>
          <cell r="Q764">
            <v>6</v>
          </cell>
          <cell r="R764">
            <v>6</v>
          </cell>
          <cell r="S764">
            <v>20</v>
          </cell>
          <cell r="T764">
            <v>4</v>
          </cell>
          <cell r="U764">
            <v>1</v>
          </cell>
          <cell r="V764">
            <v>-1</v>
          </cell>
          <cell r="W764">
            <v>52</v>
          </cell>
          <cell r="X764">
            <v>39156</v>
          </cell>
        </row>
        <row r="765">
          <cell r="A765" t="str">
            <v>442821</v>
          </cell>
          <cell r="B765" t="str">
            <v xml:space="preserve">BAMBANG DWIJO S  S.SI  </v>
          </cell>
          <cell r="C765" t="str">
            <v>08</v>
          </cell>
          <cell r="D765" t="str">
            <v>01/04/2003</v>
          </cell>
          <cell r="E765" t="str">
            <v>AST. ANGGARAN</v>
          </cell>
          <cell r="F765" t="str">
            <v>07</v>
          </cell>
          <cell r="G765" t="str">
            <v>01/12/2003</v>
          </cell>
          <cell r="H765">
            <v>18480</v>
          </cell>
          <cell r="I765" t="str">
            <v>0000045655</v>
          </cell>
          <cell r="J765" t="str">
            <v>S1</v>
          </cell>
          <cell r="K765" t="str">
            <v>MIPA GEOGRAFI</v>
          </cell>
          <cell r="L765" t="str">
            <v>SUNGAI GERONG</v>
          </cell>
          <cell r="M765" t="str">
            <v>17/02/1975</v>
          </cell>
          <cell r="N765" t="str">
            <v>E13A10</v>
          </cell>
          <cell r="O765" t="str">
            <v>PERENCANAAN</v>
          </cell>
          <cell r="P765">
            <v>6</v>
          </cell>
          <cell r="Q765">
            <v>5</v>
          </cell>
          <cell r="R765">
            <v>5</v>
          </cell>
          <cell r="S765">
            <v>16.666666666666668</v>
          </cell>
          <cell r="T765">
            <v>7</v>
          </cell>
          <cell r="U765">
            <v>1</v>
          </cell>
          <cell r="V765">
            <v>-1</v>
          </cell>
          <cell r="W765">
            <v>54</v>
          </cell>
          <cell r="X765">
            <v>38569</v>
          </cell>
        </row>
        <row r="766">
          <cell r="A766" t="str">
            <v>442879</v>
          </cell>
          <cell r="B766" t="str">
            <v xml:space="preserve">EDDY KUSNADI    </v>
          </cell>
          <cell r="C766" t="str">
            <v>08</v>
          </cell>
          <cell r="D766" t="str">
            <v>01/10/2002</v>
          </cell>
          <cell r="E766" t="str">
            <v>TEKNISI INSTRUMEN</v>
          </cell>
          <cell r="F766" t="str">
            <v>08</v>
          </cell>
          <cell r="G766" t="str">
            <v>31/12/2000</v>
          </cell>
          <cell r="H766">
            <v>18773</v>
          </cell>
          <cell r="I766" t="str">
            <v>0000066665</v>
          </cell>
          <cell r="J766" t="str">
            <v>SMA</v>
          </cell>
          <cell r="K766" t="str">
            <v>SMA/PASPAL/IPA</v>
          </cell>
          <cell r="L766" t="str">
            <v>PLAJU</v>
          </cell>
          <cell r="M766" t="str">
            <v>17/02/1975</v>
          </cell>
          <cell r="N766" t="str">
            <v>E13A50</v>
          </cell>
          <cell r="O766" t="str">
            <v>BENGKEL</v>
          </cell>
          <cell r="P766">
            <v>6</v>
          </cell>
          <cell r="Q766">
            <v>6</v>
          </cell>
          <cell r="R766">
            <v>5</v>
          </cell>
          <cell r="S766">
            <v>18.333333333333332</v>
          </cell>
          <cell r="T766">
            <v>3</v>
          </cell>
          <cell r="U766">
            <v>4</v>
          </cell>
          <cell r="V766">
            <v>0</v>
          </cell>
          <cell r="W766">
            <v>53</v>
          </cell>
          <cell r="X766">
            <v>38862</v>
          </cell>
        </row>
        <row r="767">
          <cell r="A767" t="str">
            <v>442895</v>
          </cell>
          <cell r="B767" t="str">
            <v xml:space="preserve">HAMIDZAR    </v>
          </cell>
          <cell r="C767" t="str">
            <v>09</v>
          </cell>
          <cell r="D767" t="str">
            <v>01/04/2002</v>
          </cell>
          <cell r="E767" t="str">
            <v>TEKNISI SIPIL</v>
          </cell>
          <cell r="F767" t="str">
            <v>09</v>
          </cell>
          <cell r="G767" t="str">
            <v>01/10/2002</v>
          </cell>
          <cell r="H767">
            <v>19629</v>
          </cell>
          <cell r="I767" t="str">
            <v>0000056655</v>
          </cell>
          <cell r="J767" t="str">
            <v>D3</v>
          </cell>
          <cell r="K767" t="str">
            <v>SM TEKNIK MESIN</v>
          </cell>
          <cell r="L767" t="str">
            <v>PLAJU</v>
          </cell>
          <cell r="M767" t="str">
            <v>17/02/1975</v>
          </cell>
          <cell r="N767" t="str">
            <v>E13A50</v>
          </cell>
          <cell r="O767" t="str">
            <v>BENGKEL</v>
          </cell>
          <cell r="P767">
            <v>6</v>
          </cell>
          <cell r="Q767">
            <v>5</v>
          </cell>
          <cell r="R767">
            <v>5</v>
          </cell>
          <cell r="S767">
            <v>16.666666666666668</v>
          </cell>
          <cell r="T767">
            <v>6</v>
          </cell>
          <cell r="U767">
            <v>2</v>
          </cell>
          <cell r="V767">
            <v>0</v>
          </cell>
          <cell r="W767">
            <v>51</v>
          </cell>
          <cell r="X767">
            <v>39718</v>
          </cell>
        </row>
        <row r="768">
          <cell r="A768" t="str">
            <v>442992</v>
          </cell>
          <cell r="B768" t="str">
            <v xml:space="preserve">JAFRISYAMSI    </v>
          </cell>
          <cell r="C768" t="str">
            <v>08</v>
          </cell>
          <cell r="D768" t="str">
            <v>01/04/2003</v>
          </cell>
          <cell r="E768" t="str">
            <v>PERENCANAAN MEKANIK &amp; SIPIL AREA-III</v>
          </cell>
          <cell r="F768" t="str">
            <v>06</v>
          </cell>
          <cell r="G768" t="str">
            <v>01/12/2003</v>
          </cell>
          <cell r="H768">
            <v>19129</v>
          </cell>
          <cell r="I768" t="str">
            <v>0000045666</v>
          </cell>
          <cell r="J768" t="str">
            <v>D1</v>
          </cell>
          <cell r="K768" t="str">
            <v>PKL TEKNIK MESIN I</v>
          </cell>
          <cell r="L768" t="str">
            <v>PLAJU</v>
          </cell>
          <cell r="M768" t="str">
            <v>17/02/1975</v>
          </cell>
          <cell r="N768" t="str">
            <v>E13A10</v>
          </cell>
          <cell r="O768" t="str">
            <v>PERENCANAAN</v>
          </cell>
          <cell r="P768">
            <v>6</v>
          </cell>
          <cell r="Q768">
            <v>6</v>
          </cell>
          <cell r="R768">
            <v>6</v>
          </cell>
          <cell r="S768">
            <v>20</v>
          </cell>
          <cell r="T768">
            <v>4</v>
          </cell>
          <cell r="U768">
            <v>1</v>
          </cell>
          <cell r="V768">
            <v>-2</v>
          </cell>
          <cell r="W768">
            <v>52</v>
          </cell>
          <cell r="X768">
            <v>39217</v>
          </cell>
        </row>
        <row r="769">
          <cell r="A769" t="str">
            <v>443023</v>
          </cell>
          <cell r="B769" t="str">
            <v xml:space="preserve">M. DINSYAH    </v>
          </cell>
          <cell r="C769" t="str">
            <v>09</v>
          </cell>
          <cell r="D769" t="str">
            <v>01/04/2000</v>
          </cell>
          <cell r="E769" t="str">
            <v>TEKNISI INSTRUMEN</v>
          </cell>
          <cell r="F769" t="str">
            <v>08</v>
          </cell>
          <cell r="G769" t="str">
            <v>01/10/2002</v>
          </cell>
          <cell r="H769">
            <v>19621</v>
          </cell>
          <cell r="I769" t="str">
            <v>0000065556</v>
          </cell>
          <cell r="J769" t="str">
            <v>D1</v>
          </cell>
          <cell r="K769" t="str">
            <v>AKA INST &amp; ELEKTRONIKA I</v>
          </cell>
          <cell r="L769" t="str">
            <v>PLAJU</v>
          </cell>
          <cell r="M769" t="str">
            <v>17/02/1975</v>
          </cell>
          <cell r="N769" t="str">
            <v>E13A50</v>
          </cell>
          <cell r="O769" t="str">
            <v>BENGKEL</v>
          </cell>
          <cell r="P769">
            <v>5</v>
          </cell>
          <cell r="Q769">
            <v>5</v>
          </cell>
          <cell r="R769">
            <v>6</v>
          </cell>
          <cell r="S769">
            <v>16.666666666666668</v>
          </cell>
          <cell r="T769">
            <v>4</v>
          </cell>
          <cell r="U769">
            <v>2</v>
          </cell>
          <cell r="V769">
            <v>-1</v>
          </cell>
          <cell r="W769">
            <v>51</v>
          </cell>
          <cell r="X769">
            <v>39710</v>
          </cell>
        </row>
        <row r="770">
          <cell r="A770" t="str">
            <v>443048</v>
          </cell>
          <cell r="B770" t="str">
            <v xml:space="preserve">M. HASAN BASRI    </v>
          </cell>
          <cell r="C770" t="str">
            <v>09</v>
          </cell>
          <cell r="D770" t="str">
            <v>01/04/2003</v>
          </cell>
          <cell r="E770" t="str">
            <v>SEKR. MAN REN &amp; EKON</v>
          </cell>
          <cell r="F770" t="str">
            <v>08</v>
          </cell>
          <cell r="G770" t="str">
            <v>01/10/2002</v>
          </cell>
          <cell r="H770">
            <v>19423</v>
          </cell>
          <cell r="I770" t="str">
            <v>0000055655</v>
          </cell>
          <cell r="J770" t="str">
            <v>SMK</v>
          </cell>
          <cell r="K770" t="str">
            <v>S T M / MESIN</v>
          </cell>
          <cell r="L770" t="str">
            <v>PLAJU</v>
          </cell>
          <cell r="M770" t="str">
            <v>17/02/1975</v>
          </cell>
          <cell r="N770" t="str">
            <v>E13200</v>
          </cell>
          <cell r="O770" t="str">
            <v>REN &amp; EKON</v>
          </cell>
          <cell r="P770">
            <v>6</v>
          </cell>
          <cell r="Q770">
            <v>5</v>
          </cell>
          <cell r="R770">
            <v>5</v>
          </cell>
          <cell r="S770">
            <v>16.666666666666668</v>
          </cell>
          <cell r="T770">
            <v>3</v>
          </cell>
          <cell r="U770">
            <v>2</v>
          </cell>
          <cell r="V770">
            <v>-1</v>
          </cell>
          <cell r="W770">
            <v>51</v>
          </cell>
          <cell r="X770">
            <v>39512</v>
          </cell>
        </row>
        <row r="771">
          <cell r="A771" t="str">
            <v>443064</v>
          </cell>
          <cell r="B771" t="str">
            <v xml:space="preserve">M. YAHYA  A.P  </v>
          </cell>
          <cell r="C771" t="str">
            <v>09</v>
          </cell>
          <cell r="D771" t="str">
            <v>01/04/2002</v>
          </cell>
          <cell r="E771" t="str">
            <v>TEKNISI INSTRUMENT</v>
          </cell>
          <cell r="F771" t="str">
            <v>09</v>
          </cell>
          <cell r="G771" t="str">
            <v>31/12/2000</v>
          </cell>
          <cell r="H771">
            <v>19219</v>
          </cell>
          <cell r="I771" t="str">
            <v>0000046555</v>
          </cell>
          <cell r="J771" t="str">
            <v>D1</v>
          </cell>
          <cell r="K771" t="str">
            <v>AKA INST &amp; ELEKTRONIKA I</v>
          </cell>
          <cell r="L771" t="str">
            <v>PLAJU</v>
          </cell>
          <cell r="M771" t="str">
            <v>17/02/1975</v>
          </cell>
          <cell r="N771" t="str">
            <v>E13A50</v>
          </cell>
          <cell r="O771" t="str">
            <v>BENGKEL</v>
          </cell>
          <cell r="P771">
            <v>5</v>
          </cell>
          <cell r="Q771">
            <v>5</v>
          </cell>
          <cell r="R771">
            <v>5</v>
          </cell>
          <cell r="S771">
            <v>15</v>
          </cell>
          <cell r="T771">
            <v>4</v>
          </cell>
          <cell r="U771">
            <v>4</v>
          </cell>
          <cell r="V771">
            <v>0</v>
          </cell>
          <cell r="W771">
            <v>52</v>
          </cell>
          <cell r="X771">
            <v>39307</v>
          </cell>
        </row>
        <row r="772">
          <cell r="A772" t="str">
            <v>443112</v>
          </cell>
          <cell r="B772" t="str">
            <v xml:space="preserve">MARHASAN    </v>
          </cell>
          <cell r="C772" t="str">
            <v>09</v>
          </cell>
          <cell r="D772" t="str">
            <v>01/10/2003</v>
          </cell>
          <cell r="E772" t="str">
            <v>AST. STAB &amp; MGC</v>
          </cell>
          <cell r="F772" t="str">
            <v>09</v>
          </cell>
          <cell r="G772" t="str">
            <v>01/05/2002</v>
          </cell>
          <cell r="H772">
            <v>19221</v>
          </cell>
          <cell r="I772" t="str">
            <v>0000055555</v>
          </cell>
          <cell r="J772" t="str">
            <v>SMK</v>
          </cell>
          <cell r="K772" t="str">
            <v>S.T.M  MESIN</v>
          </cell>
          <cell r="L772" t="str">
            <v>PLAJU</v>
          </cell>
          <cell r="M772" t="str">
            <v>17/02/1975</v>
          </cell>
          <cell r="N772" t="str">
            <v>E13111</v>
          </cell>
          <cell r="O772" t="str">
            <v>CD &amp; GP</v>
          </cell>
          <cell r="P772">
            <v>5</v>
          </cell>
          <cell r="Q772">
            <v>5</v>
          </cell>
          <cell r="R772">
            <v>5</v>
          </cell>
          <cell r="S772">
            <v>15</v>
          </cell>
          <cell r="T772">
            <v>3</v>
          </cell>
          <cell r="U772">
            <v>2</v>
          </cell>
          <cell r="V772">
            <v>0</v>
          </cell>
          <cell r="W772">
            <v>52</v>
          </cell>
          <cell r="X772">
            <v>39309</v>
          </cell>
        </row>
        <row r="773">
          <cell r="A773" t="str">
            <v>443145</v>
          </cell>
          <cell r="B773" t="str">
            <v xml:space="preserve">MAT NOERI N    </v>
          </cell>
          <cell r="C773" t="str">
            <v>10</v>
          </cell>
          <cell r="D773" t="str">
            <v>01/04/2000</v>
          </cell>
          <cell r="E773" t="str">
            <v>AST.JAGA HVU-2</v>
          </cell>
          <cell r="F773" t="str">
            <v>09</v>
          </cell>
          <cell r="G773" t="str">
            <v>01/09/2003</v>
          </cell>
          <cell r="H773">
            <v>19223</v>
          </cell>
          <cell r="I773" t="str">
            <v>0000055565</v>
          </cell>
          <cell r="J773" t="str">
            <v>SMA</v>
          </cell>
          <cell r="K773" t="str">
            <v>P K MIGAS</v>
          </cell>
          <cell r="L773" t="str">
            <v>SUNGAI GERONG</v>
          </cell>
          <cell r="M773" t="str">
            <v>17/02/1975</v>
          </cell>
          <cell r="N773" t="str">
            <v>E13112</v>
          </cell>
          <cell r="O773" t="str">
            <v>CD &amp; L</v>
          </cell>
          <cell r="P773">
            <v>5</v>
          </cell>
          <cell r="Q773">
            <v>6</v>
          </cell>
          <cell r="R773">
            <v>5</v>
          </cell>
          <cell r="S773">
            <v>16.666666666666668</v>
          </cell>
          <cell r="T773">
            <v>3</v>
          </cell>
          <cell r="U773">
            <v>1</v>
          </cell>
          <cell r="V773">
            <v>-1</v>
          </cell>
          <cell r="W773">
            <v>52</v>
          </cell>
          <cell r="X773">
            <v>39311</v>
          </cell>
        </row>
        <row r="774">
          <cell r="A774" t="str">
            <v>443161</v>
          </cell>
          <cell r="B774" t="str">
            <v xml:space="preserve">H.MUKHLIS ILYAS  SE  </v>
          </cell>
          <cell r="C774" t="str">
            <v>08</v>
          </cell>
          <cell r="D774" t="str">
            <v>01/10/2002</v>
          </cell>
          <cell r="E774" t="str">
            <v>PWS. ANGGARAN</v>
          </cell>
          <cell r="F774" t="str">
            <v>07</v>
          </cell>
          <cell r="G774" t="str">
            <v>09/09/2002</v>
          </cell>
          <cell r="H774">
            <v>19492</v>
          </cell>
          <cell r="I774" t="str">
            <v>0000066666</v>
          </cell>
          <cell r="J774" t="str">
            <v>S1</v>
          </cell>
          <cell r="K774" t="str">
            <v>EKONOMI MANAGEMENT</v>
          </cell>
          <cell r="L774" t="str">
            <v>PLAJU</v>
          </cell>
          <cell r="M774" t="str">
            <v>17/02/1975</v>
          </cell>
          <cell r="N774" t="str">
            <v>E13710</v>
          </cell>
          <cell r="O774" t="str">
            <v>P &amp; B</v>
          </cell>
          <cell r="P774">
            <v>6</v>
          </cell>
          <cell r="Q774">
            <v>6</v>
          </cell>
          <cell r="R774">
            <v>6</v>
          </cell>
          <cell r="S774">
            <v>20</v>
          </cell>
          <cell r="T774">
            <v>7</v>
          </cell>
          <cell r="U774">
            <v>2</v>
          </cell>
          <cell r="V774">
            <v>-1</v>
          </cell>
          <cell r="W774">
            <v>51</v>
          </cell>
          <cell r="X774">
            <v>39581</v>
          </cell>
        </row>
        <row r="775">
          <cell r="A775" t="str">
            <v>443178</v>
          </cell>
          <cell r="B775" t="str">
            <v xml:space="preserve">MUSOLLY    </v>
          </cell>
          <cell r="C775" t="str">
            <v>09</v>
          </cell>
          <cell r="D775" t="str">
            <v>01/10/2000</v>
          </cell>
          <cell r="E775" t="str">
            <v>TEKNISI LAS</v>
          </cell>
          <cell r="F775" t="str">
            <v>07</v>
          </cell>
          <cell r="G775" t="str">
            <v>01/10/2002</v>
          </cell>
          <cell r="H775">
            <v>19051</v>
          </cell>
          <cell r="I775" t="str">
            <v>0000055565</v>
          </cell>
          <cell r="J775" t="str">
            <v>D1</v>
          </cell>
          <cell r="K775" t="str">
            <v>AKA INST &amp; ELEKTRONIKA I</v>
          </cell>
          <cell r="L775" t="str">
            <v>SUNGAI GERONG</v>
          </cell>
          <cell r="M775" t="str">
            <v>17/02/1975</v>
          </cell>
          <cell r="N775" t="str">
            <v>E13A50</v>
          </cell>
          <cell r="O775" t="str">
            <v>BENGKEL</v>
          </cell>
          <cell r="P775">
            <v>5</v>
          </cell>
          <cell r="Q775">
            <v>6</v>
          </cell>
          <cell r="R775">
            <v>5</v>
          </cell>
          <cell r="S775">
            <v>16.666666666666668</v>
          </cell>
          <cell r="T775">
            <v>4</v>
          </cell>
          <cell r="U775">
            <v>2</v>
          </cell>
          <cell r="V775">
            <v>-2</v>
          </cell>
          <cell r="W775">
            <v>52</v>
          </cell>
          <cell r="X775">
            <v>39140</v>
          </cell>
        </row>
        <row r="776">
          <cell r="A776" t="str">
            <v>443201</v>
          </cell>
          <cell r="B776" t="str">
            <v xml:space="preserve">PURNOMO    </v>
          </cell>
          <cell r="C776" t="str">
            <v>09</v>
          </cell>
          <cell r="D776" t="str">
            <v>01/04/2002</v>
          </cell>
          <cell r="E776" t="str">
            <v>TEKNISI PIPE FITTER</v>
          </cell>
          <cell r="F776" t="str">
            <v>09</v>
          </cell>
          <cell r="G776" t="str">
            <v>01/10/2002</v>
          </cell>
          <cell r="H776">
            <v>19492</v>
          </cell>
          <cell r="I776" t="str">
            <v>0000045655</v>
          </cell>
          <cell r="J776" t="str">
            <v>SMK</v>
          </cell>
          <cell r="K776" t="str">
            <v>S.T.M  MESIN</v>
          </cell>
          <cell r="L776" t="str">
            <v>PLAJU</v>
          </cell>
          <cell r="M776" t="str">
            <v>17/02/1975</v>
          </cell>
          <cell r="N776" t="str">
            <v>E13A50</v>
          </cell>
          <cell r="O776" t="str">
            <v>BENGKEL</v>
          </cell>
          <cell r="P776">
            <v>6</v>
          </cell>
          <cell r="Q776">
            <v>5</v>
          </cell>
          <cell r="R776">
            <v>5</v>
          </cell>
          <cell r="S776">
            <v>16.666666666666668</v>
          </cell>
          <cell r="T776">
            <v>3</v>
          </cell>
          <cell r="U776">
            <v>2</v>
          </cell>
          <cell r="V776">
            <v>0</v>
          </cell>
          <cell r="W776">
            <v>51</v>
          </cell>
          <cell r="X776">
            <v>39581</v>
          </cell>
        </row>
        <row r="777">
          <cell r="A777" t="str">
            <v>443218</v>
          </cell>
          <cell r="B777" t="str">
            <v xml:space="preserve">R.A. AKIM    </v>
          </cell>
          <cell r="C777" t="str">
            <v>09</v>
          </cell>
          <cell r="D777" t="str">
            <v>01/10/2000</v>
          </cell>
          <cell r="E777" t="str">
            <v>TEKNISI NON ROT EQUIP.</v>
          </cell>
          <cell r="F777" t="str">
            <v>08</v>
          </cell>
          <cell r="G777" t="str">
            <v>25/11/2002</v>
          </cell>
          <cell r="H777">
            <v>18621</v>
          </cell>
          <cell r="I777" t="str">
            <v>0000064455</v>
          </cell>
          <cell r="J777" t="str">
            <v>D1</v>
          </cell>
          <cell r="K777" t="str">
            <v>PEND. MIGAS/PKL I</v>
          </cell>
          <cell r="L777" t="str">
            <v>PLAJU</v>
          </cell>
          <cell r="M777" t="str">
            <v>17/02/1975</v>
          </cell>
          <cell r="N777" t="str">
            <v>E13A50</v>
          </cell>
          <cell r="O777" t="str">
            <v>BENGKEL</v>
          </cell>
          <cell r="P777">
            <v>4</v>
          </cell>
          <cell r="Q777">
            <v>5</v>
          </cell>
          <cell r="R777">
            <v>5</v>
          </cell>
          <cell r="S777">
            <v>13.333333333333334</v>
          </cell>
          <cell r="T777">
            <v>4</v>
          </cell>
          <cell r="U777">
            <v>2</v>
          </cell>
          <cell r="V777">
            <v>-1</v>
          </cell>
          <cell r="W777">
            <v>54</v>
          </cell>
          <cell r="X777">
            <v>38710</v>
          </cell>
        </row>
        <row r="778">
          <cell r="A778" t="str">
            <v>443234</v>
          </cell>
          <cell r="B778" t="str">
            <v xml:space="preserve">R.M.SOELISTIOHADI    </v>
          </cell>
          <cell r="C778" t="str">
            <v>09</v>
          </cell>
          <cell r="D778" t="str">
            <v>01/10/2001</v>
          </cell>
          <cell r="E778" t="str">
            <v>AST. CONSOLE</v>
          </cell>
          <cell r="F778" t="str">
            <v>07</v>
          </cell>
          <cell r="G778" t="str">
            <v>02/04/2002</v>
          </cell>
          <cell r="H778">
            <v>19621</v>
          </cell>
          <cell r="I778" t="str">
            <v>0000056566</v>
          </cell>
          <cell r="J778" t="str">
            <v>SMK</v>
          </cell>
          <cell r="K778" t="str">
            <v>S.T.M  MESIN</v>
          </cell>
          <cell r="L778" t="str">
            <v>SUNGAI GERONG</v>
          </cell>
          <cell r="M778" t="str">
            <v>17/02/1975</v>
          </cell>
          <cell r="N778" t="str">
            <v>E13112</v>
          </cell>
          <cell r="O778" t="str">
            <v>CD &amp; L</v>
          </cell>
          <cell r="P778">
            <v>5</v>
          </cell>
          <cell r="Q778">
            <v>6</v>
          </cell>
          <cell r="R778">
            <v>6</v>
          </cell>
          <cell r="S778">
            <v>18.333333333333332</v>
          </cell>
          <cell r="T778">
            <v>3</v>
          </cell>
          <cell r="U778">
            <v>2</v>
          </cell>
          <cell r="V778">
            <v>-2</v>
          </cell>
          <cell r="W778">
            <v>51</v>
          </cell>
          <cell r="X778">
            <v>39710</v>
          </cell>
        </row>
        <row r="779">
          <cell r="A779" t="str">
            <v>443283</v>
          </cell>
          <cell r="B779" t="str">
            <v xml:space="preserve">SAPTONO HADI  A.P  </v>
          </cell>
          <cell r="C779" t="str">
            <v>08</v>
          </cell>
          <cell r="D779" t="str">
            <v>01/10/2001</v>
          </cell>
          <cell r="E779" t="str">
            <v>PWS. LAP AKUNTANSI KEU</v>
          </cell>
          <cell r="F779" t="str">
            <v>06</v>
          </cell>
          <cell r="G779" t="str">
            <v>01/10/2001</v>
          </cell>
          <cell r="H779">
            <v>19755</v>
          </cell>
          <cell r="I779" t="str">
            <v>0000066666</v>
          </cell>
          <cell r="J779" t="str">
            <v>D1</v>
          </cell>
          <cell r="K779" t="str">
            <v>AKA AKUN PERMINY I</v>
          </cell>
          <cell r="L779" t="str">
            <v>PLAJU</v>
          </cell>
          <cell r="M779" t="str">
            <v>17/02/1975</v>
          </cell>
          <cell r="N779" t="str">
            <v>E13810</v>
          </cell>
          <cell r="O779" t="str">
            <v>KONTROLLER</v>
          </cell>
          <cell r="P779">
            <v>6</v>
          </cell>
          <cell r="Q779">
            <v>6</v>
          </cell>
          <cell r="R779">
            <v>6</v>
          </cell>
          <cell r="S779">
            <v>20</v>
          </cell>
          <cell r="T779">
            <v>4</v>
          </cell>
          <cell r="U779">
            <v>3</v>
          </cell>
          <cell r="V779">
            <v>-2</v>
          </cell>
          <cell r="W779">
            <v>50</v>
          </cell>
          <cell r="X779">
            <v>39844</v>
          </cell>
        </row>
        <row r="780">
          <cell r="A780" t="str">
            <v>443364</v>
          </cell>
          <cell r="B780" t="str">
            <v xml:space="preserve">M. SIMATUPANG    </v>
          </cell>
          <cell r="C780" t="str">
            <v>09</v>
          </cell>
          <cell r="D780" t="str">
            <v>01/10/2000</v>
          </cell>
          <cell r="E780" t="str">
            <v>TEKNISI ROT. EQUIPMENT</v>
          </cell>
          <cell r="F780" t="str">
            <v>08</v>
          </cell>
          <cell r="G780" t="str">
            <v>01/07/2003</v>
          </cell>
          <cell r="H780">
            <v>18629</v>
          </cell>
          <cell r="I780" t="str">
            <v>0000066566</v>
          </cell>
          <cell r="J780" t="str">
            <v>SMA</v>
          </cell>
          <cell r="K780" t="str">
            <v>SMA/PASPAL/IPA</v>
          </cell>
          <cell r="L780" t="str">
            <v>SUNGAI GERONG</v>
          </cell>
          <cell r="M780" t="str">
            <v>17/02/1975</v>
          </cell>
          <cell r="N780" t="str">
            <v>E13A50</v>
          </cell>
          <cell r="O780" t="str">
            <v>BENGKEL</v>
          </cell>
          <cell r="P780">
            <v>5</v>
          </cell>
          <cell r="Q780">
            <v>6</v>
          </cell>
          <cell r="R780">
            <v>6</v>
          </cell>
          <cell r="S780">
            <v>18.333333333333332</v>
          </cell>
          <cell r="T780">
            <v>3</v>
          </cell>
          <cell r="U780">
            <v>1</v>
          </cell>
          <cell r="V780">
            <v>-1</v>
          </cell>
          <cell r="W780">
            <v>53</v>
          </cell>
          <cell r="X780">
            <v>38718</v>
          </cell>
        </row>
        <row r="781">
          <cell r="A781" t="str">
            <v>443412</v>
          </cell>
          <cell r="B781" t="str">
            <v xml:space="preserve">SUHADI    </v>
          </cell>
          <cell r="C781" t="str">
            <v>10</v>
          </cell>
          <cell r="D781" t="str">
            <v>01/10/2000</v>
          </cell>
          <cell r="E781" t="str">
            <v>TEK.ROT.EQUIPMENT</v>
          </cell>
          <cell r="F781" t="str">
            <v>09</v>
          </cell>
          <cell r="G781" t="str">
            <v>01/07/2003</v>
          </cell>
          <cell r="H781">
            <v>19306</v>
          </cell>
          <cell r="I781" t="str">
            <v>0000066666</v>
          </cell>
          <cell r="J781" t="str">
            <v>SMA</v>
          </cell>
          <cell r="K781" t="str">
            <v>P K MIGAS</v>
          </cell>
          <cell r="L781" t="str">
            <v>PLAJU</v>
          </cell>
          <cell r="M781" t="str">
            <v>17/02/1975</v>
          </cell>
          <cell r="N781" t="str">
            <v>E13A50</v>
          </cell>
          <cell r="O781" t="str">
            <v>BENGKEL</v>
          </cell>
          <cell r="P781">
            <v>6</v>
          </cell>
          <cell r="Q781">
            <v>6</v>
          </cell>
          <cell r="R781">
            <v>6</v>
          </cell>
          <cell r="S781">
            <v>20</v>
          </cell>
          <cell r="T781">
            <v>3</v>
          </cell>
          <cell r="U781">
            <v>1</v>
          </cell>
          <cell r="V781">
            <v>-1</v>
          </cell>
          <cell r="W781">
            <v>52</v>
          </cell>
          <cell r="X781">
            <v>39394</v>
          </cell>
        </row>
        <row r="782">
          <cell r="A782" t="str">
            <v>443445</v>
          </cell>
          <cell r="B782" t="str">
            <v xml:space="preserve">SUPARTO    </v>
          </cell>
          <cell r="C782" t="str">
            <v>08</v>
          </cell>
          <cell r="D782" t="str">
            <v>01/04/2002</v>
          </cell>
          <cell r="E782" t="str">
            <v>TEKNISI LISTRIK</v>
          </cell>
          <cell r="F782" t="str">
            <v>08</v>
          </cell>
          <cell r="G782" t="str">
            <v>31/12/2000</v>
          </cell>
          <cell r="H782">
            <v>19886</v>
          </cell>
          <cell r="I782" t="str">
            <v>0000056666</v>
          </cell>
          <cell r="J782" t="str">
            <v>D3</v>
          </cell>
          <cell r="K782" t="str">
            <v>AKA TEKNIK LISTRIK III</v>
          </cell>
          <cell r="L782" t="str">
            <v>PLAJU</v>
          </cell>
          <cell r="M782" t="str">
            <v>17/02/1975</v>
          </cell>
          <cell r="N782" t="str">
            <v>E13A50</v>
          </cell>
          <cell r="O782" t="str">
            <v>BENGKEL</v>
          </cell>
          <cell r="P782">
            <v>6</v>
          </cell>
          <cell r="Q782">
            <v>6</v>
          </cell>
          <cell r="R782">
            <v>6</v>
          </cell>
          <cell r="S782">
            <v>20</v>
          </cell>
          <cell r="T782">
            <v>6</v>
          </cell>
          <cell r="U782">
            <v>4</v>
          </cell>
          <cell r="V782">
            <v>0</v>
          </cell>
          <cell r="W782">
            <v>50</v>
          </cell>
          <cell r="X782">
            <v>39975</v>
          </cell>
        </row>
        <row r="783">
          <cell r="A783" t="str">
            <v>443461</v>
          </cell>
          <cell r="B783" t="str">
            <v xml:space="preserve">SUPRIADI  A.MA  </v>
          </cell>
          <cell r="C783" t="str">
            <v>08</v>
          </cell>
          <cell r="D783" t="str">
            <v>01/10/2001</v>
          </cell>
          <cell r="E783" t="str">
            <v>AST. JAGA AUX S.GERONG</v>
          </cell>
          <cell r="F783" t="str">
            <v>08</v>
          </cell>
          <cell r="G783" t="str">
            <v>03/01/2000</v>
          </cell>
          <cell r="H783">
            <v>18967</v>
          </cell>
          <cell r="I783" t="str">
            <v>0000046555</v>
          </cell>
          <cell r="J783" t="str">
            <v>D2</v>
          </cell>
          <cell r="K783" t="str">
            <v>AKA UTILITIES II</v>
          </cell>
          <cell r="L783" t="str">
            <v>SUNGAI GERONG</v>
          </cell>
          <cell r="M783" t="str">
            <v>17/02/1975</v>
          </cell>
          <cell r="N783" t="str">
            <v>E13118</v>
          </cell>
          <cell r="O783" t="str">
            <v>U T L</v>
          </cell>
          <cell r="P783">
            <v>5</v>
          </cell>
          <cell r="Q783">
            <v>5</v>
          </cell>
          <cell r="R783">
            <v>5</v>
          </cell>
          <cell r="S783">
            <v>15</v>
          </cell>
          <cell r="T783">
            <v>5</v>
          </cell>
          <cell r="U783">
            <v>4</v>
          </cell>
          <cell r="V783">
            <v>0</v>
          </cell>
          <cell r="W783">
            <v>53</v>
          </cell>
          <cell r="X783">
            <v>39056</v>
          </cell>
        </row>
        <row r="784">
          <cell r="A784" t="str">
            <v>443494</v>
          </cell>
          <cell r="B784" t="str">
            <v xml:space="preserve">SUWARSO    </v>
          </cell>
          <cell r="C784" t="str">
            <v>09</v>
          </cell>
          <cell r="D784" t="str">
            <v>01/10/2000</v>
          </cell>
          <cell r="E784" t="str">
            <v>TEKNISI SCAFFOLD</v>
          </cell>
          <cell r="F784" t="str">
            <v>08</v>
          </cell>
          <cell r="G784" t="str">
            <v>01/10/2002</v>
          </cell>
          <cell r="H784">
            <v>18641</v>
          </cell>
          <cell r="I784" t="str">
            <v>0000056565</v>
          </cell>
          <cell r="J784" t="str">
            <v>SMK</v>
          </cell>
          <cell r="K784" t="str">
            <v>S.T.M  MESIN</v>
          </cell>
          <cell r="L784" t="str">
            <v>PLAJU</v>
          </cell>
          <cell r="M784" t="str">
            <v>17/02/1975</v>
          </cell>
          <cell r="N784" t="str">
            <v>E13A50</v>
          </cell>
          <cell r="O784" t="str">
            <v>BENGKEL</v>
          </cell>
          <cell r="P784">
            <v>5</v>
          </cell>
          <cell r="Q784">
            <v>6</v>
          </cell>
          <cell r="R784">
            <v>5</v>
          </cell>
          <cell r="S784">
            <v>16.666666666666668</v>
          </cell>
          <cell r="T784">
            <v>3</v>
          </cell>
          <cell r="U784">
            <v>2</v>
          </cell>
          <cell r="V784">
            <v>-1</v>
          </cell>
          <cell r="W784">
            <v>53</v>
          </cell>
          <cell r="X784">
            <v>38730</v>
          </cell>
        </row>
        <row r="785">
          <cell r="A785" t="str">
            <v>443501</v>
          </cell>
          <cell r="B785" t="str">
            <v xml:space="preserve">SYAHFEIN ADI  A.MD  </v>
          </cell>
          <cell r="C785" t="str">
            <v>08</v>
          </cell>
          <cell r="D785" t="str">
            <v>01/04/2003</v>
          </cell>
          <cell r="E785" t="str">
            <v>TEKNISI ROT EQUIP.</v>
          </cell>
          <cell r="F785" t="str">
            <v>08</v>
          </cell>
          <cell r="G785" t="str">
            <v>01/10/2002</v>
          </cell>
          <cell r="H785">
            <v>19678</v>
          </cell>
          <cell r="I785" t="str">
            <v>0000066676</v>
          </cell>
          <cell r="J785" t="str">
            <v>D3</v>
          </cell>
          <cell r="K785" t="str">
            <v>AKA MESIN III</v>
          </cell>
          <cell r="L785" t="str">
            <v>PLAJU</v>
          </cell>
          <cell r="M785" t="str">
            <v>17/02/1975</v>
          </cell>
          <cell r="N785" t="str">
            <v>E13A50</v>
          </cell>
          <cell r="O785" t="str">
            <v>BENGKEL</v>
          </cell>
          <cell r="P785">
            <v>6</v>
          </cell>
          <cell r="Q785">
            <v>7</v>
          </cell>
          <cell r="R785">
            <v>6</v>
          </cell>
          <cell r="S785">
            <v>23.333333333333332</v>
          </cell>
          <cell r="T785">
            <v>6</v>
          </cell>
          <cell r="U785">
            <v>2</v>
          </cell>
          <cell r="V785">
            <v>0</v>
          </cell>
          <cell r="W785">
            <v>51</v>
          </cell>
          <cell r="X785">
            <v>39767</v>
          </cell>
        </row>
        <row r="786">
          <cell r="A786" t="str">
            <v>443526</v>
          </cell>
          <cell r="B786" t="str">
            <v xml:space="preserve">SYAIFUL ANWAR    </v>
          </cell>
          <cell r="C786" t="str">
            <v>09</v>
          </cell>
          <cell r="D786" t="str">
            <v>01/04/2002</v>
          </cell>
          <cell r="E786" t="str">
            <v>TEKNISI INSTRUMEN</v>
          </cell>
          <cell r="F786" t="str">
            <v>09</v>
          </cell>
          <cell r="G786" t="str">
            <v>31/12/2000</v>
          </cell>
          <cell r="H786">
            <v>19827</v>
          </cell>
          <cell r="I786" t="str">
            <v>0000046665</v>
          </cell>
          <cell r="J786" t="str">
            <v>D1</v>
          </cell>
          <cell r="K786" t="str">
            <v>AKA INST &amp; ELEKTRONIKA I</v>
          </cell>
          <cell r="L786" t="str">
            <v>PLAJU</v>
          </cell>
          <cell r="M786" t="str">
            <v>17/02/1975</v>
          </cell>
          <cell r="N786" t="str">
            <v>E13A50</v>
          </cell>
          <cell r="O786" t="str">
            <v>BENGKEL</v>
          </cell>
          <cell r="P786">
            <v>6</v>
          </cell>
          <cell r="Q786">
            <v>6</v>
          </cell>
          <cell r="R786">
            <v>5</v>
          </cell>
          <cell r="S786">
            <v>18.333333333333332</v>
          </cell>
          <cell r="T786">
            <v>4</v>
          </cell>
          <cell r="U786">
            <v>4</v>
          </cell>
          <cell r="V786">
            <v>0</v>
          </cell>
          <cell r="W786">
            <v>50</v>
          </cell>
          <cell r="X786">
            <v>39916</v>
          </cell>
        </row>
        <row r="787">
          <cell r="A787" t="str">
            <v>443559</v>
          </cell>
          <cell r="B787" t="str">
            <v xml:space="preserve">THAUSIN THOLIP    </v>
          </cell>
          <cell r="C787" t="str">
            <v>09</v>
          </cell>
          <cell r="D787" t="str">
            <v>01/04/2003</v>
          </cell>
          <cell r="E787" t="str">
            <v>TEKNISI LISTRIK</v>
          </cell>
          <cell r="F787" t="str">
            <v>09</v>
          </cell>
          <cell r="G787" t="str">
            <v>31/12/2000</v>
          </cell>
          <cell r="H787">
            <v>18111</v>
          </cell>
          <cell r="I787" t="str">
            <v>0000045555</v>
          </cell>
          <cell r="J787" t="str">
            <v>D1</v>
          </cell>
          <cell r="K787" t="str">
            <v>PKL TEK. LISTRIK I</v>
          </cell>
          <cell r="L787" t="str">
            <v>SUNGAI GERONG</v>
          </cell>
          <cell r="M787" t="str">
            <v>17/02/1975</v>
          </cell>
          <cell r="N787" t="str">
            <v>E13A50</v>
          </cell>
          <cell r="O787" t="str">
            <v>BENGKEL</v>
          </cell>
          <cell r="P787">
            <v>5</v>
          </cell>
          <cell r="Q787">
            <v>5</v>
          </cell>
          <cell r="R787">
            <v>5</v>
          </cell>
          <cell r="S787">
            <v>15</v>
          </cell>
          <cell r="T787">
            <v>4</v>
          </cell>
          <cell r="U787">
            <v>4</v>
          </cell>
          <cell r="V787">
            <v>0</v>
          </cell>
          <cell r="W787">
            <v>55</v>
          </cell>
          <cell r="X787">
            <v>38200</v>
          </cell>
        </row>
        <row r="788">
          <cell r="A788" t="str">
            <v>443567</v>
          </cell>
          <cell r="B788" t="str">
            <v xml:space="preserve">WAHONO    </v>
          </cell>
          <cell r="C788" t="str">
            <v>09</v>
          </cell>
          <cell r="D788" t="str">
            <v>01/10/2000</v>
          </cell>
          <cell r="E788" t="str">
            <v>TEKNISI LISTRIK</v>
          </cell>
          <cell r="F788" t="str">
            <v>08</v>
          </cell>
          <cell r="G788" t="str">
            <v>01/07/2003</v>
          </cell>
          <cell r="H788">
            <v>18656</v>
          </cell>
          <cell r="I788" t="str">
            <v>0000065555</v>
          </cell>
          <cell r="J788" t="str">
            <v>D1</v>
          </cell>
          <cell r="K788" t="str">
            <v>AKA INST&amp;ELEKTRONIKA I</v>
          </cell>
          <cell r="L788" t="str">
            <v>SUNGAI GERONG</v>
          </cell>
          <cell r="M788" t="str">
            <v>17/02/1975</v>
          </cell>
          <cell r="N788" t="str">
            <v>E13A50</v>
          </cell>
          <cell r="O788" t="str">
            <v>BENGKEL</v>
          </cell>
          <cell r="P788">
            <v>5</v>
          </cell>
          <cell r="Q788">
            <v>5</v>
          </cell>
          <cell r="R788">
            <v>5</v>
          </cell>
          <cell r="S788">
            <v>15</v>
          </cell>
          <cell r="T788">
            <v>4</v>
          </cell>
          <cell r="U788">
            <v>1</v>
          </cell>
          <cell r="V788">
            <v>-1</v>
          </cell>
          <cell r="W788">
            <v>53</v>
          </cell>
          <cell r="X788">
            <v>38745</v>
          </cell>
        </row>
        <row r="789">
          <cell r="A789" t="str">
            <v>443623</v>
          </cell>
          <cell r="B789" t="str">
            <v xml:space="preserve">ZUBIR A JALIL    </v>
          </cell>
          <cell r="C789" t="str">
            <v>09</v>
          </cell>
          <cell r="D789" t="str">
            <v>01/04/2001</v>
          </cell>
          <cell r="E789" t="str">
            <v>PWS. JAGA DISTRIBUSI</v>
          </cell>
          <cell r="F789" t="str">
            <v>08</v>
          </cell>
          <cell r="G789" t="str">
            <v>01/08/2003</v>
          </cell>
          <cell r="H789">
            <v>17996</v>
          </cell>
          <cell r="I789" t="str">
            <v>0000046555</v>
          </cell>
          <cell r="J789" t="str">
            <v>SMA</v>
          </cell>
          <cell r="K789" t="str">
            <v>SMA/PASPAL/IPA</v>
          </cell>
          <cell r="L789" t="str">
            <v>PLAJU</v>
          </cell>
          <cell r="M789" t="str">
            <v>17/02/1975</v>
          </cell>
          <cell r="N789" t="str">
            <v>E13118</v>
          </cell>
          <cell r="O789" t="str">
            <v>U T L</v>
          </cell>
          <cell r="P789">
            <v>5</v>
          </cell>
          <cell r="Q789">
            <v>5</v>
          </cell>
          <cell r="R789">
            <v>5</v>
          </cell>
          <cell r="S789">
            <v>15</v>
          </cell>
          <cell r="T789">
            <v>3</v>
          </cell>
          <cell r="U789">
            <v>1</v>
          </cell>
          <cell r="V789">
            <v>-1</v>
          </cell>
          <cell r="W789">
            <v>55</v>
          </cell>
          <cell r="X789">
            <v>38085</v>
          </cell>
        </row>
        <row r="790">
          <cell r="A790" t="str">
            <v>443761</v>
          </cell>
          <cell r="B790" t="str">
            <v xml:space="preserve">SYAMSUL BAKRI    </v>
          </cell>
          <cell r="C790" t="str">
            <v>11</v>
          </cell>
          <cell r="D790" t="str">
            <v>01/04/1999</v>
          </cell>
          <cell r="E790" t="str">
            <v>PMK. SLOP SYSTEM PLAJU</v>
          </cell>
          <cell r="F790" t="str">
            <v>10</v>
          </cell>
          <cell r="G790" t="str">
            <v>01/07/2003</v>
          </cell>
          <cell r="H790">
            <v>19216</v>
          </cell>
          <cell r="I790" t="str">
            <v>0000064555</v>
          </cell>
          <cell r="J790" t="str">
            <v>SMA</v>
          </cell>
          <cell r="K790" t="str">
            <v>S.M.A / SOSIAL</v>
          </cell>
          <cell r="L790" t="str">
            <v>PLAJU</v>
          </cell>
          <cell r="M790" t="str">
            <v>19/02/1975</v>
          </cell>
          <cell r="N790" t="str">
            <v>E13119</v>
          </cell>
          <cell r="O790" t="str">
            <v>I T P</v>
          </cell>
          <cell r="P790">
            <v>5</v>
          </cell>
          <cell r="Q790">
            <v>5</v>
          </cell>
          <cell r="R790">
            <v>5</v>
          </cell>
          <cell r="S790">
            <v>15</v>
          </cell>
          <cell r="T790">
            <v>3</v>
          </cell>
          <cell r="U790">
            <v>1</v>
          </cell>
          <cell r="V790">
            <v>-1</v>
          </cell>
          <cell r="W790">
            <v>52</v>
          </cell>
          <cell r="X790">
            <v>39304</v>
          </cell>
        </row>
        <row r="791">
          <cell r="A791" t="str">
            <v>444011</v>
          </cell>
          <cell r="B791" t="str">
            <v xml:space="preserve">BAMBANG IRAWAN    </v>
          </cell>
          <cell r="C791" t="str">
            <v>10</v>
          </cell>
          <cell r="D791" t="str">
            <v>01/10/2003</v>
          </cell>
          <cell r="E791" t="str">
            <v>MPPK S/D 31012005</v>
          </cell>
          <cell r="F791" t="str">
            <v>10</v>
          </cell>
          <cell r="G791" t="str">
            <v>01/01/2004</v>
          </cell>
          <cell r="H791">
            <v>17899</v>
          </cell>
          <cell r="I791" t="str">
            <v>0000046544</v>
          </cell>
          <cell r="J791" t="str">
            <v>SMK</v>
          </cell>
          <cell r="K791" t="str">
            <v>S M E A</v>
          </cell>
          <cell r="L791" t="str">
            <v>PLAJU</v>
          </cell>
          <cell r="M791" t="str">
            <v>24/02/1975</v>
          </cell>
          <cell r="N791" t="str">
            <v>E13730</v>
          </cell>
          <cell r="O791" t="str">
            <v>H I K</v>
          </cell>
          <cell r="P791">
            <v>5</v>
          </cell>
          <cell r="Q791">
            <v>4</v>
          </cell>
          <cell r="R791">
            <v>4</v>
          </cell>
          <cell r="S791">
            <v>11.666666666666666</v>
          </cell>
          <cell r="T791">
            <v>3</v>
          </cell>
          <cell r="U791">
            <v>0</v>
          </cell>
          <cell r="V791">
            <v>0</v>
          </cell>
          <cell r="W791">
            <v>55</v>
          </cell>
          <cell r="X791">
            <v>37987</v>
          </cell>
        </row>
        <row r="792">
          <cell r="A792" t="str">
            <v>444822</v>
          </cell>
          <cell r="B792" t="str">
            <v xml:space="preserve">FIRMAN KOHAR    </v>
          </cell>
          <cell r="C792" t="str">
            <v>11</v>
          </cell>
          <cell r="D792" t="str">
            <v>01/04/2002</v>
          </cell>
          <cell r="E792" t="str">
            <v>OPR. TANK RPM 1</v>
          </cell>
          <cell r="F792" t="str">
            <v>11</v>
          </cell>
          <cell r="G792" t="str">
            <v>03/01/2000</v>
          </cell>
          <cell r="H792">
            <v>19027</v>
          </cell>
          <cell r="I792" t="str">
            <v>0000045656</v>
          </cell>
          <cell r="J792" t="str">
            <v>SMA</v>
          </cell>
          <cell r="K792" t="str">
            <v>SMA.SOS/PERSAMAAN</v>
          </cell>
          <cell r="L792" t="str">
            <v>SUNGAI GERONG</v>
          </cell>
          <cell r="M792" t="str">
            <v>13/07/1972</v>
          </cell>
          <cell r="N792" t="str">
            <v>E13119</v>
          </cell>
          <cell r="O792" t="str">
            <v>I T P</v>
          </cell>
          <cell r="P792">
            <v>6</v>
          </cell>
          <cell r="Q792">
            <v>5</v>
          </cell>
          <cell r="R792">
            <v>6</v>
          </cell>
          <cell r="S792">
            <v>18.333333333333332</v>
          </cell>
          <cell r="T792">
            <v>3</v>
          </cell>
          <cell r="U792">
            <v>4</v>
          </cell>
          <cell r="V792">
            <v>0</v>
          </cell>
          <cell r="W792">
            <v>52</v>
          </cell>
          <cell r="X792">
            <v>39116</v>
          </cell>
        </row>
        <row r="793">
          <cell r="A793" t="str">
            <v>444847</v>
          </cell>
          <cell r="B793" t="str">
            <v xml:space="preserve">HAMBALI    </v>
          </cell>
          <cell r="C793" t="str">
            <v>11</v>
          </cell>
          <cell r="D793" t="str">
            <v>01/04/2000</v>
          </cell>
          <cell r="E793" t="str">
            <v>DANTON KILANG S.GERONG</v>
          </cell>
          <cell r="F793" t="str">
            <v>10</v>
          </cell>
          <cell r="G793" t="str">
            <v>30/09/2002</v>
          </cell>
          <cell r="H793">
            <v>18692</v>
          </cell>
          <cell r="I793" t="str">
            <v>0000055555</v>
          </cell>
          <cell r="J793" t="str">
            <v>SMA</v>
          </cell>
          <cell r="K793" t="str">
            <v>SMA.SOS/PERSAMAAN</v>
          </cell>
          <cell r="L793" t="str">
            <v>SUNGAI GERONG</v>
          </cell>
          <cell r="M793" t="str">
            <v>01/08/1970</v>
          </cell>
          <cell r="N793" t="str">
            <v>E13630</v>
          </cell>
          <cell r="O793" t="str">
            <v>SEKURITI</v>
          </cell>
          <cell r="P793">
            <v>5</v>
          </cell>
          <cell r="Q793">
            <v>5</v>
          </cell>
          <cell r="R793">
            <v>5</v>
          </cell>
          <cell r="S793">
            <v>15</v>
          </cell>
          <cell r="T793">
            <v>3</v>
          </cell>
          <cell r="U793">
            <v>2</v>
          </cell>
          <cell r="V793">
            <v>-1</v>
          </cell>
          <cell r="W793">
            <v>53</v>
          </cell>
          <cell r="X793">
            <v>38781</v>
          </cell>
        </row>
        <row r="794">
          <cell r="A794" t="str">
            <v>444863</v>
          </cell>
          <cell r="B794" t="str">
            <v xml:space="preserve">HANAFIAH    </v>
          </cell>
          <cell r="C794" t="str">
            <v>11</v>
          </cell>
          <cell r="D794" t="str">
            <v>01/10/2001</v>
          </cell>
          <cell r="E794" t="str">
            <v>OPR. TANK RPM - R</v>
          </cell>
          <cell r="F794" t="str">
            <v>11</v>
          </cell>
          <cell r="G794" t="str">
            <v>03/01/2000</v>
          </cell>
          <cell r="H794">
            <v>19377</v>
          </cell>
          <cell r="I794" t="str">
            <v>0000066556</v>
          </cell>
          <cell r="J794" t="str">
            <v>SMA</v>
          </cell>
          <cell r="K794" t="str">
            <v>SMA-PASPAL/PERSAMAAN</v>
          </cell>
          <cell r="L794" t="str">
            <v>PLAJU</v>
          </cell>
          <cell r="M794" t="str">
            <v>13/01/1973</v>
          </cell>
          <cell r="N794" t="str">
            <v>E13119</v>
          </cell>
          <cell r="O794" t="str">
            <v>I T P</v>
          </cell>
          <cell r="P794">
            <v>5</v>
          </cell>
          <cell r="Q794">
            <v>5</v>
          </cell>
          <cell r="R794">
            <v>6</v>
          </cell>
          <cell r="S794">
            <v>16.666666666666668</v>
          </cell>
          <cell r="T794">
            <v>3</v>
          </cell>
          <cell r="U794">
            <v>4</v>
          </cell>
          <cell r="V794">
            <v>0</v>
          </cell>
          <cell r="W794">
            <v>51</v>
          </cell>
          <cell r="X794">
            <v>39465</v>
          </cell>
        </row>
        <row r="795">
          <cell r="A795" t="str">
            <v>445105</v>
          </cell>
          <cell r="B795" t="str">
            <v xml:space="preserve">M. SYAHRUL  KS.    </v>
          </cell>
          <cell r="C795" t="str">
            <v>10</v>
          </cell>
          <cell r="D795" t="str">
            <v>01/10/2003</v>
          </cell>
          <cell r="E795" t="str">
            <v>PMK. TREATING &amp; NETRAL</v>
          </cell>
          <cell r="F795" t="str">
            <v>10</v>
          </cell>
          <cell r="G795" t="str">
            <v>01/05/2002</v>
          </cell>
          <cell r="H795">
            <v>18969</v>
          </cell>
          <cell r="I795" t="str">
            <v>0000055555</v>
          </cell>
          <cell r="J795" t="str">
            <v>SMA</v>
          </cell>
          <cell r="K795" t="str">
            <v>SMA.SOS/PERSAMAAN</v>
          </cell>
          <cell r="L795" t="str">
            <v>PLAJU</v>
          </cell>
          <cell r="M795" t="str">
            <v>16/01/1973</v>
          </cell>
          <cell r="N795" t="str">
            <v>E13111</v>
          </cell>
          <cell r="O795" t="str">
            <v>CD &amp; GP</v>
          </cell>
          <cell r="P795">
            <v>5</v>
          </cell>
          <cell r="Q795">
            <v>5</v>
          </cell>
          <cell r="R795">
            <v>5</v>
          </cell>
          <cell r="S795">
            <v>15</v>
          </cell>
          <cell r="T795">
            <v>3</v>
          </cell>
          <cell r="U795">
            <v>2</v>
          </cell>
          <cell r="V795">
            <v>0</v>
          </cell>
          <cell r="W795">
            <v>53</v>
          </cell>
          <cell r="X795">
            <v>39058</v>
          </cell>
        </row>
        <row r="796">
          <cell r="A796" t="str">
            <v>445308</v>
          </cell>
          <cell r="B796" t="str">
            <v xml:space="preserve">MUHAMMAD ALIM    </v>
          </cell>
          <cell r="C796" t="str">
            <v>09</v>
          </cell>
          <cell r="D796" t="str">
            <v>01/10/2001</v>
          </cell>
          <cell r="E796" t="str">
            <v>MPPK S/D 30062004</v>
          </cell>
          <cell r="F796" t="str">
            <v>08</v>
          </cell>
          <cell r="G796" t="str">
            <v>08/06/2003</v>
          </cell>
          <cell r="H796">
            <v>17692</v>
          </cell>
          <cell r="I796" t="str">
            <v>0000055655</v>
          </cell>
          <cell r="J796" t="str">
            <v>SMA</v>
          </cell>
          <cell r="K796" t="str">
            <v>PK. KILANG</v>
          </cell>
          <cell r="L796" t="str">
            <v>PLAJU</v>
          </cell>
          <cell r="M796" t="str">
            <v>05/03/1969</v>
          </cell>
          <cell r="N796" t="str">
            <v>E13730</v>
          </cell>
          <cell r="O796" t="str">
            <v>H I K</v>
          </cell>
          <cell r="P796">
            <v>6</v>
          </cell>
          <cell r="Q796">
            <v>5</v>
          </cell>
          <cell r="R796">
            <v>5</v>
          </cell>
          <cell r="S796">
            <v>16.666666666666668</v>
          </cell>
          <cell r="T796">
            <v>3</v>
          </cell>
          <cell r="U796">
            <v>1</v>
          </cell>
          <cell r="V796">
            <v>-1</v>
          </cell>
          <cell r="W796">
            <v>56</v>
          </cell>
          <cell r="X796">
            <v>37780</v>
          </cell>
        </row>
        <row r="797">
          <cell r="A797" t="str">
            <v>445349</v>
          </cell>
          <cell r="B797" t="str">
            <v xml:space="preserve">NAJAMUDIN    </v>
          </cell>
          <cell r="C797" t="str">
            <v>10</v>
          </cell>
          <cell r="D797" t="str">
            <v>01/10/2001</v>
          </cell>
          <cell r="E797" t="str">
            <v>PMK. LPG &amp; STAB</v>
          </cell>
          <cell r="F797" t="str">
            <v>10</v>
          </cell>
          <cell r="G797" t="str">
            <v>03/01/2000</v>
          </cell>
          <cell r="H797">
            <v>19056</v>
          </cell>
          <cell r="I797" t="str">
            <v>0000056544</v>
          </cell>
          <cell r="J797" t="str">
            <v>SMP</v>
          </cell>
          <cell r="K797" t="str">
            <v>S M P</v>
          </cell>
          <cell r="L797" t="str">
            <v>SUNGAI GERONG</v>
          </cell>
          <cell r="M797" t="str">
            <v>12/01/1972</v>
          </cell>
          <cell r="N797" t="str">
            <v>E13112</v>
          </cell>
          <cell r="O797" t="str">
            <v>CD &amp; L</v>
          </cell>
          <cell r="P797">
            <v>5</v>
          </cell>
          <cell r="Q797">
            <v>4</v>
          </cell>
          <cell r="R797">
            <v>4</v>
          </cell>
          <cell r="S797">
            <v>11.666666666666666</v>
          </cell>
          <cell r="T797">
            <v>2</v>
          </cell>
          <cell r="U797">
            <v>4</v>
          </cell>
          <cell r="V797">
            <v>0</v>
          </cell>
          <cell r="W797">
            <v>52</v>
          </cell>
          <cell r="X797">
            <v>39144</v>
          </cell>
        </row>
        <row r="798">
          <cell r="A798" t="str">
            <v>445454</v>
          </cell>
          <cell r="B798" t="str">
            <v xml:space="preserve">RABU AMIN    </v>
          </cell>
          <cell r="C798" t="str">
            <v>11</v>
          </cell>
          <cell r="D798" t="str">
            <v>01/04/2000</v>
          </cell>
          <cell r="E798" t="str">
            <v>PMK. SLOP SYSTEM SG</v>
          </cell>
          <cell r="F798" t="str">
            <v>10</v>
          </cell>
          <cell r="G798" t="str">
            <v>01/10/2002</v>
          </cell>
          <cell r="H798">
            <v>19724</v>
          </cell>
          <cell r="I798" t="str">
            <v>0000065566</v>
          </cell>
          <cell r="J798" t="str">
            <v>SMA</v>
          </cell>
          <cell r="K798" t="str">
            <v>SMA/PASPAL/IPA</v>
          </cell>
          <cell r="L798" t="str">
            <v>PLAJU</v>
          </cell>
          <cell r="M798" t="str">
            <v>11/01/1973</v>
          </cell>
          <cell r="N798" t="str">
            <v>E13119</v>
          </cell>
          <cell r="O798" t="str">
            <v>I T P</v>
          </cell>
          <cell r="P798">
            <v>5</v>
          </cell>
          <cell r="Q798">
            <v>6</v>
          </cell>
          <cell r="R798">
            <v>6</v>
          </cell>
          <cell r="S798">
            <v>18.333333333333332</v>
          </cell>
          <cell r="T798">
            <v>3</v>
          </cell>
          <cell r="U798">
            <v>2</v>
          </cell>
          <cell r="V798">
            <v>-1</v>
          </cell>
          <cell r="W798">
            <v>51</v>
          </cell>
          <cell r="X798">
            <v>39813</v>
          </cell>
        </row>
        <row r="799">
          <cell r="A799" t="str">
            <v>445535</v>
          </cell>
          <cell r="B799" t="str">
            <v xml:space="preserve">RODJASIN    </v>
          </cell>
          <cell r="C799" t="str">
            <v>11</v>
          </cell>
          <cell r="D799" t="str">
            <v>01/04/2002</v>
          </cell>
          <cell r="E799" t="str">
            <v>DANRU KIL PL SEK SELATAN</v>
          </cell>
          <cell r="F799" t="str">
            <v>11</v>
          </cell>
          <cell r="G799" t="str">
            <v>16/04/2001</v>
          </cell>
          <cell r="H799">
            <v>18003</v>
          </cell>
          <cell r="I799" t="str">
            <v>0000056654</v>
          </cell>
          <cell r="J799" t="str">
            <v>SD</v>
          </cell>
          <cell r="K799" t="str">
            <v>SEKOLAH DASAR</v>
          </cell>
          <cell r="L799" t="str">
            <v>SUNGAI GERONG</v>
          </cell>
          <cell r="M799" t="str">
            <v>11/05/1970</v>
          </cell>
          <cell r="N799" t="str">
            <v>E13630</v>
          </cell>
          <cell r="O799" t="str">
            <v>SEKURITI</v>
          </cell>
          <cell r="P799">
            <v>6</v>
          </cell>
          <cell r="Q799">
            <v>5</v>
          </cell>
          <cell r="R799">
            <v>4</v>
          </cell>
          <cell r="S799">
            <v>15</v>
          </cell>
          <cell r="T799">
            <v>1</v>
          </cell>
          <cell r="U799">
            <v>3</v>
          </cell>
          <cell r="V799">
            <v>0</v>
          </cell>
          <cell r="W799">
            <v>55</v>
          </cell>
          <cell r="X799">
            <v>38092</v>
          </cell>
        </row>
        <row r="800">
          <cell r="A800" t="str">
            <v>445543</v>
          </cell>
          <cell r="B800" t="str">
            <v xml:space="preserve">ROMLI BURLIAN    </v>
          </cell>
          <cell r="C800" t="str">
            <v>11</v>
          </cell>
          <cell r="D800" t="str">
            <v>01/04/2002</v>
          </cell>
          <cell r="E800" t="str">
            <v>OPR. TANK RPM - A</v>
          </cell>
          <cell r="F800" t="str">
            <v>11</v>
          </cell>
          <cell r="G800" t="str">
            <v>03/01/2000</v>
          </cell>
          <cell r="H800">
            <v>18994</v>
          </cell>
          <cell r="I800" t="str">
            <v>0000055666</v>
          </cell>
          <cell r="J800" t="str">
            <v>SMA</v>
          </cell>
          <cell r="K800" t="str">
            <v>SMA.SOS/PERSAMAAN</v>
          </cell>
          <cell r="L800" t="str">
            <v>PLAJU</v>
          </cell>
          <cell r="M800" t="str">
            <v>13/01/1973</v>
          </cell>
          <cell r="N800" t="str">
            <v>E13119</v>
          </cell>
          <cell r="O800" t="str">
            <v>I T P</v>
          </cell>
          <cell r="P800">
            <v>6</v>
          </cell>
          <cell r="Q800">
            <v>6</v>
          </cell>
          <cell r="R800">
            <v>6</v>
          </cell>
          <cell r="S800">
            <v>20</v>
          </cell>
          <cell r="T800">
            <v>3</v>
          </cell>
          <cell r="U800">
            <v>4</v>
          </cell>
          <cell r="V800">
            <v>0</v>
          </cell>
          <cell r="W800">
            <v>52</v>
          </cell>
          <cell r="X800">
            <v>39083</v>
          </cell>
        </row>
        <row r="801">
          <cell r="A801" t="str">
            <v>445754</v>
          </cell>
          <cell r="B801" t="str">
            <v xml:space="preserve">SUCIPTO    </v>
          </cell>
          <cell r="C801" t="str">
            <v>11</v>
          </cell>
          <cell r="D801" t="str">
            <v>01/04/2002</v>
          </cell>
          <cell r="E801" t="str">
            <v>OPR. TANK RPM - A</v>
          </cell>
          <cell r="F801" t="str">
            <v>11</v>
          </cell>
          <cell r="G801" t="str">
            <v>03/01/2000</v>
          </cell>
          <cell r="H801">
            <v>18367</v>
          </cell>
          <cell r="I801" t="str">
            <v>0000055664</v>
          </cell>
          <cell r="J801" t="str">
            <v>SMA</v>
          </cell>
          <cell r="K801" t="str">
            <v>SMA.SOS/PERSAMAAN</v>
          </cell>
          <cell r="L801" t="str">
            <v>PLAJU</v>
          </cell>
          <cell r="M801" t="str">
            <v>26/04/1970</v>
          </cell>
          <cell r="N801" t="str">
            <v>E13119</v>
          </cell>
          <cell r="O801" t="str">
            <v>I T P</v>
          </cell>
          <cell r="P801">
            <v>6</v>
          </cell>
          <cell r="Q801">
            <v>6</v>
          </cell>
          <cell r="R801">
            <v>4</v>
          </cell>
          <cell r="S801">
            <v>16.666666666666668</v>
          </cell>
          <cell r="T801">
            <v>3</v>
          </cell>
          <cell r="U801">
            <v>4</v>
          </cell>
          <cell r="V801">
            <v>0</v>
          </cell>
          <cell r="W801">
            <v>54</v>
          </cell>
          <cell r="X801">
            <v>38456</v>
          </cell>
        </row>
        <row r="802">
          <cell r="A802" t="str">
            <v>445908</v>
          </cell>
          <cell r="B802" t="str">
            <v xml:space="preserve">A. SYARBINI E    </v>
          </cell>
          <cell r="C802" t="str">
            <v>10</v>
          </cell>
          <cell r="D802" t="str">
            <v>01/04/2002</v>
          </cell>
          <cell r="E802" t="str">
            <v>PMK. BAGGING</v>
          </cell>
          <cell r="F802" t="str">
            <v>10</v>
          </cell>
          <cell r="G802" t="str">
            <v>16/09/2002</v>
          </cell>
          <cell r="H802">
            <v>18880</v>
          </cell>
          <cell r="I802" t="str">
            <v>0000066656</v>
          </cell>
          <cell r="J802" t="str">
            <v>SMA</v>
          </cell>
          <cell r="K802" t="str">
            <v>S.M.A FISIKA / PERSAMAAN</v>
          </cell>
          <cell r="L802" t="str">
            <v>PLAJU</v>
          </cell>
          <cell r="M802" t="str">
            <v>12/01/1972</v>
          </cell>
          <cell r="N802" t="str">
            <v>E13132</v>
          </cell>
          <cell r="O802" t="str">
            <v>TA/PTA</v>
          </cell>
          <cell r="P802">
            <v>6</v>
          </cell>
          <cell r="Q802">
            <v>5</v>
          </cell>
          <cell r="R802">
            <v>6</v>
          </cell>
          <cell r="S802">
            <v>18.333333333333332</v>
          </cell>
          <cell r="T802">
            <v>3</v>
          </cell>
          <cell r="U802">
            <v>2</v>
          </cell>
          <cell r="V802">
            <v>0</v>
          </cell>
          <cell r="W802">
            <v>53</v>
          </cell>
          <cell r="X802">
            <v>38969</v>
          </cell>
        </row>
        <row r="803">
          <cell r="A803" t="str">
            <v>445998</v>
          </cell>
          <cell r="B803" t="str">
            <v xml:space="preserve">TUMIRIN    </v>
          </cell>
          <cell r="C803" t="str">
            <v>11</v>
          </cell>
          <cell r="D803" t="str">
            <v>01/04/2001</v>
          </cell>
          <cell r="E803" t="str">
            <v>OPR. TANK RPM 1</v>
          </cell>
          <cell r="F803" t="str">
            <v>11</v>
          </cell>
          <cell r="G803" t="str">
            <v>03/01/2000</v>
          </cell>
          <cell r="H803">
            <v>18300</v>
          </cell>
          <cell r="I803" t="str">
            <v>0000035456</v>
          </cell>
          <cell r="J803" t="str">
            <v>SMA</v>
          </cell>
          <cell r="K803" t="str">
            <v>SMA.SOS/PERSAMAAN</v>
          </cell>
          <cell r="L803" t="str">
            <v>SUNGAI GERONG</v>
          </cell>
          <cell r="M803" t="str">
            <v>30/01/1973</v>
          </cell>
          <cell r="N803" t="str">
            <v>E13119</v>
          </cell>
          <cell r="O803" t="str">
            <v>I T P</v>
          </cell>
          <cell r="P803">
            <v>4</v>
          </cell>
          <cell r="Q803">
            <v>5</v>
          </cell>
          <cell r="R803">
            <v>6</v>
          </cell>
          <cell r="S803">
            <v>15</v>
          </cell>
          <cell r="T803">
            <v>3</v>
          </cell>
          <cell r="U803">
            <v>4</v>
          </cell>
          <cell r="V803">
            <v>0</v>
          </cell>
          <cell r="W803">
            <v>54</v>
          </cell>
          <cell r="X803">
            <v>38389</v>
          </cell>
        </row>
        <row r="804">
          <cell r="A804" t="str">
            <v>446637</v>
          </cell>
          <cell r="B804" t="str">
            <v xml:space="preserve">ACHMAD LUTHFIE    </v>
          </cell>
          <cell r="C804" t="str">
            <v>10</v>
          </cell>
          <cell r="D804" t="str">
            <v>01/10/2000</v>
          </cell>
          <cell r="E804" t="str">
            <v>TEKNISI NON ROT EQUIPMENT</v>
          </cell>
          <cell r="F804" t="str">
            <v>09</v>
          </cell>
          <cell r="G804" t="str">
            <v>25/11/2002</v>
          </cell>
          <cell r="H804">
            <v>20679</v>
          </cell>
          <cell r="I804" t="str">
            <v>0000066666</v>
          </cell>
          <cell r="J804" t="str">
            <v>SMA</v>
          </cell>
          <cell r="K804" t="str">
            <v>PK. MESIN</v>
          </cell>
          <cell r="L804" t="str">
            <v>PLAJU</v>
          </cell>
          <cell r="M804" t="str">
            <v>10/03/1975</v>
          </cell>
          <cell r="N804" t="str">
            <v>E13A50</v>
          </cell>
          <cell r="O804" t="str">
            <v>BENGKEL</v>
          </cell>
          <cell r="P804">
            <v>6</v>
          </cell>
          <cell r="Q804">
            <v>6</v>
          </cell>
          <cell r="R804">
            <v>6</v>
          </cell>
          <cell r="S804">
            <v>20</v>
          </cell>
          <cell r="T804">
            <v>3</v>
          </cell>
          <cell r="U804">
            <v>2</v>
          </cell>
          <cell r="V804">
            <v>-1</v>
          </cell>
          <cell r="W804">
            <v>48</v>
          </cell>
          <cell r="X804">
            <v>40767</v>
          </cell>
        </row>
        <row r="805">
          <cell r="A805" t="str">
            <v>447139</v>
          </cell>
          <cell r="B805" t="str">
            <v xml:space="preserve">SUDAR  A.S.    </v>
          </cell>
          <cell r="C805" t="str">
            <v>09</v>
          </cell>
          <cell r="D805" t="str">
            <v>01/04/2003</v>
          </cell>
          <cell r="E805" t="str">
            <v>TEKNISI RIGGER</v>
          </cell>
          <cell r="F805" t="str">
            <v>09</v>
          </cell>
          <cell r="G805" t="str">
            <v>01/10/2002</v>
          </cell>
          <cell r="H805">
            <v>18324</v>
          </cell>
          <cell r="I805" t="str">
            <v>0000045665</v>
          </cell>
          <cell r="J805" t="str">
            <v>SMA</v>
          </cell>
          <cell r="K805" t="str">
            <v>P K MIGAS</v>
          </cell>
          <cell r="L805" t="str">
            <v>PLAJU</v>
          </cell>
          <cell r="M805" t="str">
            <v>13/03/1975</v>
          </cell>
          <cell r="N805" t="str">
            <v>E13A50</v>
          </cell>
          <cell r="O805" t="str">
            <v>BENGKEL</v>
          </cell>
          <cell r="P805">
            <v>6</v>
          </cell>
          <cell r="Q805">
            <v>6</v>
          </cell>
          <cell r="R805">
            <v>5</v>
          </cell>
          <cell r="S805">
            <v>18.333333333333332</v>
          </cell>
          <cell r="T805">
            <v>3</v>
          </cell>
          <cell r="U805">
            <v>2</v>
          </cell>
          <cell r="V805">
            <v>0</v>
          </cell>
          <cell r="W805">
            <v>54</v>
          </cell>
          <cell r="X805">
            <v>38413</v>
          </cell>
        </row>
        <row r="806">
          <cell r="A806" t="str">
            <v>447544</v>
          </cell>
          <cell r="B806" t="str">
            <v xml:space="preserve">KUSNANDAR  SE  </v>
          </cell>
          <cell r="C806" t="str">
            <v>05</v>
          </cell>
          <cell r="D806" t="str">
            <v>01/10/2000</v>
          </cell>
          <cell r="E806" t="str">
            <v>AUDITOR AHLI MADYA</v>
          </cell>
          <cell r="F806" t="str">
            <v>--</v>
          </cell>
          <cell r="G806" t="str">
            <v>19/12/2002</v>
          </cell>
          <cell r="H806">
            <v>19012</v>
          </cell>
          <cell r="I806" t="str">
            <v>0000000044</v>
          </cell>
          <cell r="J806" t="str">
            <v>S1</v>
          </cell>
          <cell r="K806" t="str">
            <v>EKONOMI MANAGEMENT</v>
          </cell>
          <cell r="L806" t="str">
            <v>PLAJU</v>
          </cell>
          <cell r="M806" t="str">
            <v>17/03/1975</v>
          </cell>
          <cell r="N806" t="str">
            <v>J02100</v>
          </cell>
          <cell r="O806" t="str">
            <v>IAD-II</v>
          </cell>
          <cell r="P806">
            <v>0</v>
          </cell>
          <cell r="Q806">
            <v>4</v>
          </cell>
          <cell r="R806">
            <v>4</v>
          </cell>
          <cell r="S806">
            <v>6.666666666666667</v>
          </cell>
          <cell r="T806">
            <v>7</v>
          </cell>
          <cell r="U806">
            <v>2</v>
          </cell>
          <cell r="V806" t="e">
            <v>#VALUE!</v>
          </cell>
          <cell r="W806">
            <v>52</v>
          </cell>
          <cell r="X806">
            <v>39101</v>
          </cell>
        </row>
        <row r="807">
          <cell r="A807" t="str">
            <v>447714</v>
          </cell>
          <cell r="B807" t="str">
            <v xml:space="preserve">YAYIN TUPRONT  SH  </v>
          </cell>
          <cell r="C807" t="str">
            <v>06</v>
          </cell>
          <cell r="D807" t="str">
            <v>01/10/2001</v>
          </cell>
          <cell r="E807" t="str">
            <v>KA. BAG. HKP/UMUM</v>
          </cell>
          <cell r="F807" t="str">
            <v>04</v>
          </cell>
          <cell r="G807" t="str">
            <v>22/10/2001</v>
          </cell>
          <cell r="H807">
            <v>19662</v>
          </cell>
          <cell r="I807" t="str">
            <v>0000057666</v>
          </cell>
          <cell r="J807" t="str">
            <v>S1</v>
          </cell>
          <cell r="K807" t="str">
            <v>HUKUM PERDATA</v>
          </cell>
          <cell r="L807" t="str">
            <v>PLAJU</v>
          </cell>
          <cell r="M807" t="str">
            <v>17/03/1975</v>
          </cell>
          <cell r="N807" t="str">
            <v>E13610</v>
          </cell>
          <cell r="O807" t="str">
            <v>H K P</v>
          </cell>
          <cell r="P807">
            <v>6</v>
          </cell>
          <cell r="Q807">
            <v>6</v>
          </cell>
          <cell r="R807">
            <v>6</v>
          </cell>
          <cell r="S807">
            <v>20</v>
          </cell>
          <cell r="T807">
            <v>7</v>
          </cell>
          <cell r="U807">
            <v>3</v>
          </cell>
          <cell r="V807">
            <v>-2</v>
          </cell>
          <cell r="W807">
            <v>51</v>
          </cell>
          <cell r="X807">
            <v>39751</v>
          </cell>
        </row>
        <row r="808">
          <cell r="A808" t="str">
            <v>447771</v>
          </cell>
          <cell r="B808" t="str">
            <v xml:space="preserve">M.A. FAUZI  M.    </v>
          </cell>
          <cell r="C808" t="str">
            <v>10</v>
          </cell>
          <cell r="D808" t="str">
            <v>01/04/2001</v>
          </cell>
          <cell r="E808" t="str">
            <v>AST. MEKANIK</v>
          </cell>
          <cell r="F808" t="str">
            <v>09</v>
          </cell>
          <cell r="G808" t="str">
            <v>03/01/2000</v>
          </cell>
          <cell r="H808">
            <v>19628</v>
          </cell>
          <cell r="I808" t="str">
            <v>0000056656</v>
          </cell>
          <cell r="J808" t="str">
            <v>SMA</v>
          </cell>
          <cell r="K808" t="str">
            <v>S.M.A / SASTRA</v>
          </cell>
          <cell r="L808" t="str">
            <v>PLAJU</v>
          </cell>
          <cell r="M808" t="str">
            <v>18/03/1975</v>
          </cell>
          <cell r="N808" t="str">
            <v>E13530</v>
          </cell>
          <cell r="O808" t="str">
            <v>FASUM</v>
          </cell>
          <cell r="P808">
            <v>6</v>
          </cell>
          <cell r="Q808">
            <v>5</v>
          </cell>
          <cell r="R808">
            <v>6</v>
          </cell>
          <cell r="S808">
            <v>18.333333333333332</v>
          </cell>
          <cell r="T808">
            <v>3</v>
          </cell>
          <cell r="U808">
            <v>4</v>
          </cell>
          <cell r="V808">
            <v>-1</v>
          </cell>
          <cell r="W808">
            <v>51</v>
          </cell>
          <cell r="X808">
            <v>39717</v>
          </cell>
        </row>
        <row r="809">
          <cell r="A809" t="str">
            <v>447828</v>
          </cell>
          <cell r="B809" t="str">
            <v xml:space="preserve">SOLIHIN  HDR.    </v>
          </cell>
          <cell r="C809" t="str">
            <v>09</v>
          </cell>
          <cell r="D809" t="str">
            <v>01/04/2003</v>
          </cell>
          <cell r="E809" t="str">
            <v>AST. BB DIST &amp; MGC</v>
          </cell>
          <cell r="F809" t="str">
            <v>09</v>
          </cell>
          <cell r="G809" t="str">
            <v>01/05/2002</v>
          </cell>
          <cell r="H809">
            <v>19062</v>
          </cell>
          <cell r="I809" t="str">
            <v>0000056656</v>
          </cell>
          <cell r="J809" t="str">
            <v>SMA</v>
          </cell>
          <cell r="K809" t="str">
            <v>SMA-SOSIAL/PERSAMAAN</v>
          </cell>
          <cell r="L809" t="str">
            <v>PLAJU</v>
          </cell>
          <cell r="M809" t="str">
            <v>18/03/1975</v>
          </cell>
          <cell r="N809" t="str">
            <v>E13111</v>
          </cell>
          <cell r="O809" t="str">
            <v>CD &amp; GP</v>
          </cell>
          <cell r="P809">
            <v>6</v>
          </cell>
          <cell r="Q809">
            <v>5</v>
          </cell>
          <cell r="R809">
            <v>6</v>
          </cell>
          <cell r="S809">
            <v>18.333333333333332</v>
          </cell>
          <cell r="T809">
            <v>3</v>
          </cell>
          <cell r="U809">
            <v>2</v>
          </cell>
          <cell r="V809">
            <v>0</v>
          </cell>
          <cell r="W809">
            <v>52</v>
          </cell>
          <cell r="X809">
            <v>39150</v>
          </cell>
        </row>
        <row r="810">
          <cell r="A810" t="str">
            <v>448095</v>
          </cell>
          <cell r="B810" t="str">
            <v xml:space="preserve">HASANAH    </v>
          </cell>
          <cell r="C810" t="str">
            <v>08</v>
          </cell>
          <cell r="D810" t="str">
            <v>01/04/2001</v>
          </cell>
          <cell r="E810" t="str">
            <v>PWS. KEBIDANAN/KANDUNGAN</v>
          </cell>
          <cell r="F810" t="str">
            <v>07</v>
          </cell>
          <cell r="G810" t="str">
            <v>01/10/2003</v>
          </cell>
          <cell r="H810">
            <v>18229</v>
          </cell>
          <cell r="I810" t="str">
            <v>0000056566</v>
          </cell>
          <cell r="J810" t="str">
            <v>SMK</v>
          </cell>
          <cell r="K810" t="str">
            <v>SEK PERAWAT / BIDAN</v>
          </cell>
          <cell r="L810" t="str">
            <v>PLAJU</v>
          </cell>
          <cell r="M810" t="str">
            <v>22/03/1975</v>
          </cell>
          <cell r="N810" t="str">
            <v>E13Y60</v>
          </cell>
          <cell r="O810" t="str">
            <v>INST. RAWAT INAP</v>
          </cell>
          <cell r="P810">
            <v>5</v>
          </cell>
          <cell r="Q810">
            <v>6</v>
          </cell>
          <cell r="R810">
            <v>6</v>
          </cell>
          <cell r="S810">
            <v>18.333333333333332</v>
          </cell>
          <cell r="T810">
            <v>3</v>
          </cell>
          <cell r="U810">
            <v>1</v>
          </cell>
          <cell r="V810">
            <v>-1</v>
          </cell>
          <cell r="W810">
            <v>55</v>
          </cell>
          <cell r="X810">
            <v>38318</v>
          </cell>
        </row>
        <row r="811">
          <cell r="A811" t="str">
            <v>448102</v>
          </cell>
          <cell r="B811" t="str">
            <v xml:space="preserve">LENA PANDIANGAN    </v>
          </cell>
          <cell r="C811" t="str">
            <v>08</v>
          </cell>
          <cell r="D811" t="str">
            <v>01/04/2001</v>
          </cell>
          <cell r="E811" t="str">
            <v>AST. PRWT KEBID/KANDUNGAN</v>
          </cell>
          <cell r="F811" t="str">
            <v>08</v>
          </cell>
          <cell r="G811" t="str">
            <v>03/01/2000</v>
          </cell>
          <cell r="H811">
            <v>18768</v>
          </cell>
          <cell r="I811" t="str">
            <v>0000066554</v>
          </cell>
          <cell r="J811" t="str">
            <v>SMK</v>
          </cell>
          <cell r="K811" t="str">
            <v>SEK BIDAN</v>
          </cell>
          <cell r="L811" t="str">
            <v>PLAJU</v>
          </cell>
          <cell r="M811" t="str">
            <v>22/03/1975</v>
          </cell>
          <cell r="N811" t="str">
            <v>E13Y60</v>
          </cell>
          <cell r="O811" t="str">
            <v>INST. RAWAT INAP</v>
          </cell>
          <cell r="P811">
            <v>5</v>
          </cell>
          <cell r="Q811">
            <v>5</v>
          </cell>
          <cell r="R811">
            <v>4</v>
          </cell>
          <cell r="S811">
            <v>13.333333333333334</v>
          </cell>
          <cell r="T811">
            <v>3</v>
          </cell>
          <cell r="U811">
            <v>4</v>
          </cell>
          <cell r="V811">
            <v>0</v>
          </cell>
          <cell r="W811">
            <v>53</v>
          </cell>
          <cell r="X811">
            <v>38857</v>
          </cell>
        </row>
        <row r="812">
          <cell r="A812" t="str">
            <v>448135</v>
          </cell>
          <cell r="B812" t="str">
            <v xml:space="preserve">ROHIMI    </v>
          </cell>
          <cell r="C812" t="str">
            <v>10</v>
          </cell>
          <cell r="D812" t="str">
            <v>01/10/2001</v>
          </cell>
          <cell r="E812" t="str">
            <v>AST. CDU - V</v>
          </cell>
          <cell r="F812" t="str">
            <v>08</v>
          </cell>
          <cell r="G812" t="str">
            <v>01/08/2003</v>
          </cell>
          <cell r="H812">
            <v>18752</v>
          </cell>
          <cell r="I812" t="str">
            <v>0000066665</v>
          </cell>
          <cell r="J812" t="str">
            <v>SMK</v>
          </cell>
          <cell r="K812" t="str">
            <v>P.G.A.A (6 TAHUN)</v>
          </cell>
          <cell r="L812" t="str">
            <v>PLAJU</v>
          </cell>
          <cell r="M812" t="str">
            <v>22/03/1975</v>
          </cell>
          <cell r="N812" t="str">
            <v>E13111</v>
          </cell>
          <cell r="O812" t="str">
            <v>CD &amp; GP</v>
          </cell>
          <cell r="P812">
            <v>6</v>
          </cell>
          <cell r="Q812">
            <v>6</v>
          </cell>
          <cell r="R812">
            <v>5</v>
          </cell>
          <cell r="S812">
            <v>18.333333333333332</v>
          </cell>
          <cell r="T812">
            <v>3</v>
          </cell>
          <cell r="U812">
            <v>1</v>
          </cell>
          <cell r="V812">
            <v>-2</v>
          </cell>
          <cell r="W812">
            <v>53</v>
          </cell>
          <cell r="X812">
            <v>38841</v>
          </cell>
        </row>
        <row r="813">
          <cell r="A813" t="str">
            <v>448232</v>
          </cell>
          <cell r="B813" t="str">
            <v xml:space="preserve">KASMADI KS    </v>
          </cell>
          <cell r="C813" t="str">
            <v>10</v>
          </cell>
          <cell r="D813" t="str">
            <v>01/04/2002</v>
          </cell>
          <cell r="E813" t="str">
            <v>TEK. NRE/SIP AREA-B</v>
          </cell>
          <cell r="F813" t="str">
            <v>10</v>
          </cell>
          <cell r="G813" t="str">
            <v>31/12/2000</v>
          </cell>
          <cell r="H813">
            <v>19710</v>
          </cell>
          <cell r="I813" t="str">
            <v>0000066655</v>
          </cell>
          <cell r="J813" t="str">
            <v>SMA</v>
          </cell>
          <cell r="K813" t="str">
            <v>SMA.SOS/PERSAMAAN</v>
          </cell>
          <cell r="L813" t="str">
            <v>PLAJU</v>
          </cell>
          <cell r="M813" t="str">
            <v>24/03/1975</v>
          </cell>
          <cell r="N813" t="str">
            <v>E13A20</v>
          </cell>
          <cell r="O813" t="str">
            <v>PEM-I</v>
          </cell>
          <cell r="P813">
            <v>6</v>
          </cell>
          <cell r="Q813">
            <v>5</v>
          </cell>
          <cell r="R813">
            <v>5</v>
          </cell>
          <cell r="S813">
            <v>16.666666666666668</v>
          </cell>
          <cell r="T813">
            <v>3</v>
          </cell>
          <cell r="U813">
            <v>4</v>
          </cell>
          <cell r="V813">
            <v>0</v>
          </cell>
          <cell r="W813">
            <v>51</v>
          </cell>
          <cell r="X813">
            <v>39799</v>
          </cell>
        </row>
        <row r="814">
          <cell r="A814" t="str">
            <v>448273</v>
          </cell>
          <cell r="B814" t="str">
            <v xml:space="preserve">SYAHRIAL ISKANDAR  A.P  </v>
          </cell>
          <cell r="C814" t="str">
            <v>08</v>
          </cell>
          <cell r="D814" t="str">
            <v>01/04/2003</v>
          </cell>
          <cell r="E814" t="str">
            <v>PWS. UPAH PEK.PIMPINAN</v>
          </cell>
          <cell r="F814" t="str">
            <v>07</v>
          </cell>
          <cell r="G814" t="str">
            <v>06/08/2001</v>
          </cell>
          <cell r="H814">
            <v>19315</v>
          </cell>
          <cell r="I814" t="str">
            <v>0000055655</v>
          </cell>
          <cell r="J814" t="str">
            <v>D1</v>
          </cell>
          <cell r="K814" t="str">
            <v>AKA AKUN PERMINY I</v>
          </cell>
          <cell r="L814" t="str">
            <v>PLAJU</v>
          </cell>
          <cell r="M814" t="str">
            <v>24/03/1975</v>
          </cell>
          <cell r="N814" t="str">
            <v>E13830</v>
          </cell>
          <cell r="O814" t="str">
            <v>PERBENDAHARAAN</v>
          </cell>
          <cell r="P814">
            <v>6</v>
          </cell>
          <cell r="Q814">
            <v>5</v>
          </cell>
          <cell r="R814">
            <v>5</v>
          </cell>
          <cell r="S814">
            <v>16.666666666666668</v>
          </cell>
          <cell r="T814">
            <v>4</v>
          </cell>
          <cell r="U814">
            <v>3</v>
          </cell>
          <cell r="V814">
            <v>-1</v>
          </cell>
          <cell r="W814">
            <v>52</v>
          </cell>
          <cell r="X814">
            <v>39403</v>
          </cell>
        </row>
        <row r="815">
          <cell r="A815" t="str">
            <v>448298</v>
          </cell>
          <cell r="B815" t="str">
            <v xml:space="preserve">DANUYANTO  A.MA  </v>
          </cell>
          <cell r="C815" t="str">
            <v>08</v>
          </cell>
          <cell r="D815" t="str">
            <v>01/04/2001</v>
          </cell>
          <cell r="E815" t="str">
            <v>PWS. CD TENGAH</v>
          </cell>
          <cell r="F815" t="str">
            <v>07</v>
          </cell>
          <cell r="G815" t="str">
            <v>01/07/2001</v>
          </cell>
          <cell r="H815">
            <v>19818</v>
          </cell>
          <cell r="I815" t="str">
            <v>0000066666</v>
          </cell>
          <cell r="J815" t="str">
            <v>D2</v>
          </cell>
          <cell r="K815" t="str">
            <v>AKA PENGOL/KIL.II</v>
          </cell>
          <cell r="L815" t="str">
            <v>PLAJU</v>
          </cell>
          <cell r="M815" t="str">
            <v>26/03/1975</v>
          </cell>
          <cell r="N815" t="str">
            <v>E13111</v>
          </cell>
          <cell r="O815" t="str">
            <v>CD &amp; GP</v>
          </cell>
          <cell r="P815">
            <v>6</v>
          </cell>
          <cell r="Q815">
            <v>6</v>
          </cell>
          <cell r="R815">
            <v>6</v>
          </cell>
          <cell r="S815">
            <v>20</v>
          </cell>
          <cell r="T815">
            <v>5</v>
          </cell>
          <cell r="U815">
            <v>3</v>
          </cell>
          <cell r="V815">
            <v>-1</v>
          </cell>
          <cell r="W815">
            <v>50</v>
          </cell>
          <cell r="X815">
            <v>39907</v>
          </cell>
        </row>
        <row r="816">
          <cell r="A816" t="str">
            <v>448379</v>
          </cell>
          <cell r="B816" t="str">
            <v xml:space="preserve">SUWITNO    </v>
          </cell>
          <cell r="C816" t="str">
            <v>09</v>
          </cell>
          <cell r="D816" t="str">
            <v>01/10/2003</v>
          </cell>
          <cell r="E816" t="str">
            <v>AST. JAGA PK</v>
          </cell>
          <cell r="F816" t="str">
            <v>08</v>
          </cell>
          <cell r="G816" t="str">
            <v>03/01/2000</v>
          </cell>
          <cell r="H816">
            <v>20083</v>
          </cell>
          <cell r="I816" t="str">
            <v>0000055655</v>
          </cell>
          <cell r="J816" t="str">
            <v>SMA</v>
          </cell>
          <cell r="K816" t="str">
            <v>SMA.SOS/PERSAMAAN</v>
          </cell>
          <cell r="L816" t="str">
            <v>PLAJU</v>
          </cell>
          <cell r="M816" t="str">
            <v>26/03/1975</v>
          </cell>
          <cell r="N816" t="str">
            <v>E13410</v>
          </cell>
          <cell r="O816" t="str">
            <v>PK. LAT &amp; ADM</v>
          </cell>
          <cell r="P816">
            <v>6</v>
          </cell>
          <cell r="Q816">
            <v>5</v>
          </cell>
          <cell r="R816">
            <v>5</v>
          </cell>
          <cell r="S816">
            <v>16.666666666666668</v>
          </cell>
          <cell r="T816">
            <v>3</v>
          </cell>
          <cell r="U816">
            <v>4</v>
          </cell>
          <cell r="V816">
            <v>-1</v>
          </cell>
          <cell r="W816">
            <v>50</v>
          </cell>
          <cell r="X816">
            <v>40172</v>
          </cell>
        </row>
        <row r="817">
          <cell r="A817" t="str">
            <v>448508</v>
          </cell>
          <cell r="B817" t="str">
            <v xml:space="preserve">E.A. HUTAGALUNG    </v>
          </cell>
          <cell r="C817" t="str">
            <v>09</v>
          </cell>
          <cell r="D817" t="str">
            <v>01/04/2002</v>
          </cell>
          <cell r="E817" t="str">
            <v>TEKNISI SCAFFOLD</v>
          </cell>
          <cell r="F817" t="str">
            <v>09</v>
          </cell>
          <cell r="G817" t="str">
            <v>01/10/2002</v>
          </cell>
          <cell r="H817">
            <v>19054</v>
          </cell>
          <cell r="I817" t="str">
            <v>0000036665</v>
          </cell>
          <cell r="J817" t="str">
            <v>D1</v>
          </cell>
          <cell r="K817" t="str">
            <v>PKL PERSONALIA I</v>
          </cell>
          <cell r="L817" t="str">
            <v>PLAJU</v>
          </cell>
          <cell r="M817" t="str">
            <v>31/03/1975</v>
          </cell>
          <cell r="N817" t="str">
            <v>E13A50</v>
          </cell>
          <cell r="O817" t="str">
            <v>BENGKEL</v>
          </cell>
          <cell r="P817">
            <v>6</v>
          </cell>
          <cell r="Q817">
            <v>6</v>
          </cell>
          <cell r="R817">
            <v>5</v>
          </cell>
          <cell r="S817">
            <v>18.333333333333332</v>
          </cell>
          <cell r="T817">
            <v>4</v>
          </cell>
          <cell r="U817">
            <v>2</v>
          </cell>
          <cell r="V817">
            <v>0</v>
          </cell>
          <cell r="W817">
            <v>52</v>
          </cell>
          <cell r="X817">
            <v>39142</v>
          </cell>
        </row>
        <row r="818">
          <cell r="A818" t="str">
            <v>448524</v>
          </cell>
          <cell r="B818" t="str">
            <v xml:space="preserve">SUARNO    </v>
          </cell>
          <cell r="C818" t="str">
            <v>09</v>
          </cell>
          <cell r="D818" t="str">
            <v>01/04/2003</v>
          </cell>
          <cell r="E818" t="str">
            <v>AST. STAB &amp; MGC</v>
          </cell>
          <cell r="F818" t="str">
            <v>09</v>
          </cell>
          <cell r="G818" t="str">
            <v>03/01/2000</v>
          </cell>
          <cell r="H818">
            <v>18961</v>
          </cell>
          <cell r="I818" t="str">
            <v>0000056655</v>
          </cell>
          <cell r="J818" t="str">
            <v>SMA</v>
          </cell>
          <cell r="K818" t="str">
            <v>P K MIGAS</v>
          </cell>
          <cell r="L818" t="str">
            <v>PLAJU</v>
          </cell>
          <cell r="M818" t="str">
            <v>31/03/1975</v>
          </cell>
          <cell r="N818" t="str">
            <v>E13111</v>
          </cell>
          <cell r="O818" t="str">
            <v>CD &amp; GP</v>
          </cell>
          <cell r="P818">
            <v>6</v>
          </cell>
          <cell r="Q818">
            <v>5</v>
          </cell>
          <cell r="R818">
            <v>5</v>
          </cell>
          <cell r="S818">
            <v>16.666666666666668</v>
          </cell>
          <cell r="T818">
            <v>3</v>
          </cell>
          <cell r="U818">
            <v>4</v>
          </cell>
          <cell r="V818">
            <v>0</v>
          </cell>
          <cell r="W818">
            <v>53</v>
          </cell>
          <cell r="X818">
            <v>39050</v>
          </cell>
        </row>
        <row r="819">
          <cell r="A819" t="str">
            <v>448557</v>
          </cell>
          <cell r="B819" t="str">
            <v xml:space="preserve">A. WANI    </v>
          </cell>
          <cell r="C819" t="str">
            <v>10</v>
          </cell>
          <cell r="D819" t="str">
            <v>01/04/2002</v>
          </cell>
          <cell r="E819" t="str">
            <v>PMK. PANEL CDU V</v>
          </cell>
          <cell r="F819" t="str">
            <v>10</v>
          </cell>
          <cell r="G819" t="str">
            <v>03/01/2000</v>
          </cell>
          <cell r="H819">
            <v>19852</v>
          </cell>
          <cell r="I819" t="str">
            <v>0000065654</v>
          </cell>
          <cell r="J819" t="str">
            <v>SMA</v>
          </cell>
          <cell r="K819" t="str">
            <v>SMA-PASPAL/PERSAMAAN</v>
          </cell>
          <cell r="L819" t="str">
            <v>PLAJU</v>
          </cell>
          <cell r="M819" t="str">
            <v>20/05/1972</v>
          </cell>
          <cell r="N819" t="str">
            <v>E13111</v>
          </cell>
          <cell r="O819" t="str">
            <v>CD &amp; GP</v>
          </cell>
          <cell r="P819">
            <v>6</v>
          </cell>
          <cell r="Q819">
            <v>5</v>
          </cell>
          <cell r="R819">
            <v>4</v>
          </cell>
          <cell r="S819">
            <v>15</v>
          </cell>
          <cell r="T819">
            <v>3</v>
          </cell>
          <cell r="U819">
            <v>4</v>
          </cell>
          <cell r="V819">
            <v>0</v>
          </cell>
          <cell r="W819">
            <v>50</v>
          </cell>
          <cell r="X819">
            <v>39941</v>
          </cell>
        </row>
        <row r="820">
          <cell r="A820" t="str">
            <v>448687</v>
          </cell>
          <cell r="B820" t="str">
            <v xml:space="preserve">AMIRUDDIN    </v>
          </cell>
          <cell r="C820" t="str">
            <v>09</v>
          </cell>
          <cell r="D820" t="str">
            <v>01/04/2000</v>
          </cell>
          <cell r="E820" t="str">
            <v>PWS. JAGA  GP</v>
          </cell>
          <cell r="F820" t="str">
            <v>07</v>
          </cell>
          <cell r="G820" t="str">
            <v>22/07/2002</v>
          </cell>
          <cell r="H820">
            <v>19252</v>
          </cell>
          <cell r="I820" t="str">
            <v>0000065565</v>
          </cell>
          <cell r="J820" t="str">
            <v>SMK</v>
          </cell>
          <cell r="K820" t="str">
            <v>SEKOLAH TEKNIK MENENGAH</v>
          </cell>
          <cell r="L820" t="str">
            <v>SUNGAI GERONG</v>
          </cell>
          <cell r="M820" t="str">
            <v>01/04/1975</v>
          </cell>
          <cell r="N820" t="str">
            <v>E13112</v>
          </cell>
          <cell r="O820" t="str">
            <v>CD &amp; L</v>
          </cell>
          <cell r="P820">
            <v>5</v>
          </cell>
          <cell r="Q820">
            <v>6</v>
          </cell>
          <cell r="R820">
            <v>5</v>
          </cell>
          <cell r="S820">
            <v>16.666666666666668</v>
          </cell>
          <cell r="T820">
            <v>3</v>
          </cell>
          <cell r="U820">
            <v>2</v>
          </cell>
          <cell r="V820">
            <v>-2</v>
          </cell>
          <cell r="W820">
            <v>52</v>
          </cell>
          <cell r="X820">
            <v>39340</v>
          </cell>
        </row>
        <row r="821">
          <cell r="A821" t="str">
            <v>448695</v>
          </cell>
          <cell r="B821" t="str">
            <v xml:space="preserve">AMIRUDDIN    </v>
          </cell>
          <cell r="C821" t="str">
            <v>11</v>
          </cell>
          <cell r="D821" t="str">
            <v>01/04/2001</v>
          </cell>
          <cell r="E821" t="str">
            <v>PMK. JAGA FINISHING</v>
          </cell>
          <cell r="F821" t="str">
            <v>10</v>
          </cell>
          <cell r="G821" t="str">
            <v>10/09/2003</v>
          </cell>
          <cell r="H821">
            <v>19426</v>
          </cell>
          <cell r="I821" t="str">
            <v>0000056555</v>
          </cell>
          <cell r="J821" t="str">
            <v>SD</v>
          </cell>
          <cell r="K821" t="str">
            <v>SEKOLAH DASAR</v>
          </cell>
          <cell r="L821" t="str">
            <v>PLAJU</v>
          </cell>
          <cell r="M821" t="str">
            <v>28/02/1972</v>
          </cell>
          <cell r="N821" t="str">
            <v>E13131</v>
          </cell>
          <cell r="O821" t="str">
            <v>P P</v>
          </cell>
          <cell r="P821">
            <v>5</v>
          </cell>
          <cell r="Q821">
            <v>5</v>
          </cell>
          <cell r="R821">
            <v>5</v>
          </cell>
          <cell r="S821">
            <v>15</v>
          </cell>
          <cell r="T821">
            <v>1</v>
          </cell>
          <cell r="U821">
            <v>1</v>
          </cell>
          <cell r="V821">
            <v>-1</v>
          </cell>
          <cell r="W821">
            <v>51</v>
          </cell>
          <cell r="X821">
            <v>39515</v>
          </cell>
        </row>
        <row r="822">
          <cell r="A822" t="str">
            <v>448702</v>
          </cell>
          <cell r="B822" t="str">
            <v xml:space="preserve">AMIRUDDIN  S.    </v>
          </cell>
          <cell r="C822" t="str">
            <v>09</v>
          </cell>
          <cell r="D822" t="str">
            <v>01/10/2000</v>
          </cell>
          <cell r="E822" t="str">
            <v>TEKNISI LISTRIK</v>
          </cell>
          <cell r="F822" t="str">
            <v>08</v>
          </cell>
          <cell r="G822" t="str">
            <v>01/07/2003</v>
          </cell>
          <cell r="H822">
            <v>18396</v>
          </cell>
          <cell r="I822" t="str">
            <v>0000066665</v>
          </cell>
          <cell r="J822" t="str">
            <v>D1</v>
          </cell>
          <cell r="K822" t="str">
            <v>AKA LISTRIK I</v>
          </cell>
          <cell r="L822" t="str">
            <v>PLAJU</v>
          </cell>
          <cell r="M822" t="str">
            <v>21/04/1975</v>
          </cell>
          <cell r="N822" t="str">
            <v>E13A50</v>
          </cell>
          <cell r="O822" t="str">
            <v>BENGKEL</v>
          </cell>
          <cell r="P822">
            <v>6</v>
          </cell>
          <cell r="Q822">
            <v>6</v>
          </cell>
          <cell r="R822">
            <v>5</v>
          </cell>
          <cell r="S822">
            <v>18.333333333333332</v>
          </cell>
          <cell r="T822">
            <v>4</v>
          </cell>
          <cell r="U822">
            <v>1</v>
          </cell>
          <cell r="V822">
            <v>-1</v>
          </cell>
          <cell r="W822">
            <v>54</v>
          </cell>
          <cell r="X822">
            <v>38485</v>
          </cell>
        </row>
        <row r="823">
          <cell r="A823" t="str">
            <v>448873</v>
          </cell>
          <cell r="B823" t="str">
            <v xml:space="preserve">DAMIRI    </v>
          </cell>
          <cell r="C823" t="str">
            <v>10</v>
          </cell>
          <cell r="D823" t="str">
            <v>01/04/2003</v>
          </cell>
          <cell r="E823" t="str">
            <v>AST. SANITASI</v>
          </cell>
          <cell r="F823" t="str">
            <v>09</v>
          </cell>
          <cell r="G823" t="str">
            <v>03/01/2000</v>
          </cell>
          <cell r="H823">
            <v>19923</v>
          </cell>
          <cell r="I823" t="str">
            <v>0000055565</v>
          </cell>
          <cell r="J823" t="str">
            <v>SMA</v>
          </cell>
          <cell r="K823" t="str">
            <v>SMA.SOS/PERSAMAAN</v>
          </cell>
          <cell r="L823" t="str">
            <v>PLAJU</v>
          </cell>
          <cell r="M823" t="str">
            <v>01/04/1975</v>
          </cell>
          <cell r="N823" t="str">
            <v>E13Y30</v>
          </cell>
          <cell r="O823" t="str">
            <v>LAYANAN &amp; ADM/RS</v>
          </cell>
          <cell r="P823">
            <v>5</v>
          </cell>
          <cell r="Q823">
            <v>6</v>
          </cell>
          <cell r="R823">
            <v>5</v>
          </cell>
          <cell r="S823">
            <v>16.666666666666668</v>
          </cell>
          <cell r="T823">
            <v>3</v>
          </cell>
          <cell r="U823">
            <v>4</v>
          </cell>
          <cell r="V823">
            <v>-1</v>
          </cell>
          <cell r="W823">
            <v>50</v>
          </cell>
          <cell r="X823">
            <v>40012</v>
          </cell>
        </row>
        <row r="824">
          <cell r="A824" t="str">
            <v>449245</v>
          </cell>
          <cell r="B824" t="str">
            <v xml:space="preserve">ISKANDAR RASUANI    </v>
          </cell>
          <cell r="C824" t="str">
            <v>10</v>
          </cell>
          <cell r="D824" t="str">
            <v>01/04/1999</v>
          </cell>
          <cell r="E824" t="str">
            <v>ANALISA AUDIT SDM</v>
          </cell>
          <cell r="F824" t="str">
            <v>07</v>
          </cell>
          <cell r="G824" t="str">
            <v>09/09/2003</v>
          </cell>
          <cell r="H824">
            <v>18865</v>
          </cell>
          <cell r="I824" t="str">
            <v>0000065545</v>
          </cell>
          <cell r="J824" t="str">
            <v>SMA</v>
          </cell>
          <cell r="K824" t="str">
            <v>S.M.A-C/SOSIAL</v>
          </cell>
          <cell r="L824" t="str">
            <v>PLAJU</v>
          </cell>
          <cell r="M824" t="str">
            <v>03/02/1971</v>
          </cell>
          <cell r="N824" t="str">
            <v>E13740</v>
          </cell>
          <cell r="O824" t="str">
            <v>O &amp; P</v>
          </cell>
          <cell r="P824">
            <v>5</v>
          </cell>
          <cell r="Q824">
            <v>4</v>
          </cell>
          <cell r="R824">
            <v>5</v>
          </cell>
          <cell r="S824">
            <v>13.333333333333334</v>
          </cell>
          <cell r="T824">
            <v>3</v>
          </cell>
          <cell r="U824">
            <v>1</v>
          </cell>
          <cell r="V824">
            <v>-3</v>
          </cell>
          <cell r="W824">
            <v>53</v>
          </cell>
          <cell r="X824">
            <v>38954</v>
          </cell>
        </row>
        <row r="825">
          <cell r="A825" t="str">
            <v>449294</v>
          </cell>
          <cell r="B825" t="str">
            <v xml:space="preserve">JAMALUDDIN  H.S.    </v>
          </cell>
          <cell r="C825" t="str">
            <v>11</v>
          </cell>
          <cell r="D825" t="str">
            <v>01/04/2000</v>
          </cell>
          <cell r="E825" t="str">
            <v>PMK. SLOP SYSTEM PL</v>
          </cell>
          <cell r="F825" t="str">
            <v>10</v>
          </cell>
          <cell r="G825" t="str">
            <v>01/09/2003</v>
          </cell>
          <cell r="H825">
            <v>19040</v>
          </cell>
          <cell r="I825" t="str">
            <v>0000055556</v>
          </cell>
          <cell r="J825" t="str">
            <v>SMA</v>
          </cell>
          <cell r="K825" t="str">
            <v>SMA.SOS/PERSAMAAN</v>
          </cell>
          <cell r="L825" t="str">
            <v>PLAJU</v>
          </cell>
          <cell r="M825" t="str">
            <v>13/01/1973</v>
          </cell>
          <cell r="N825" t="str">
            <v>E13119</v>
          </cell>
          <cell r="O825" t="str">
            <v>I T P</v>
          </cell>
          <cell r="P825">
            <v>5</v>
          </cell>
          <cell r="Q825">
            <v>5</v>
          </cell>
          <cell r="R825">
            <v>6</v>
          </cell>
          <cell r="S825">
            <v>16.666666666666668</v>
          </cell>
          <cell r="T825">
            <v>3</v>
          </cell>
          <cell r="U825">
            <v>1</v>
          </cell>
          <cell r="V825">
            <v>-1</v>
          </cell>
          <cell r="W825">
            <v>52</v>
          </cell>
          <cell r="X825">
            <v>39129</v>
          </cell>
        </row>
        <row r="826">
          <cell r="A826" t="str">
            <v>449342</v>
          </cell>
          <cell r="B826" t="str">
            <v xml:space="preserve">JUNAIDI    </v>
          </cell>
          <cell r="C826" t="str">
            <v>09</v>
          </cell>
          <cell r="D826" t="str">
            <v>01/04/2002</v>
          </cell>
          <cell r="E826" t="str">
            <v>TEKNISI RIGGER</v>
          </cell>
          <cell r="F826" t="str">
            <v>09</v>
          </cell>
          <cell r="G826" t="str">
            <v>31/12/2000</v>
          </cell>
          <cell r="H826">
            <v>18388</v>
          </cell>
          <cell r="I826" t="str">
            <v>0000055555</v>
          </cell>
          <cell r="J826" t="str">
            <v>SMA</v>
          </cell>
          <cell r="K826" t="str">
            <v>S M A</v>
          </cell>
          <cell r="L826" t="str">
            <v>PLAJU</v>
          </cell>
          <cell r="M826" t="str">
            <v>01/08/1970</v>
          </cell>
          <cell r="N826" t="str">
            <v>E13A50</v>
          </cell>
          <cell r="O826" t="str">
            <v>BENGKEL</v>
          </cell>
          <cell r="P826">
            <v>5</v>
          </cell>
          <cell r="Q826">
            <v>5</v>
          </cell>
          <cell r="R826">
            <v>5</v>
          </cell>
          <cell r="S826">
            <v>15</v>
          </cell>
          <cell r="T826">
            <v>3</v>
          </cell>
          <cell r="U826">
            <v>4</v>
          </cell>
          <cell r="V826">
            <v>0</v>
          </cell>
          <cell r="W826">
            <v>54</v>
          </cell>
          <cell r="X826">
            <v>38477</v>
          </cell>
        </row>
        <row r="827">
          <cell r="A827" t="str">
            <v>449561</v>
          </cell>
          <cell r="B827" t="str">
            <v xml:space="preserve">M. NASIR    </v>
          </cell>
          <cell r="C827" t="str">
            <v>10</v>
          </cell>
          <cell r="D827" t="str">
            <v>01/10/2003</v>
          </cell>
          <cell r="E827" t="str">
            <v>PMK. CONS PD. METER SG</v>
          </cell>
          <cell r="F827" t="str">
            <v>10</v>
          </cell>
          <cell r="G827" t="str">
            <v>15/11/2002</v>
          </cell>
          <cell r="H827">
            <v>19606</v>
          </cell>
          <cell r="I827" t="str">
            <v>0000054565</v>
          </cell>
          <cell r="J827" t="str">
            <v>SMA</v>
          </cell>
          <cell r="K827" t="str">
            <v>SMA-SOSIAL/PERSAMAAN</v>
          </cell>
          <cell r="L827" t="str">
            <v>SUNGAI GERONG</v>
          </cell>
          <cell r="M827" t="str">
            <v>11/01/1973</v>
          </cell>
          <cell r="N827" t="str">
            <v>E13119</v>
          </cell>
          <cell r="O827" t="str">
            <v>I T P</v>
          </cell>
          <cell r="P827">
            <v>5</v>
          </cell>
          <cell r="Q827">
            <v>6</v>
          </cell>
          <cell r="R827">
            <v>5</v>
          </cell>
          <cell r="S827">
            <v>16.666666666666668</v>
          </cell>
          <cell r="T827">
            <v>3</v>
          </cell>
          <cell r="U827">
            <v>2</v>
          </cell>
          <cell r="V827">
            <v>0</v>
          </cell>
          <cell r="W827">
            <v>51</v>
          </cell>
          <cell r="X827">
            <v>39695</v>
          </cell>
        </row>
        <row r="828">
          <cell r="A828" t="str">
            <v>449601</v>
          </cell>
          <cell r="B828" t="str">
            <v xml:space="preserve">M. YULI    </v>
          </cell>
          <cell r="C828" t="str">
            <v>10</v>
          </cell>
          <cell r="D828" t="str">
            <v>01/04/2002</v>
          </cell>
          <cell r="E828" t="str">
            <v>PMK. STAB CAB</v>
          </cell>
          <cell r="F828" t="str">
            <v>10</v>
          </cell>
          <cell r="G828" t="str">
            <v>03/01/2000</v>
          </cell>
          <cell r="H828">
            <v>18502</v>
          </cell>
          <cell r="I828" t="str">
            <v>0000056655</v>
          </cell>
          <cell r="J828" t="str">
            <v>SD</v>
          </cell>
          <cell r="K828" t="str">
            <v>SEKOLAH DASAR</v>
          </cell>
          <cell r="L828" t="str">
            <v>PLAJU</v>
          </cell>
          <cell r="M828" t="str">
            <v>22/03/1972</v>
          </cell>
          <cell r="N828" t="str">
            <v>E13111</v>
          </cell>
          <cell r="O828" t="str">
            <v>CD &amp; GP</v>
          </cell>
          <cell r="P828">
            <v>6</v>
          </cell>
          <cell r="Q828">
            <v>5</v>
          </cell>
          <cell r="R828">
            <v>5</v>
          </cell>
          <cell r="S828">
            <v>16.666666666666668</v>
          </cell>
          <cell r="T828">
            <v>1</v>
          </cell>
          <cell r="U828">
            <v>4</v>
          </cell>
          <cell r="V828">
            <v>0</v>
          </cell>
          <cell r="W828">
            <v>54</v>
          </cell>
          <cell r="X828">
            <v>38591</v>
          </cell>
        </row>
        <row r="829">
          <cell r="A829" t="str">
            <v>449634</v>
          </cell>
          <cell r="B829" t="str">
            <v xml:space="preserve">MAHADI    </v>
          </cell>
          <cell r="C829" t="str">
            <v>09</v>
          </cell>
          <cell r="D829" t="str">
            <v>01/04/2003</v>
          </cell>
          <cell r="E829" t="str">
            <v>AST. BB DIST &amp; MGC</v>
          </cell>
          <cell r="F829" t="str">
            <v>09</v>
          </cell>
          <cell r="G829" t="str">
            <v>01/05/2002</v>
          </cell>
          <cell r="H829">
            <v>18149</v>
          </cell>
          <cell r="I829" t="str">
            <v>0000056656</v>
          </cell>
          <cell r="J829" t="str">
            <v>SMP</v>
          </cell>
          <cell r="K829" t="str">
            <v>S M P</v>
          </cell>
          <cell r="L829" t="str">
            <v>PLAJU</v>
          </cell>
          <cell r="M829" t="str">
            <v>03/12/1968</v>
          </cell>
          <cell r="N829" t="str">
            <v>E13111</v>
          </cell>
          <cell r="O829" t="str">
            <v>CD &amp; GP</v>
          </cell>
          <cell r="P829">
            <v>6</v>
          </cell>
          <cell r="Q829">
            <v>5</v>
          </cell>
          <cell r="R829">
            <v>6</v>
          </cell>
          <cell r="S829">
            <v>18.333333333333332</v>
          </cell>
          <cell r="T829">
            <v>2</v>
          </cell>
          <cell r="U829">
            <v>2</v>
          </cell>
          <cell r="V829">
            <v>0</v>
          </cell>
          <cell r="W829">
            <v>55</v>
          </cell>
          <cell r="X829">
            <v>38238</v>
          </cell>
        </row>
        <row r="830">
          <cell r="A830" t="str">
            <v>449837</v>
          </cell>
          <cell r="B830" t="str">
            <v xml:space="preserve">MUHAMMAD SALEH    </v>
          </cell>
          <cell r="C830" t="str">
            <v>11</v>
          </cell>
          <cell r="D830" t="str">
            <v>01/04/2001</v>
          </cell>
          <cell r="E830" t="str">
            <v>PMK. SLOP SYSTEM PL</v>
          </cell>
          <cell r="F830" t="str">
            <v>10</v>
          </cell>
          <cell r="G830" t="str">
            <v>01/10/2002</v>
          </cell>
          <cell r="H830">
            <v>18688</v>
          </cell>
          <cell r="I830" t="str">
            <v>0000076565</v>
          </cell>
          <cell r="J830" t="str">
            <v>SMA</v>
          </cell>
          <cell r="K830" t="str">
            <v>SMA/PASPAL/IPA</v>
          </cell>
          <cell r="L830" t="str">
            <v>PLAJU</v>
          </cell>
          <cell r="M830" t="str">
            <v>13/01/1973</v>
          </cell>
          <cell r="N830" t="str">
            <v>E13119</v>
          </cell>
          <cell r="O830" t="str">
            <v>I T P</v>
          </cell>
          <cell r="P830">
            <v>5</v>
          </cell>
          <cell r="Q830">
            <v>6</v>
          </cell>
          <cell r="R830">
            <v>5</v>
          </cell>
          <cell r="S830">
            <v>16.666666666666668</v>
          </cell>
          <cell r="T830">
            <v>3</v>
          </cell>
          <cell r="U830">
            <v>2</v>
          </cell>
          <cell r="V830">
            <v>-1</v>
          </cell>
          <cell r="W830">
            <v>53</v>
          </cell>
          <cell r="X830">
            <v>38777</v>
          </cell>
        </row>
        <row r="831">
          <cell r="A831" t="str">
            <v>450005</v>
          </cell>
          <cell r="B831" t="str">
            <v xml:space="preserve">PANHAR    </v>
          </cell>
          <cell r="C831" t="str">
            <v>10</v>
          </cell>
          <cell r="D831" t="str">
            <v>01/04/2001</v>
          </cell>
          <cell r="E831" t="str">
            <v>AST. JAGA HVU - 2</v>
          </cell>
          <cell r="F831" t="str">
            <v>09</v>
          </cell>
          <cell r="G831" t="str">
            <v>02/04/2002</v>
          </cell>
          <cell r="H831">
            <v>18240</v>
          </cell>
          <cell r="I831" t="str">
            <v>0000055566</v>
          </cell>
          <cell r="J831" t="str">
            <v>SMP</v>
          </cell>
          <cell r="K831" t="str">
            <v>S M E P</v>
          </cell>
          <cell r="L831" t="str">
            <v>SUNGAI GERONG</v>
          </cell>
          <cell r="M831" t="str">
            <v>22/06/1970</v>
          </cell>
          <cell r="N831" t="str">
            <v>E13112</v>
          </cell>
          <cell r="O831" t="str">
            <v>CD &amp; L</v>
          </cell>
          <cell r="P831">
            <v>5</v>
          </cell>
          <cell r="Q831">
            <v>6</v>
          </cell>
          <cell r="R831">
            <v>6</v>
          </cell>
          <cell r="S831">
            <v>18.333333333333332</v>
          </cell>
          <cell r="T831">
            <v>2</v>
          </cell>
          <cell r="U831">
            <v>2</v>
          </cell>
          <cell r="V831">
            <v>-1</v>
          </cell>
          <cell r="W831">
            <v>55</v>
          </cell>
          <cell r="X831">
            <v>38329</v>
          </cell>
        </row>
        <row r="832">
          <cell r="A832" t="str">
            <v>450508</v>
          </cell>
          <cell r="B832" t="str">
            <v xml:space="preserve">SULAIMAN    </v>
          </cell>
          <cell r="C832" t="str">
            <v>10</v>
          </cell>
          <cell r="D832" t="str">
            <v>01/04/2002</v>
          </cell>
          <cell r="E832" t="str">
            <v>PMK. RDU I/II-HAWS</v>
          </cell>
          <cell r="F832" t="str">
            <v>10</v>
          </cell>
          <cell r="G832" t="str">
            <v>01/06/2001</v>
          </cell>
          <cell r="H832">
            <v>18384</v>
          </cell>
          <cell r="I832" t="str">
            <v>0000066666</v>
          </cell>
          <cell r="J832" t="str">
            <v>SMP</v>
          </cell>
          <cell r="K832" t="str">
            <v>S M P</v>
          </cell>
          <cell r="L832" t="str">
            <v>PLAJU</v>
          </cell>
          <cell r="M832" t="str">
            <v>01/07/1971</v>
          </cell>
          <cell r="N832" t="str">
            <v>E13111</v>
          </cell>
          <cell r="O832" t="str">
            <v>CD &amp; GP</v>
          </cell>
          <cell r="P832">
            <v>6</v>
          </cell>
          <cell r="Q832">
            <v>6</v>
          </cell>
          <cell r="R832">
            <v>6</v>
          </cell>
          <cell r="S832">
            <v>20</v>
          </cell>
          <cell r="T832">
            <v>2</v>
          </cell>
          <cell r="U832">
            <v>3</v>
          </cell>
          <cell r="V832">
            <v>0</v>
          </cell>
          <cell r="W832">
            <v>54</v>
          </cell>
          <cell r="X832">
            <v>38473</v>
          </cell>
        </row>
        <row r="833">
          <cell r="A833" t="str">
            <v>450516</v>
          </cell>
          <cell r="B833" t="str">
            <v xml:space="preserve">SULARSO    </v>
          </cell>
          <cell r="C833" t="str">
            <v>10</v>
          </cell>
          <cell r="D833" t="str">
            <v>01/04/2003</v>
          </cell>
          <cell r="E833" t="str">
            <v>PMK. RDU &amp; HAWS</v>
          </cell>
          <cell r="F833" t="str">
            <v>10</v>
          </cell>
          <cell r="G833" t="str">
            <v>01/05/2002</v>
          </cell>
          <cell r="H833">
            <v>19670</v>
          </cell>
          <cell r="I833" t="str">
            <v>0000066554</v>
          </cell>
          <cell r="J833" t="str">
            <v>SD</v>
          </cell>
          <cell r="K833" t="str">
            <v>SD KELAS VI</v>
          </cell>
          <cell r="L833" t="str">
            <v>PLAJU</v>
          </cell>
          <cell r="M833" t="str">
            <v>01/02/1972</v>
          </cell>
          <cell r="N833" t="str">
            <v>E13111</v>
          </cell>
          <cell r="O833" t="str">
            <v>CD &amp; GP</v>
          </cell>
          <cell r="P833">
            <v>5</v>
          </cell>
          <cell r="Q833">
            <v>5</v>
          </cell>
          <cell r="R833">
            <v>4</v>
          </cell>
          <cell r="S833">
            <v>13.333333333333334</v>
          </cell>
          <cell r="T833">
            <v>1</v>
          </cell>
          <cell r="U833">
            <v>2</v>
          </cell>
          <cell r="V833">
            <v>0</v>
          </cell>
          <cell r="W833">
            <v>51</v>
          </cell>
          <cell r="X833">
            <v>39759</v>
          </cell>
        </row>
        <row r="834">
          <cell r="A834" t="str">
            <v>450613</v>
          </cell>
          <cell r="B834" t="str">
            <v xml:space="preserve">TANTOWI    </v>
          </cell>
          <cell r="C834" t="str">
            <v>10</v>
          </cell>
          <cell r="D834" t="str">
            <v>01/10/2001</v>
          </cell>
          <cell r="E834" t="str">
            <v>AST. JAGA CONSOLE PD.METER PLAJU</v>
          </cell>
          <cell r="F834" t="str">
            <v>09</v>
          </cell>
          <cell r="G834" t="str">
            <v>01/07/2003</v>
          </cell>
          <cell r="H834">
            <v>19216</v>
          </cell>
          <cell r="I834" t="str">
            <v>0000035466</v>
          </cell>
          <cell r="J834" t="str">
            <v>SMA</v>
          </cell>
          <cell r="K834" t="str">
            <v>SMA-SOSIAL/PERSAMAAN</v>
          </cell>
          <cell r="L834" t="str">
            <v>SUNGAI GERONG</v>
          </cell>
          <cell r="M834" t="str">
            <v>12/09/1970</v>
          </cell>
          <cell r="N834" t="str">
            <v>E13119</v>
          </cell>
          <cell r="O834" t="str">
            <v>I T P</v>
          </cell>
          <cell r="P834">
            <v>4</v>
          </cell>
          <cell r="Q834">
            <v>6</v>
          </cell>
          <cell r="R834">
            <v>6</v>
          </cell>
          <cell r="S834">
            <v>16.666666666666668</v>
          </cell>
          <cell r="T834">
            <v>3</v>
          </cell>
          <cell r="U834">
            <v>1</v>
          </cell>
          <cell r="V834">
            <v>-1</v>
          </cell>
          <cell r="W834">
            <v>52</v>
          </cell>
          <cell r="X834">
            <v>39304</v>
          </cell>
        </row>
        <row r="835">
          <cell r="A835" t="str">
            <v>451156</v>
          </cell>
          <cell r="B835" t="str">
            <v xml:space="preserve">ABUBAKAR  AS.  DRS  </v>
          </cell>
          <cell r="C835" t="str">
            <v>07</v>
          </cell>
          <cell r="D835" t="str">
            <v>01/10/2001</v>
          </cell>
          <cell r="E835" t="str">
            <v>PWSU. HUTANG/PIUTANG</v>
          </cell>
          <cell r="F835" t="str">
            <v>05</v>
          </cell>
          <cell r="G835" t="str">
            <v>01/10/2001</v>
          </cell>
          <cell r="H835">
            <v>19080</v>
          </cell>
          <cell r="I835" t="str">
            <v>0000066666</v>
          </cell>
          <cell r="J835" t="str">
            <v>S1</v>
          </cell>
          <cell r="K835" t="str">
            <v>EKONOMI MANAGEMENT</v>
          </cell>
          <cell r="L835" t="str">
            <v>PLAJU</v>
          </cell>
          <cell r="M835" t="str">
            <v>07/04/1975</v>
          </cell>
          <cell r="N835" t="str">
            <v>E13810</v>
          </cell>
          <cell r="O835" t="str">
            <v>KONTROLLER</v>
          </cell>
          <cell r="P835">
            <v>6</v>
          </cell>
          <cell r="Q835">
            <v>6</v>
          </cell>
          <cell r="R835">
            <v>6</v>
          </cell>
          <cell r="S835">
            <v>20</v>
          </cell>
          <cell r="T835">
            <v>7</v>
          </cell>
          <cell r="U835">
            <v>3</v>
          </cell>
          <cell r="V835">
            <v>-2</v>
          </cell>
          <cell r="W835">
            <v>52</v>
          </cell>
          <cell r="X835">
            <v>39168</v>
          </cell>
        </row>
        <row r="836">
          <cell r="A836" t="str">
            <v>451172</v>
          </cell>
          <cell r="B836" t="str">
            <v xml:space="preserve">ACHYAK YAHYA    </v>
          </cell>
          <cell r="C836" t="str">
            <v>08</v>
          </cell>
          <cell r="D836" t="str">
            <v>01/04/2002</v>
          </cell>
          <cell r="E836" t="str">
            <v>AST. DISTRIBUSI LIS SG</v>
          </cell>
          <cell r="F836" t="str">
            <v>08</v>
          </cell>
          <cell r="G836" t="str">
            <v>03/01/2000</v>
          </cell>
          <cell r="H836">
            <v>19168</v>
          </cell>
          <cell r="I836" t="str">
            <v>0000055656</v>
          </cell>
          <cell r="J836" t="str">
            <v>SMA</v>
          </cell>
          <cell r="K836" t="str">
            <v>P K MESIN</v>
          </cell>
          <cell r="L836" t="str">
            <v>SUNGAI GERONG</v>
          </cell>
          <cell r="M836" t="str">
            <v>07/04/1975</v>
          </cell>
          <cell r="N836" t="str">
            <v>E13118</v>
          </cell>
          <cell r="O836" t="str">
            <v>U T L</v>
          </cell>
          <cell r="P836">
            <v>6</v>
          </cell>
          <cell r="Q836">
            <v>5</v>
          </cell>
          <cell r="R836">
            <v>6</v>
          </cell>
          <cell r="S836">
            <v>18.333333333333332</v>
          </cell>
          <cell r="T836">
            <v>3</v>
          </cell>
          <cell r="U836">
            <v>4</v>
          </cell>
          <cell r="V836">
            <v>0</v>
          </cell>
          <cell r="W836">
            <v>52</v>
          </cell>
          <cell r="X836">
            <v>39256</v>
          </cell>
        </row>
        <row r="837">
          <cell r="A837" t="str">
            <v>451197</v>
          </cell>
          <cell r="B837" t="str">
            <v xml:space="preserve">ADENAN URIP    </v>
          </cell>
          <cell r="C837" t="str">
            <v>09</v>
          </cell>
          <cell r="D837" t="str">
            <v>01/04/2001</v>
          </cell>
          <cell r="E837" t="str">
            <v>AST. JAGA PTU PS-1</v>
          </cell>
          <cell r="F837" t="str">
            <v>08</v>
          </cell>
          <cell r="G837" t="str">
            <v>01/08/2003</v>
          </cell>
          <cell r="H837">
            <v>18389</v>
          </cell>
          <cell r="I837" t="str">
            <v>0000056656</v>
          </cell>
          <cell r="J837" t="str">
            <v>SMK</v>
          </cell>
          <cell r="K837" t="str">
            <v>S.T.M  MESIN</v>
          </cell>
          <cell r="L837" t="str">
            <v>PLAJU</v>
          </cell>
          <cell r="M837" t="str">
            <v>07/04/1975</v>
          </cell>
          <cell r="N837" t="str">
            <v>E13118</v>
          </cell>
          <cell r="O837" t="str">
            <v>U T L</v>
          </cell>
          <cell r="P837">
            <v>6</v>
          </cell>
          <cell r="Q837">
            <v>5</v>
          </cell>
          <cell r="R837">
            <v>6</v>
          </cell>
          <cell r="S837">
            <v>18.333333333333332</v>
          </cell>
          <cell r="T837">
            <v>3</v>
          </cell>
          <cell r="U837">
            <v>1</v>
          </cell>
          <cell r="V837">
            <v>-1</v>
          </cell>
          <cell r="W837">
            <v>54</v>
          </cell>
          <cell r="X837">
            <v>38478</v>
          </cell>
        </row>
        <row r="838">
          <cell r="A838" t="str">
            <v>451204</v>
          </cell>
          <cell r="B838" t="str">
            <v xml:space="preserve">AKHMAD BAKRI    </v>
          </cell>
          <cell r="C838" t="str">
            <v>09</v>
          </cell>
          <cell r="D838" t="str">
            <v>01/04/2000</v>
          </cell>
          <cell r="E838" t="str">
            <v>AST. JAGA PTU PS-1</v>
          </cell>
          <cell r="F838" t="str">
            <v>08</v>
          </cell>
          <cell r="G838" t="str">
            <v>01/08/2003</v>
          </cell>
          <cell r="H838">
            <v>19522</v>
          </cell>
          <cell r="I838" t="str">
            <v>0000055556</v>
          </cell>
          <cell r="J838" t="str">
            <v>SMA</v>
          </cell>
          <cell r="K838" t="str">
            <v>PK. MESIN</v>
          </cell>
          <cell r="L838" t="str">
            <v>PLAJU</v>
          </cell>
          <cell r="M838" t="str">
            <v>07/04/1975</v>
          </cell>
          <cell r="N838" t="str">
            <v>E13118</v>
          </cell>
          <cell r="O838" t="str">
            <v>U T L</v>
          </cell>
          <cell r="P838">
            <v>5</v>
          </cell>
          <cell r="Q838">
            <v>5</v>
          </cell>
          <cell r="R838">
            <v>6</v>
          </cell>
          <cell r="S838">
            <v>16.666666666666668</v>
          </cell>
          <cell r="T838">
            <v>3</v>
          </cell>
          <cell r="U838">
            <v>1</v>
          </cell>
          <cell r="V838">
            <v>-1</v>
          </cell>
          <cell r="W838">
            <v>51</v>
          </cell>
          <cell r="X838">
            <v>39611</v>
          </cell>
        </row>
        <row r="839">
          <cell r="A839" t="str">
            <v>451278</v>
          </cell>
          <cell r="B839" t="str">
            <v xml:space="preserve">HASYIM  IR  </v>
          </cell>
          <cell r="C839" t="str">
            <v>08</v>
          </cell>
          <cell r="D839" t="str">
            <v>01/04/2001</v>
          </cell>
          <cell r="E839" t="str">
            <v>PWS. KONSTRUKSI ABI</v>
          </cell>
          <cell r="F839" t="str">
            <v>06</v>
          </cell>
          <cell r="G839" t="str">
            <v>03/01/2000</v>
          </cell>
          <cell r="H839">
            <v>18158</v>
          </cell>
          <cell r="I839" t="str">
            <v>0000056555</v>
          </cell>
          <cell r="J839" t="str">
            <v>S1</v>
          </cell>
          <cell r="K839" t="str">
            <v>TEKNIK ELEKTRO</v>
          </cell>
          <cell r="L839" t="str">
            <v>PLAJU</v>
          </cell>
          <cell r="M839" t="str">
            <v>07/04/1975</v>
          </cell>
          <cell r="N839" t="str">
            <v>E13330</v>
          </cell>
          <cell r="O839" t="str">
            <v>PROY ENJ</v>
          </cell>
          <cell r="P839">
            <v>5</v>
          </cell>
          <cell r="Q839">
            <v>5</v>
          </cell>
          <cell r="R839">
            <v>5</v>
          </cell>
          <cell r="S839">
            <v>15</v>
          </cell>
          <cell r="T839">
            <v>7</v>
          </cell>
          <cell r="U839">
            <v>4</v>
          </cell>
          <cell r="V839">
            <v>-2</v>
          </cell>
          <cell r="W839">
            <v>55</v>
          </cell>
          <cell r="X839">
            <v>38247</v>
          </cell>
        </row>
        <row r="840">
          <cell r="A840" t="str">
            <v>451286</v>
          </cell>
          <cell r="B840" t="str">
            <v xml:space="preserve">HELMI EFFENDI    </v>
          </cell>
          <cell r="C840" t="str">
            <v>07</v>
          </cell>
          <cell r="D840" t="str">
            <v>01/04/2002</v>
          </cell>
          <cell r="E840" t="str">
            <v>AST.A.EVAL BB PROD NBM&amp;PE</v>
          </cell>
          <cell r="F840" t="str">
            <v>06</v>
          </cell>
          <cell r="G840" t="str">
            <v>03/01/2000</v>
          </cell>
          <cell r="H840">
            <v>19364</v>
          </cell>
          <cell r="I840" t="str">
            <v>0000044665</v>
          </cell>
          <cell r="J840" t="str">
            <v>D3</v>
          </cell>
          <cell r="K840" t="str">
            <v>AKA TEKNIK LISTRIK III</v>
          </cell>
          <cell r="L840" t="str">
            <v>PLAJU</v>
          </cell>
          <cell r="M840" t="str">
            <v>07/04/1975</v>
          </cell>
          <cell r="N840" t="str">
            <v>E13210</v>
          </cell>
          <cell r="O840" t="str">
            <v>REN BB PROD&amp;EKON</v>
          </cell>
          <cell r="P840">
            <v>6</v>
          </cell>
          <cell r="Q840">
            <v>6</v>
          </cell>
          <cell r="R840">
            <v>5</v>
          </cell>
          <cell r="S840">
            <v>18.333333333333332</v>
          </cell>
          <cell r="T840">
            <v>6</v>
          </cell>
          <cell r="U840">
            <v>4</v>
          </cell>
          <cell r="V840">
            <v>-1</v>
          </cell>
          <cell r="W840">
            <v>51</v>
          </cell>
          <cell r="X840">
            <v>39452</v>
          </cell>
        </row>
        <row r="841">
          <cell r="A841" t="str">
            <v>451326</v>
          </cell>
          <cell r="B841" t="str">
            <v xml:space="preserve">KARIMUDDIN  A.P  </v>
          </cell>
          <cell r="C841" t="str">
            <v>09</v>
          </cell>
          <cell r="D841" t="str">
            <v>01/04/2001</v>
          </cell>
          <cell r="E841" t="str">
            <v>AST. LAB ADM GUDANG</v>
          </cell>
          <cell r="F841" t="str">
            <v>07</v>
          </cell>
          <cell r="G841" t="str">
            <v>01/10/2000</v>
          </cell>
          <cell r="H841">
            <v>19021</v>
          </cell>
          <cell r="I841" t="str">
            <v>0000066556</v>
          </cell>
          <cell r="J841" t="str">
            <v>D1</v>
          </cell>
          <cell r="K841" t="str">
            <v>AKA P.D.N I</v>
          </cell>
          <cell r="L841" t="str">
            <v>PLAJU</v>
          </cell>
          <cell r="M841" t="str">
            <v>07/04/1975</v>
          </cell>
          <cell r="N841" t="str">
            <v>E13140</v>
          </cell>
          <cell r="O841" t="str">
            <v>LABORATORIUM</v>
          </cell>
          <cell r="P841">
            <v>5</v>
          </cell>
          <cell r="Q841">
            <v>5</v>
          </cell>
          <cell r="R841">
            <v>6</v>
          </cell>
          <cell r="S841">
            <v>16.666666666666668</v>
          </cell>
          <cell r="T841">
            <v>4</v>
          </cell>
          <cell r="U841">
            <v>4</v>
          </cell>
          <cell r="V841">
            <v>-2</v>
          </cell>
          <cell r="W841">
            <v>52</v>
          </cell>
          <cell r="X841">
            <v>39110</v>
          </cell>
        </row>
        <row r="842">
          <cell r="A842" t="str">
            <v>451334</v>
          </cell>
          <cell r="B842" t="str">
            <v xml:space="preserve">M. TANTOWI    </v>
          </cell>
          <cell r="C842" t="str">
            <v>10</v>
          </cell>
          <cell r="D842" t="str">
            <v>01/04/2000</v>
          </cell>
          <cell r="E842" t="str">
            <v>PMK. LOADING PL</v>
          </cell>
          <cell r="F842" t="str">
            <v>10</v>
          </cell>
          <cell r="G842" t="str">
            <v>03/01/2000</v>
          </cell>
          <cell r="H842">
            <v>19953</v>
          </cell>
          <cell r="I842" t="str">
            <v>0000064544</v>
          </cell>
          <cell r="J842" t="str">
            <v>SMA</v>
          </cell>
          <cell r="K842" t="str">
            <v>P K MESIN</v>
          </cell>
          <cell r="L842" t="str">
            <v>PLAJU</v>
          </cell>
          <cell r="M842" t="str">
            <v>07/04/1975</v>
          </cell>
          <cell r="N842" t="str">
            <v>E13119</v>
          </cell>
          <cell r="O842" t="str">
            <v>I T P</v>
          </cell>
          <cell r="P842">
            <v>5</v>
          </cell>
          <cell r="Q842">
            <v>4</v>
          </cell>
          <cell r="R842">
            <v>4</v>
          </cell>
          <cell r="S842">
            <v>11.666666666666666</v>
          </cell>
          <cell r="T842">
            <v>3</v>
          </cell>
          <cell r="U842">
            <v>4</v>
          </cell>
          <cell r="V842">
            <v>0</v>
          </cell>
          <cell r="W842">
            <v>50</v>
          </cell>
          <cell r="X842">
            <v>40042</v>
          </cell>
        </row>
        <row r="843">
          <cell r="A843" t="str">
            <v>451342</v>
          </cell>
          <cell r="B843" t="str">
            <v xml:space="preserve">M. ZAINI    </v>
          </cell>
          <cell r="C843" t="str">
            <v>09</v>
          </cell>
          <cell r="D843" t="str">
            <v>01/04/2001</v>
          </cell>
          <cell r="E843" t="str">
            <v>AST. JAGA DISTRIBUSI</v>
          </cell>
          <cell r="F843" t="str">
            <v>09</v>
          </cell>
          <cell r="G843" t="str">
            <v>03/01/2000</v>
          </cell>
          <cell r="H843">
            <v>19644</v>
          </cell>
          <cell r="I843" t="str">
            <v>0000046445</v>
          </cell>
          <cell r="J843" t="str">
            <v>SMA</v>
          </cell>
          <cell r="K843" t="str">
            <v>P K MIGAS</v>
          </cell>
          <cell r="L843" t="str">
            <v>PLAJU</v>
          </cell>
          <cell r="M843" t="str">
            <v>07/04/1975</v>
          </cell>
          <cell r="N843" t="str">
            <v>E13118</v>
          </cell>
          <cell r="O843" t="str">
            <v>U T L</v>
          </cell>
          <cell r="P843">
            <v>4</v>
          </cell>
          <cell r="Q843">
            <v>4</v>
          </cell>
          <cell r="R843">
            <v>5</v>
          </cell>
          <cell r="S843">
            <v>11.666666666666666</v>
          </cell>
          <cell r="T843">
            <v>3</v>
          </cell>
          <cell r="U843">
            <v>4</v>
          </cell>
          <cell r="V843">
            <v>0</v>
          </cell>
          <cell r="W843">
            <v>51</v>
          </cell>
          <cell r="X843">
            <v>39733</v>
          </cell>
        </row>
        <row r="844">
          <cell r="A844" t="str">
            <v>451375</v>
          </cell>
          <cell r="B844" t="str">
            <v xml:space="preserve">MUZNI ZAMZAM    </v>
          </cell>
          <cell r="C844" t="str">
            <v>08</v>
          </cell>
          <cell r="D844" t="str">
            <v>01/10/2003</v>
          </cell>
          <cell r="E844" t="str">
            <v>AST. JAGA AUX S.GERONG</v>
          </cell>
          <cell r="F844" t="str">
            <v>08</v>
          </cell>
          <cell r="G844" t="str">
            <v>03/01/2000</v>
          </cell>
          <cell r="H844">
            <v>19979</v>
          </cell>
          <cell r="I844" t="str">
            <v>0000044454</v>
          </cell>
          <cell r="J844" t="str">
            <v>SMA</v>
          </cell>
          <cell r="K844" t="str">
            <v>PK. MESIN</v>
          </cell>
          <cell r="L844" t="str">
            <v>SUNGAI GERONG</v>
          </cell>
          <cell r="M844" t="str">
            <v>07/04/1975</v>
          </cell>
          <cell r="N844" t="str">
            <v>E13118</v>
          </cell>
          <cell r="O844" t="str">
            <v>U T L</v>
          </cell>
          <cell r="P844">
            <v>4</v>
          </cell>
          <cell r="Q844">
            <v>5</v>
          </cell>
          <cell r="R844">
            <v>4</v>
          </cell>
          <cell r="S844">
            <v>11.666666666666666</v>
          </cell>
          <cell r="T844">
            <v>3</v>
          </cell>
          <cell r="U844">
            <v>4</v>
          </cell>
          <cell r="V844">
            <v>0</v>
          </cell>
          <cell r="W844">
            <v>50</v>
          </cell>
          <cell r="X844">
            <v>40068</v>
          </cell>
        </row>
        <row r="845">
          <cell r="A845" t="str">
            <v>451407</v>
          </cell>
          <cell r="B845" t="str">
            <v xml:space="preserve">R.A. ZAILANI  A.MA  </v>
          </cell>
          <cell r="C845" t="str">
            <v>08</v>
          </cell>
          <cell r="D845" t="str">
            <v>01/04/2001</v>
          </cell>
          <cell r="E845" t="str">
            <v>AST. JAGA CONSOLE-6</v>
          </cell>
          <cell r="F845" t="str">
            <v>07</v>
          </cell>
          <cell r="G845" t="str">
            <v>01/08/2003</v>
          </cell>
          <cell r="H845">
            <v>19214</v>
          </cell>
          <cell r="I845" t="str">
            <v>0000066566</v>
          </cell>
          <cell r="J845" t="str">
            <v>D2</v>
          </cell>
          <cell r="K845" t="str">
            <v>AKA UTILITIES II</v>
          </cell>
          <cell r="L845" t="str">
            <v>PLAJU</v>
          </cell>
          <cell r="M845" t="str">
            <v>07/04/1975</v>
          </cell>
          <cell r="N845" t="str">
            <v>E13118</v>
          </cell>
          <cell r="O845" t="str">
            <v>U T L</v>
          </cell>
          <cell r="P845">
            <v>5</v>
          </cell>
          <cell r="Q845">
            <v>6</v>
          </cell>
          <cell r="R845">
            <v>6</v>
          </cell>
          <cell r="S845">
            <v>18.333333333333332</v>
          </cell>
          <cell r="T845">
            <v>5</v>
          </cell>
          <cell r="U845">
            <v>1</v>
          </cell>
          <cell r="V845">
            <v>-1</v>
          </cell>
          <cell r="W845">
            <v>52</v>
          </cell>
          <cell r="X845">
            <v>39302</v>
          </cell>
        </row>
        <row r="846">
          <cell r="A846" t="str">
            <v>451431</v>
          </cell>
          <cell r="B846" t="str">
            <v xml:space="preserve">RUMIDI    </v>
          </cell>
          <cell r="C846" t="str">
            <v>08</v>
          </cell>
          <cell r="D846" t="str">
            <v>01/10/2003</v>
          </cell>
          <cell r="E846" t="str">
            <v>MPPK S/D 31072004</v>
          </cell>
          <cell r="F846" t="str">
            <v>08</v>
          </cell>
          <cell r="G846" t="str">
            <v>13/07/2003</v>
          </cell>
          <cell r="H846">
            <v>17727</v>
          </cell>
          <cell r="I846" t="str">
            <v>0000055565</v>
          </cell>
          <cell r="J846" t="str">
            <v>SMA</v>
          </cell>
          <cell r="K846" t="str">
            <v>PK. MESIN</v>
          </cell>
          <cell r="L846" t="str">
            <v>PLAJU</v>
          </cell>
          <cell r="M846" t="str">
            <v>07/04/1975</v>
          </cell>
          <cell r="N846" t="str">
            <v>E13730</v>
          </cell>
          <cell r="O846" t="str">
            <v>H I K</v>
          </cell>
          <cell r="P846">
            <v>5</v>
          </cell>
          <cell r="Q846">
            <v>6</v>
          </cell>
          <cell r="R846">
            <v>5</v>
          </cell>
          <cell r="S846">
            <v>16.666666666666668</v>
          </cell>
          <cell r="T846">
            <v>3</v>
          </cell>
          <cell r="U846">
            <v>1</v>
          </cell>
          <cell r="V846">
            <v>0</v>
          </cell>
          <cell r="W846">
            <v>56</v>
          </cell>
          <cell r="X846">
            <v>37815</v>
          </cell>
        </row>
        <row r="847">
          <cell r="A847" t="str">
            <v>451472</v>
          </cell>
          <cell r="B847" t="str">
            <v xml:space="preserve">SUHAIMI    </v>
          </cell>
          <cell r="C847" t="str">
            <v>09</v>
          </cell>
          <cell r="D847" t="str">
            <v>01/04/2002</v>
          </cell>
          <cell r="E847" t="str">
            <v>AST. JAGA RWC &amp; CT PL</v>
          </cell>
          <cell r="F847" t="str">
            <v>09</v>
          </cell>
          <cell r="G847" t="str">
            <v>03/01/2000</v>
          </cell>
          <cell r="H847">
            <v>19397</v>
          </cell>
          <cell r="I847" t="str">
            <v>0000056656</v>
          </cell>
          <cell r="J847" t="str">
            <v>SMK</v>
          </cell>
          <cell r="K847" t="str">
            <v>S.T.M  MESIN</v>
          </cell>
          <cell r="L847" t="str">
            <v>PLAJU</v>
          </cell>
          <cell r="M847" t="str">
            <v>07/04/1975</v>
          </cell>
          <cell r="N847" t="str">
            <v>E13118</v>
          </cell>
          <cell r="O847" t="str">
            <v>U T L</v>
          </cell>
          <cell r="P847">
            <v>6</v>
          </cell>
          <cell r="Q847">
            <v>5</v>
          </cell>
          <cell r="R847">
            <v>6</v>
          </cell>
          <cell r="S847">
            <v>18.333333333333332</v>
          </cell>
          <cell r="T847">
            <v>3</v>
          </cell>
          <cell r="U847">
            <v>4</v>
          </cell>
          <cell r="V847">
            <v>0</v>
          </cell>
          <cell r="W847">
            <v>51</v>
          </cell>
          <cell r="X847">
            <v>39485</v>
          </cell>
        </row>
        <row r="848">
          <cell r="A848" t="str">
            <v>451489</v>
          </cell>
          <cell r="B848" t="str">
            <v xml:space="preserve">SUKACA  SE  </v>
          </cell>
          <cell r="C848" t="str">
            <v>08</v>
          </cell>
          <cell r="D848" t="str">
            <v>01/04/2002</v>
          </cell>
          <cell r="E848" t="str">
            <v>AST. STATISTIK &amp; INFO</v>
          </cell>
          <cell r="F848" t="str">
            <v>08</v>
          </cell>
          <cell r="G848" t="str">
            <v>03/01/2000</v>
          </cell>
          <cell r="H848">
            <v>19708</v>
          </cell>
          <cell r="I848" t="str">
            <v>0000066665</v>
          </cell>
          <cell r="J848" t="str">
            <v>S1</v>
          </cell>
          <cell r="K848" t="str">
            <v>EKONOMI MANAGEMENT</v>
          </cell>
          <cell r="L848" t="str">
            <v>PLAJU</v>
          </cell>
          <cell r="M848" t="str">
            <v>07/04/1975</v>
          </cell>
          <cell r="N848" t="str">
            <v>E13710</v>
          </cell>
          <cell r="O848" t="str">
            <v>P &amp; B</v>
          </cell>
          <cell r="P848">
            <v>6</v>
          </cell>
          <cell r="Q848">
            <v>6</v>
          </cell>
          <cell r="R848">
            <v>5</v>
          </cell>
          <cell r="S848">
            <v>18.333333333333332</v>
          </cell>
          <cell r="T848">
            <v>7</v>
          </cell>
          <cell r="U848">
            <v>4</v>
          </cell>
          <cell r="V848">
            <v>0</v>
          </cell>
          <cell r="W848">
            <v>51</v>
          </cell>
          <cell r="X848">
            <v>39797</v>
          </cell>
        </row>
        <row r="849">
          <cell r="A849" t="str">
            <v>453368</v>
          </cell>
          <cell r="B849" t="str">
            <v xml:space="preserve">LAMET PADOMA    </v>
          </cell>
          <cell r="C849" t="str">
            <v>07</v>
          </cell>
          <cell r="D849" t="str">
            <v>01/04/2002</v>
          </cell>
          <cell r="E849" t="str">
            <v>NAKHODA TB.SUKAKARYA</v>
          </cell>
          <cell r="F849" t="str">
            <v>06</v>
          </cell>
          <cell r="G849" t="str">
            <v>03/01/2000</v>
          </cell>
          <cell r="H849">
            <v>19476</v>
          </cell>
          <cell r="I849" t="str">
            <v>0000056655</v>
          </cell>
          <cell r="J849" t="str">
            <v>D1</v>
          </cell>
          <cell r="K849" t="str">
            <v>SEKOLAH PKP MPI</v>
          </cell>
          <cell r="L849" t="str">
            <v>PLAJU</v>
          </cell>
          <cell r="M849" t="str">
            <v>21/04/1975</v>
          </cell>
          <cell r="N849" t="str">
            <v>E13C00</v>
          </cell>
          <cell r="O849" t="str">
            <v>DOK &amp; PKP</v>
          </cell>
          <cell r="P849">
            <v>6</v>
          </cell>
          <cell r="Q849">
            <v>5</v>
          </cell>
          <cell r="R849">
            <v>5</v>
          </cell>
          <cell r="S849">
            <v>16.666666666666668</v>
          </cell>
          <cell r="T849">
            <v>4</v>
          </cell>
          <cell r="U849">
            <v>4</v>
          </cell>
          <cell r="V849">
            <v>-1</v>
          </cell>
          <cell r="W849">
            <v>51</v>
          </cell>
          <cell r="X849">
            <v>39565</v>
          </cell>
        </row>
        <row r="850">
          <cell r="A850" t="str">
            <v>453749</v>
          </cell>
          <cell r="B850" t="str">
            <v xml:space="preserve">DARSOYO    </v>
          </cell>
          <cell r="C850" t="str">
            <v>07</v>
          </cell>
          <cell r="D850" t="str">
            <v>01/10/2002</v>
          </cell>
          <cell r="E850" t="str">
            <v>PWS. RENSTRA</v>
          </cell>
          <cell r="F850" t="str">
            <v>06</v>
          </cell>
          <cell r="G850" t="str">
            <v>02/06/2000</v>
          </cell>
          <cell r="H850">
            <v>18703</v>
          </cell>
          <cell r="I850" t="str">
            <v>0000045664</v>
          </cell>
          <cell r="J850" t="str">
            <v>SMA</v>
          </cell>
          <cell r="K850" t="str">
            <v>S.M.A / SOSIAL</v>
          </cell>
          <cell r="L850" t="str">
            <v>PLAJU</v>
          </cell>
          <cell r="M850" t="str">
            <v>26/04/1975</v>
          </cell>
          <cell r="N850" t="str">
            <v>E13630</v>
          </cell>
          <cell r="O850" t="str">
            <v>SEKURITI</v>
          </cell>
          <cell r="P850">
            <v>6</v>
          </cell>
          <cell r="Q850">
            <v>6</v>
          </cell>
          <cell r="R850">
            <v>4</v>
          </cell>
          <cell r="S850">
            <v>16.666666666666668</v>
          </cell>
          <cell r="T850">
            <v>3</v>
          </cell>
          <cell r="U850">
            <v>4</v>
          </cell>
          <cell r="V850">
            <v>-1</v>
          </cell>
          <cell r="W850">
            <v>53</v>
          </cell>
          <cell r="X850">
            <v>38792</v>
          </cell>
        </row>
        <row r="851">
          <cell r="A851" t="str">
            <v>453765</v>
          </cell>
          <cell r="B851" t="str">
            <v xml:space="preserve">B.H. MARPAUNG    </v>
          </cell>
          <cell r="C851" t="str">
            <v>10</v>
          </cell>
          <cell r="D851" t="str">
            <v>01/04/2002</v>
          </cell>
          <cell r="E851" t="str">
            <v>TEKNISI SCAFFOLD</v>
          </cell>
          <cell r="F851" t="str">
            <v>10</v>
          </cell>
          <cell r="G851" t="str">
            <v>31/12/2000</v>
          </cell>
          <cell r="H851">
            <v>19503</v>
          </cell>
          <cell r="I851" t="str">
            <v>0000046665</v>
          </cell>
          <cell r="J851" t="str">
            <v>SMA</v>
          </cell>
          <cell r="K851" t="str">
            <v>S.M.A-B/PASPAL</v>
          </cell>
          <cell r="L851" t="str">
            <v>PLAJU</v>
          </cell>
          <cell r="M851" t="str">
            <v>26/04/1975</v>
          </cell>
          <cell r="N851" t="str">
            <v>E13A50</v>
          </cell>
          <cell r="O851" t="str">
            <v>BENGKEL</v>
          </cell>
          <cell r="P851">
            <v>6</v>
          </cell>
          <cell r="Q851">
            <v>6</v>
          </cell>
          <cell r="R851">
            <v>5</v>
          </cell>
          <cell r="S851">
            <v>18.333333333333332</v>
          </cell>
          <cell r="T851">
            <v>3</v>
          </cell>
          <cell r="U851">
            <v>4</v>
          </cell>
          <cell r="V851">
            <v>0</v>
          </cell>
          <cell r="W851">
            <v>51</v>
          </cell>
          <cell r="X851">
            <v>39592</v>
          </cell>
        </row>
        <row r="852">
          <cell r="A852" t="str">
            <v>453887</v>
          </cell>
          <cell r="B852" t="str">
            <v xml:space="preserve">RASYIDI  S.    </v>
          </cell>
          <cell r="C852" t="str">
            <v>08</v>
          </cell>
          <cell r="D852" t="str">
            <v>01/04/2002</v>
          </cell>
          <cell r="E852" t="str">
            <v>MPPK S/D 30112004</v>
          </cell>
          <cell r="F852" t="str">
            <v>08</v>
          </cell>
          <cell r="G852" t="str">
            <v>08/11/2003</v>
          </cell>
          <cell r="H852">
            <v>17845</v>
          </cell>
          <cell r="I852" t="str">
            <v>0000056655</v>
          </cell>
          <cell r="J852" t="str">
            <v>SMA</v>
          </cell>
          <cell r="K852" t="str">
            <v>PK. KILANG</v>
          </cell>
          <cell r="L852" t="str">
            <v>PLAJU</v>
          </cell>
          <cell r="M852" t="str">
            <v>28/04/1975</v>
          </cell>
          <cell r="N852" t="str">
            <v>E13730</v>
          </cell>
          <cell r="O852" t="str">
            <v>H I K</v>
          </cell>
          <cell r="P852">
            <v>6</v>
          </cell>
          <cell r="Q852">
            <v>5</v>
          </cell>
          <cell r="R852">
            <v>5</v>
          </cell>
          <cell r="S852">
            <v>16.666666666666668</v>
          </cell>
          <cell r="T852">
            <v>3</v>
          </cell>
          <cell r="U852">
            <v>1</v>
          </cell>
          <cell r="V852">
            <v>0</v>
          </cell>
          <cell r="W852">
            <v>56</v>
          </cell>
          <cell r="X852">
            <v>37933</v>
          </cell>
        </row>
        <row r="853">
          <cell r="A853" t="str">
            <v>454056</v>
          </cell>
          <cell r="B853" t="str">
            <v xml:space="preserve">A.B. SYARIFUDDIN    </v>
          </cell>
          <cell r="C853" t="str">
            <v>08</v>
          </cell>
          <cell r="D853" t="str">
            <v>01/04/2003</v>
          </cell>
          <cell r="E853" t="str">
            <v>AST. CONSOLE</v>
          </cell>
          <cell r="F853" t="str">
            <v>07</v>
          </cell>
          <cell r="G853" t="str">
            <v>01/10/2000</v>
          </cell>
          <cell r="H853">
            <v>19638</v>
          </cell>
          <cell r="I853" t="str">
            <v>0000045655</v>
          </cell>
          <cell r="J853" t="str">
            <v>SMK</v>
          </cell>
          <cell r="K853" t="str">
            <v>S T M / MESIN</v>
          </cell>
          <cell r="L853" t="str">
            <v>SUNGAI GERONG</v>
          </cell>
          <cell r="M853" t="str">
            <v>15/04/1974</v>
          </cell>
          <cell r="N853" t="str">
            <v>E13112</v>
          </cell>
          <cell r="O853" t="str">
            <v>CD &amp; L</v>
          </cell>
          <cell r="P853">
            <v>6</v>
          </cell>
          <cell r="Q853">
            <v>5</v>
          </cell>
          <cell r="R853">
            <v>5</v>
          </cell>
          <cell r="S853">
            <v>16.666666666666668</v>
          </cell>
          <cell r="T853">
            <v>3</v>
          </cell>
          <cell r="U853">
            <v>4</v>
          </cell>
          <cell r="V853">
            <v>-1</v>
          </cell>
          <cell r="W853">
            <v>51</v>
          </cell>
          <cell r="X853">
            <v>39727</v>
          </cell>
        </row>
        <row r="854">
          <cell r="A854" t="str">
            <v>454137</v>
          </cell>
          <cell r="B854" t="str">
            <v xml:space="preserve">ARPAH H.SUMBI  SE  </v>
          </cell>
          <cell r="C854" t="str">
            <v>08</v>
          </cell>
          <cell r="D854" t="str">
            <v>01/04/2002</v>
          </cell>
          <cell r="E854" t="str">
            <v>PWS. BANG SIST SEL&amp;ADM SDM</v>
          </cell>
          <cell r="F854" t="str">
            <v>06</v>
          </cell>
          <cell r="G854" t="str">
            <v>16/04/2003</v>
          </cell>
          <cell r="H854">
            <v>19208</v>
          </cell>
          <cell r="I854" t="str">
            <v>0000066655</v>
          </cell>
          <cell r="J854" t="str">
            <v>S1</v>
          </cell>
          <cell r="K854" t="str">
            <v>EKONOMI MANAGEMENT</v>
          </cell>
          <cell r="L854" t="str">
            <v>PLAJU</v>
          </cell>
          <cell r="M854" t="str">
            <v>14/08/1973</v>
          </cell>
          <cell r="N854" t="str">
            <v>E13720</v>
          </cell>
          <cell r="O854" t="str">
            <v>RENBANG</v>
          </cell>
          <cell r="P854">
            <v>6</v>
          </cell>
          <cell r="Q854">
            <v>5</v>
          </cell>
          <cell r="R854">
            <v>5</v>
          </cell>
          <cell r="S854">
            <v>16.666666666666668</v>
          </cell>
          <cell r="T854">
            <v>7</v>
          </cell>
          <cell r="U854">
            <v>1</v>
          </cell>
          <cell r="V854">
            <v>-2</v>
          </cell>
          <cell r="W854">
            <v>52</v>
          </cell>
          <cell r="X854">
            <v>39296</v>
          </cell>
        </row>
        <row r="855">
          <cell r="A855" t="str">
            <v>454583</v>
          </cell>
          <cell r="B855" t="str">
            <v xml:space="preserve">M. KAMIL    </v>
          </cell>
          <cell r="C855" t="str">
            <v>09</v>
          </cell>
          <cell r="D855" t="str">
            <v>01/04/2002</v>
          </cell>
          <cell r="E855" t="str">
            <v>AST. REN LIS/INST/MEKANIK</v>
          </cell>
          <cell r="F855" t="str">
            <v>08</v>
          </cell>
          <cell r="G855" t="str">
            <v>16/09/2003</v>
          </cell>
          <cell r="H855">
            <v>18527</v>
          </cell>
          <cell r="I855" t="str">
            <v>0000066665</v>
          </cell>
          <cell r="J855" t="str">
            <v>SMA</v>
          </cell>
          <cell r="K855" t="str">
            <v>S.M.A / SOSIAL</v>
          </cell>
          <cell r="L855" t="str">
            <v>PLAJU</v>
          </cell>
          <cell r="M855" t="str">
            <v>26/10/1970</v>
          </cell>
          <cell r="N855" t="str">
            <v>E13530</v>
          </cell>
          <cell r="O855" t="str">
            <v>FASUM</v>
          </cell>
          <cell r="P855">
            <v>6</v>
          </cell>
          <cell r="Q855">
            <v>6</v>
          </cell>
          <cell r="R855">
            <v>5</v>
          </cell>
          <cell r="S855">
            <v>18.333333333333332</v>
          </cell>
          <cell r="T855">
            <v>3</v>
          </cell>
          <cell r="U855">
            <v>1</v>
          </cell>
          <cell r="V855">
            <v>-1</v>
          </cell>
          <cell r="W855">
            <v>54</v>
          </cell>
          <cell r="X855">
            <v>38616</v>
          </cell>
        </row>
        <row r="856">
          <cell r="A856" t="str">
            <v>454664</v>
          </cell>
          <cell r="B856" t="str">
            <v xml:space="preserve">MUCHTAR LUTHFIE B.  SH MM </v>
          </cell>
          <cell r="C856" t="str">
            <v>05</v>
          </cell>
          <cell r="D856" t="str">
            <v>01/10/2003</v>
          </cell>
          <cell r="E856" t="str">
            <v>MANAJER YKPP UP-III</v>
          </cell>
          <cell r="F856" t="str">
            <v>04</v>
          </cell>
          <cell r="G856" t="str">
            <v>07/06/2001</v>
          </cell>
          <cell r="H856">
            <v>19376</v>
          </cell>
          <cell r="I856" t="str">
            <v>0000066676</v>
          </cell>
          <cell r="J856" t="str">
            <v>S2</v>
          </cell>
          <cell r="K856" t="str">
            <v>MAGISTER MANAJEMEN/SWD</v>
          </cell>
          <cell r="L856" t="str">
            <v>PLAJU</v>
          </cell>
          <cell r="M856" t="str">
            <v>24/04/1972</v>
          </cell>
          <cell r="N856" t="str">
            <v>E13I00</v>
          </cell>
          <cell r="O856" t="str">
            <v>Y K P P</v>
          </cell>
          <cell r="P856">
            <v>6</v>
          </cell>
          <cell r="Q856">
            <v>7</v>
          </cell>
          <cell r="R856">
            <v>6</v>
          </cell>
          <cell r="S856">
            <v>23.333333333333332</v>
          </cell>
          <cell r="T856">
            <v>8</v>
          </cell>
          <cell r="U856">
            <v>3</v>
          </cell>
          <cell r="V856">
            <v>-1</v>
          </cell>
          <cell r="W856">
            <v>51</v>
          </cell>
          <cell r="X856">
            <v>39464</v>
          </cell>
        </row>
        <row r="857">
          <cell r="A857" t="str">
            <v>454842</v>
          </cell>
          <cell r="B857" t="str">
            <v xml:space="preserve">RATMA WIDJAYA    </v>
          </cell>
          <cell r="C857" t="str">
            <v>10</v>
          </cell>
          <cell r="D857" t="str">
            <v>01/04/2002</v>
          </cell>
          <cell r="E857" t="str">
            <v>MPPK S/D 30092004</v>
          </cell>
          <cell r="F857" t="str">
            <v>10</v>
          </cell>
          <cell r="G857" t="str">
            <v>04/09/2003</v>
          </cell>
          <cell r="H857">
            <v>17780</v>
          </cell>
          <cell r="I857" t="str">
            <v>0000055645</v>
          </cell>
          <cell r="J857" t="str">
            <v>SD</v>
          </cell>
          <cell r="K857" t="str">
            <v>SD KELAS VI</v>
          </cell>
          <cell r="L857" t="str">
            <v>PLAJU</v>
          </cell>
          <cell r="M857" t="str">
            <v>13/10/1967</v>
          </cell>
          <cell r="N857" t="str">
            <v>E13730</v>
          </cell>
          <cell r="O857" t="str">
            <v>H I K</v>
          </cell>
          <cell r="P857">
            <v>6</v>
          </cell>
          <cell r="Q857">
            <v>4</v>
          </cell>
          <cell r="R857">
            <v>5</v>
          </cell>
          <cell r="S857">
            <v>15</v>
          </cell>
          <cell r="T857">
            <v>1</v>
          </cell>
          <cell r="U857">
            <v>1</v>
          </cell>
          <cell r="V857">
            <v>0</v>
          </cell>
          <cell r="W857">
            <v>56</v>
          </cell>
          <cell r="X857">
            <v>37868</v>
          </cell>
        </row>
        <row r="858">
          <cell r="A858" t="str">
            <v>454883</v>
          </cell>
          <cell r="B858" t="str">
            <v xml:space="preserve">ROSMALADEWI.M  DRA  </v>
          </cell>
          <cell r="C858" t="str">
            <v>06</v>
          </cell>
          <cell r="D858" t="str">
            <v>01/10/2003</v>
          </cell>
          <cell r="E858" t="str">
            <v>PWSU. MANAJEMEN KINERJA</v>
          </cell>
          <cell r="F858" t="str">
            <v>05</v>
          </cell>
          <cell r="G858" t="str">
            <v>22/03/2001</v>
          </cell>
          <cell r="H858">
            <v>20008</v>
          </cell>
          <cell r="I858" t="str">
            <v>0000066656</v>
          </cell>
          <cell r="J858" t="str">
            <v>S1</v>
          </cell>
          <cell r="K858" t="str">
            <v>IKIP PENDIDIKAN</v>
          </cell>
          <cell r="L858" t="str">
            <v>PLAJU</v>
          </cell>
          <cell r="M858" t="str">
            <v>01/05/1975</v>
          </cell>
          <cell r="N858" t="str">
            <v>E13720</v>
          </cell>
          <cell r="O858" t="str">
            <v>RENBANG</v>
          </cell>
          <cell r="P858">
            <v>6</v>
          </cell>
          <cell r="Q858">
            <v>5</v>
          </cell>
          <cell r="R858">
            <v>6</v>
          </cell>
          <cell r="S858">
            <v>18.333333333333332</v>
          </cell>
          <cell r="T858">
            <v>7</v>
          </cell>
          <cell r="U858">
            <v>3</v>
          </cell>
          <cell r="V858">
            <v>-1</v>
          </cell>
          <cell r="W858">
            <v>50</v>
          </cell>
          <cell r="X858">
            <v>40097</v>
          </cell>
        </row>
        <row r="859">
          <cell r="A859" t="str">
            <v>454956</v>
          </cell>
          <cell r="B859" t="str">
            <v xml:space="preserve">SADIKIN    </v>
          </cell>
          <cell r="C859" t="str">
            <v>10</v>
          </cell>
          <cell r="D859" t="str">
            <v>01/04/2002</v>
          </cell>
          <cell r="E859" t="str">
            <v>PMK. CD-IV, HP &amp; FO</v>
          </cell>
          <cell r="F859" t="str">
            <v>10</v>
          </cell>
          <cell r="G859" t="str">
            <v>01/06/2001</v>
          </cell>
          <cell r="H859">
            <v>19353</v>
          </cell>
          <cell r="I859" t="str">
            <v>0000056654</v>
          </cell>
          <cell r="J859" t="str">
            <v>SD</v>
          </cell>
          <cell r="K859" t="str">
            <v>SEKOLAH DASAR</v>
          </cell>
          <cell r="L859" t="str">
            <v>PLAJU</v>
          </cell>
          <cell r="M859" t="str">
            <v>01/04/1972</v>
          </cell>
          <cell r="N859" t="str">
            <v>E13111</v>
          </cell>
          <cell r="O859" t="str">
            <v>CD &amp; GP</v>
          </cell>
          <cell r="P859">
            <v>6</v>
          </cell>
          <cell r="Q859">
            <v>5</v>
          </cell>
          <cell r="R859">
            <v>4</v>
          </cell>
          <cell r="S859">
            <v>15</v>
          </cell>
          <cell r="T859">
            <v>1</v>
          </cell>
          <cell r="U859">
            <v>3</v>
          </cell>
          <cell r="V859">
            <v>0</v>
          </cell>
          <cell r="W859">
            <v>52</v>
          </cell>
          <cell r="X859">
            <v>39441</v>
          </cell>
        </row>
        <row r="860">
          <cell r="A860" t="str">
            <v>454972</v>
          </cell>
          <cell r="B860" t="str">
            <v xml:space="preserve">SARJONO    </v>
          </cell>
          <cell r="C860" t="str">
            <v>09</v>
          </cell>
          <cell r="D860" t="str">
            <v>01/04/2003</v>
          </cell>
          <cell r="E860" t="str">
            <v>MPPK S/D 31082004</v>
          </cell>
          <cell r="F860" t="str">
            <v>08</v>
          </cell>
          <cell r="G860" t="str">
            <v>11/08/2003</v>
          </cell>
          <cell r="H860">
            <v>17756</v>
          </cell>
          <cell r="I860" t="str">
            <v>0000066655</v>
          </cell>
          <cell r="J860" t="str">
            <v>SMA</v>
          </cell>
          <cell r="K860" t="str">
            <v>P K MIGAS</v>
          </cell>
          <cell r="L860" t="str">
            <v>PLAJU</v>
          </cell>
          <cell r="M860" t="str">
            <v>07/05/1969</v>
          </cell>
          <cell r="N860" t="str">
            <v>E13730</v>
          </cell>
          <cell r="O860" t="str">
            <v>H I K</v>
          </cell>
          <cell r="P860">
            <v>6</v>
          </cell>
          <cell r="Q860">
            <v>5</v>
          </cell>
          <cell r="R860">
            <v>5</v>
          </cell>
          <cell r="S860">
            <v>16.666666666666668</v>
          </cell>
          <cell r="T860">
            <v>3</v>
          </cell>
          <cell r="U860">
            <v>1</v>
          </cell>
          <cell r="V860">
            <v>-1</v>
          </cell>
          <cell r="W860">
            <v>56</v>
          </cell>
          <cell r="X860">
            <v>37844</v>
          </cell>
        </row>
        <row r="861">
          <cell r="A861" t="str">
            <v>455199</v>
          </cell>
          <cell r="B861" t="str">
            <v xml:space="preserve">SUPARDI    </v>
          </cell>
          <cell r="C861" t="str">
            <v>11</v>
          </cell>
          <cell r="D861" t="str">
            <v>01/04/2002</v>
          </cell>
          <cell r="E861" t="str">
            <v>OPR. TANK RPM - O</v>
          </cell>
          <cell r="F861" t="str">
            <v>11</v>
          </cell>
          <cell r="G861" t="str">
            <v>03/01/2000</v>
          </cell>
          <cell r="H861">
            <v>18299</v>
          </cell>
          <cell r="I861" t="str">
            <v>0000055666</v>
          </cell>
          <cell r="J861" t="str">
            <v>SD</v>
          </cell>
          <cell r="K861" t="str">
            <v>SEKOLAH DASAR</v>
          </cell>
          <cell r="L861" t="str">
            <v>PLAJU</v>
          </cell>
          <cell r="M861" t="str">
            <v>15/01/1972</v>
          </cell>
          <cell r="N861" t="str">
            <v>E13119</v>
          </cell>
          <cell r="O861" t="str">
            <v>I T P</v>
          </cell>
          <cell r="P861">
            <v>6</v>
          </cell>
          <cell r="Q861">
            <v>6</v>
          </cell>
          <cell r="R861">
            <v>6</v>
          </cell>
          <cell r="S861">
            <v>20</v>
          </cell>
          <cell r="T861">
            <v>1</v>
          </cell>
          <cell r="U861">
            <v>4</v>
          </cell>
          <cell r="V861">
            <v>0</v>
          </cell>
          <cell r="W861">
            <v>54</v>
          </cell>
          <cell r="X861">
            <v>38388</v>
          </cell>
        </row>
        <row r="862">
          <cell r="A862" t="str">
            <v>455344</v>
          </cell>
          <cell r="B862" t="str">
            <v xml:space="preserve">TUKIMAN    </v>
          </cell>
          <cell r="C862" t="str">
            <v>10</v>
          </cell>
          <cell r="D862" t="str">
            <v>01/04/2002</v>
          </cell>
          <cell r="E862" t="str">
            <v>PMK. REACTOR ALKYLASI</v>
          </cell>
          <cell r="F862" t="str">
            <v>10</v>
          </cell>
          <cell r="G862" t="str">
            <v>03/01/2000</v>
          </cell>
          <cell r="H862">
            <v>19459</v>
          </cell>
          <cell r="I862" t="str">
            <v>0000055665</v>
          </cell>
          <cell r="J862" t="str">
            <v>SMA</v>
          </cell>
          <cell r="K862" t="str">
            <v>SMA/PASPAL/IPA</v>
          </cell>
          <cell r="L862" t="str">
            <v>PLAJU</v>
          </cell>
          <cell r="M862" t="str">
            <v>22/06/1973</v>
          </cell>
          <cell r="N862" t="str">
            <v>E13111</v>
          </cell>
          <cell r="O862" t="str">
            <v>CD &amp; GP</v>
          </cell>
          <cell r="P862">
            <v>6</v>
          </cell>
          <cell r="Q862">
            <v>6</v>
          </cell>
          <cell r="R862">
            <v>5</v>
          </cell>
          <cell r="S862">
            <v>18.333333333333332</v>
          </cell>
          <cell r="T862">
            <v>3</v>
          </cell>
          <cell r="U862">
            <v>4</v>
          </cell>
          <cell r="V862">
            <v>0</v>
          </cell>
          <cell r="W862">
            <v>51</v>
          </cell>
          <cell r="X862">
            <v>39548</v>
          </cell>
        </row>
        <row r="863">
          <cell r="A863" t="str">
            <v>455539</v>
          </cell>
          <cell r="B863" t="str">
            <v xml:space="preserve">M. SYAIFUL HUSNI  DRS  </v>
          </cell>
          <cell r="C863" t="str">
            <v>09</v>
          </cell>
          <cell r="D863" t="str">
            <v>01/10/2001</v>
          </cell>
          <cell r="E863" t="str">
            <v>AST. PENYIAPAN &amp; LINTAS DATA</v>
          </cell>
          <cell r="F863" t="str">
            <v>08</v>
          </cell>
          <cell r="G863" t="str">
            <v>01/10/2003</v>
          </cell>
          <cell r="H863">
            <v>18822</v>
          </cell>
          <cell r="I863" t="str">
            <v>0000056565</v>
          </cell>
          <cell r="J863" t="str">
            <v>S1</v>
          </cell>
          <cell r="K863" t="str">
            <v>EKONOMI MANAGEMENT</v>
          </cell>
          <cell r="L863" t="str">
            <v>PLAJU</v>
          </cell>
          <cell r="M863" t="str">
            <v>05/05/1975</v>
          </cell>
          <cell r="N863" t="str">
            <v>E13910</v>
          </cell>
          <cell r="O863" t="str">
            <v>OPERASI</v>
          </cell>
          <cell r="P863">
            <v>5</v>
          </cell>
          <cell r="Q863">
            <v>6</v>
          </cell>
          <cell r="R863">
            <v>5</v>
          </cell>
          <cell r="S863">
            <v>16.666666666666668</v>
          </cell>
          <cell r="T863">
            <v>7</v>
          </cell>
          <cell r="U863">
            <v>1</v>
          </cell>
          <cell r="V863">
            <v>-1</v>
          </cell>
          <cell r="W863">
            <v>53</v>
          </cell>
          <cell r="X863">
            <v>38911</v>
          </cell>
        </row>
        <row r="864">
          <cell r="A864" t="str">
            <v>455603</v>
          </cell>
          <cell r="B864" t="str">
            <v xml:space="preserve">O.L. TOBING    </v>
          </cell>
          <cell r="C864" t="str">
            <v>09</v>
          </cell>
          <cell r="D864" t="str">
            <v>01/04/2001</v>
          </cell>
          <cell r="E864" t="str">
            <v>AST.STOCK CEK/KODE</v>
          </cell>
          <cell r="F864" t="str">
            <v>07</v>
          </cell>
          <cell r="G864" t="str">
            <v>15/07/2002</v>
          </cell>
          <cell r="H864">
            <v>18928</v>
          </cell>
          <cell r="I864" t="str">
            <v>0000036665</v>
          </cell>
          <cell r="J864" t="str">
            <v>SMK</v>
          </cell>
          <cell r="K864" t="str">
            <v>SGA / SPG</v>
          </cell>
          <cell r="L864" t="str">
            <v>PLAJU</v>
          </cell>
          <cell r="M864" t="str">
            <v>05/05/1975</v>
          </cell>
          <cell r="N864" t="str">
            <v>E13A60</v>
          </cell>
          <cell r="O864" t="str">
            <v>PENGADAAN/JPK</v>
          </cell>
          <cell r="P864">
            <v>6</v>
          </cell>
          <cell r="Q864">
            <v>6</v>
          </cell>
          <cell r="R864">
            <v>5</v>
          </cell>
          <cell r="S864">
            <v>18.333333333333332</v>
          </cell>
          <cell r="T864">
            <v>3</v>
          </cell>
          <cell r="U864">
            <v>2</v>
          </cell>
          <cell r="V864">
            <v>-2</v>
          </cell>
          <cell r="W864">
            <v>53</v>
          </cell>
          <cell r="X864">
            <v>39017</v>
          </cell>
        </row>
        <row r="865">
          <cell r="A865" t="str">
            <v>455669</v>
          </cell>
          <cell r="B865" t="str">
            <v xml:space="preserve">TABRANI NAWAWI    </v>
          </cell>
          <cell r="C865" t="str">
            <v>09</v>
          </cell>
          <cell r="D865" t="str">
            <v>01/04/2001</v>
          </cell>
          <cell r="E865" t="str">
            <v>AST. JAGA PENY.PROD PL</v>
          </cell>
          <cell r="F865" t="str">
            <v>08</v>
          </cell>
          <cell r="G865" t="str">
            <v>01/06/2003</v>
          </cell>
          <cell r="H865">
            <v>19111</v>
          </cell>
          <cell r="I865" t="str">
            <v>0000066655</v>
          </cell>
          <cell r="J865" t="str">
            <v>D1</v>
          </cell>
          <cell r="K865" t="str">
            <v>PKL PENGOL&amp;PETKIM I</v>
          </cell>
          <cell r="L865" t="str">
            <v>PLAJU</v>
          </cell>
          <cell r="M865" t="str">
            <v>07/05/1975</v>
          </cell>
          <cell r="N865" t="str">
            <v>E13119</v>
          </cell>
          <cell r="O865" t="str">
            <v>I T P</v>
          </cell>
          <cell r="P865">
            <v>6</v>
          </cell>
          <cell r="Q865">
            <v>5</v>
          </cell>
          <cell r="R865">
            <v>5</v>
          </cell>
          <cell r="S865">
            <v>16.666666666666668</v>
          </cell>
          <cell r="T865">
            <v>4</v>
          </cell>
          <cell r="U865">
            <v>1</v>
          </cell>
          <cell r="V865">
            <v>-1</v>
          </cell>
          <cell r="W865">
            <v>52</v>
          </cell>
          <cell r="X865">
            <v>39199</v>
          </cell>
        </row>
        <row r="866">
          <cell r="A866" t="str">
            <v>455839</v>
          </cell>
          <cell r="B866" t="str">
            <v xml:space="preserve">T.H. HADIANTY    </v>
          </cell>
          <cell r="C866" t="str">
            <v>09</v>
          </cell>
          <cell r="D866" t="str">
            <v>01/04/2000</v>
          </cell>
          <cell r="E866" t="str">
            <v>AST. PERAWAT SHIFT I</v>
          </cell>
          <cell r="F866" t="str">
            <v>08</v>
          </cell>
          <cell r="G866" t="str">
            <v>03/01/2000</v>
          </cell>
          <cell r="H866">
            <v>19674</v>
          </cell>
          <cell r="I866" t="str">
            <v>0000065565</v>
          </cell>
          <cell r="J866" t="str">
            <v>SMK</v>
          </cell>
          <cell r="K866" t="str">
            <v>SEK PENGATUR RAWAT</v>
          </cell>
          <cell r="L866" t="str">
            <v>PLAJU</v>
          </cell>
          <cell r="M866" t="str">
            <v>13/05/1975</v>
          </cell>
          <cell r="N866" t="str">
            <v>E13Y60</v>
          </cell>
          <cell r="O866" t="str">
            <v>INST. RAWAT INAP</v>
          </cell>
          <cell r="P866">
            <v>5</v>
          </cell>
          <cell r="Q866">
            <v>6</v>
          </cell>
          <cell r="R866">
            <v>5</v>
          </cell>
          <cell r="S866">
            <v>16.666666666666668</v>
          </cell>
          <cell r="T866">
            <v>3</v>
          </cell>
          <cell r="U866">
            <v>4</v>
          </cell>
          <cell r="V866">
            <v>-1</v>
          </cell>
          <cell r="W866">
            <v>51</v>
          </cell>
          <cell r="X866">
            <v>39763</v>
          </cell>
        </row>
        <row r="867">
          <cell r="A867" t="str">
            <v>455888</v>
          </cell>
          <cell r="B867" t="str">
            <v xml:space="preserve">JOKO UNTUNG    </v>
          </cell>
          <cell r="C867" t="str">
            <v>09</v>
          </cell>
          <cell r="D867" t="str">
            <v>01/04/2003</v>
          </cell>
          <cell r="E867" t="str">
            <v>AST. ALKYLASI &amp; SAU</v>
          </cell>
          <cell r="F867" t="str">
            <v>08</v>
          </cell>
          <cell r="G867" t="str">
            <v>01/08/2003</v>
          </cell>
          <cell r="H867">
            <v>18959</v>
          </cell>
          <cell r="I867" t="str">
            <v>0000056656</v>
          </cell>
          <cell r="J867" t="str">
            <v>SMA</v>
          </cell>
          <cell r="K867" t="str">
            <v>PK. KILANG</v>
          </cell>
          <cell r="L867" t="str">
            <v>PLAJU</v>
          </cell>
          <cell r="M867" t="str">
            <v>14/05/1975</v>
          </cell>
          <cell r="N867" t="str">
            <v>E13111</v>
          </cell>
          <cell r="O867" t="str">
            <v>CD &amp; GP</v>
          </cell>
          <cell r="P867">
            <v>6</v>
          </cell>
          <cell r="Q867">
            <v>5</v>
          </cell>
          <cell r="R867">
            <v>6</v>
          </cell>
          <cell r="S867">
            <v>18.333333333333332</v>
          </cell>
          <cell r="T867">
            <v>3</v>
          </cell>
          <cell r="U867">
            <v>1</v>
          </cell>
          <cell r="V867">
            <v>-1</v>
          </cell>
          <cell r="W867">
            <v>53</v>
          </cell>
          <cell r="X867">
            <v>39048</v>
          </cell>
        </row>
        <row r="868">
          <cell r="A868" t="str">
            <v>455928</v>
          </cell>
          <cell r="B868" t="str">
            <v xml:space="preserve">C.M.B. HARTANA  IR  </v>
          </cell>
          <cell r="C868" t="str">
            <v>04</v>
          </cell>
          <cell r="D868" t="str">
            <v>01/10/2000</v>
          </cell>
          <cell r="E868" t="str">
            <v>KA. BAG PROYEK ENJINIRING</v>
          </cell>
          <cell r="F868" t="str">
            <v>03</v>
          </cell>
          <cell r="G868" t="str">
            <v>25/03/2004</v>
          </cell>
          <cell r="H868">
            <v>18590</v>
          </cell>
          <cell r="I868" t="str">
            <v>0000056666</v>
          </cell>
          <cell r="J868" t="str">
            <v>S1</v>
          </cell>
          <cell r="K868" t="str">
            <v>TEKNIK SIPIL</v>
          </cell>
          <cell r="L868" t="str">
            <v>PLAJU</v>
          </cell>
          <cell r="M868" t="str">
            <v>15/05/1975</v>
          </cell>
          <cell r="N868" t="str">
            <v>E13330</v>
          </cell>
          <cell r="O868" t="str">
            <v>PROY ENJ</v>
          </cell>
          <cell r="P868">
            <v>6</v>
          </cell>
          <cell r="Q868">
            <v>6</v>
          </cell>
          <cell r="R868">
            <v>6</v>
          </cell>
          <cell r="S868">
            <v>20</v>
          </cell>
          <cell r="T868">
            <v>7</v>
          </cell>
          <cell r="U868">
            <v>0</v>
          </cell>
          <cell r="V868">
            <v>-1</v>
          </cell>
          <cell r="W868">
            <v>54</v>
          </cell>
          <cell r="X868">
            <v>38679</v>
          </cell>
        </row>
        <row r="869">
          <cell r="A869" t="str">
            <v>455977</v>
          </cell>
          <cell r="B869" t="str">
            <v xml:space="preserve">M. ISA AZHARI  BSC  </v>
          </cell>
          <cell r="C869" t="str">
            <v>09</v>
          </cell>
          <cell r="D869" t="str">
            <v>01/04/2001</v>
          </cell>
          <cell r="E869" t="str">
            <v>AST. JAGA CONS POLYPROPYL</v>
          </cell>
          <cell r="F869" t="str">
            <v>08</v>
          </cell>
          <cell r="G869" t="str">
            <v>16/09/2002</v>
          </cell>
          <cell r="H869">
            <v>19644</v>
          </cell>
          <cell r="I869" t="str">
            <v>0000066556</v>
          </cell>
          <cell r="J869" t="str">
            <v>D3</v>
          </cell>
          <cell r="K869" t="str">
            <v>AK KEU DAN PERBANKAN</v>
          </cell>
          <cell r="L869" t="str">
            <v>PLAJU</v>
          </cell>
          <cell r="M869" t="str">
            <v>15/05/1975</v>
          </cell>
          <cell r="N869" t="str">
            <v>E13131</v>
          </cell>
          <cell r="O869" t="str">
            <v>P P</v>
          </cell>
          <cell r="P869">
            <v>5</v>
          </cell>
          <cell r="Q869">
            <v>5</v>
          </cell>
          <cell r="R869">
            <v>6</v>
          </cell>
          <cell r="S869">
            <v>16.666666666666668</v>
          </cell>
          <cell r="T869">
            <v>6</v>
          </cell>
          <cell r="U869">
            <v>2</v>
          </cell>
          <cell r="V869">
            <v>-1</v>
          </cell>
          <cell r="W869">
            <v>51</v>
          </cell>
          <cell r="X869">
            <v>39733</v>
          </cell>
        </row>
        <row r="870">
          <cell r="A870" t="str">
            <v>456113</v>
          </cell>
          <cell r="B870" t="str">
            <v xml:space="preserve">A. KADIR ZAILANI    </v>
          </cell>
          <cell r="C870" t="str">
            <v>10</v>
          </cell>
          <cell r="D870" t="str">
            <v>01/04/2003</v>
          </cell>
          <cell r="E870" t="str">
            <v>AST. JAGA PK</v>
          </cell>
          <cell r="F870" t="str">
            <v>08</v>
          </cell>
          <cell r="G870" t="str">
            <v>01/10/2003</v>
          </cell>
          <cell r="H870">
            <v>18871</v>
          </cell>
          <cell r="I870" t="str">
            <v>0000045666</v>
          </cell>
          <cell r="J870" t="str">
            <v>SD</v>
          </cell>
          <cell r="K870" t="str">
            <v>SEKOLAH DASAR</v>
          </cell>
          <cell r="L870" t="str">
            <v>PLAJU</v>
          </cell>
          <cell r="M870" t="str">
            <v>17/06/1972</v>
          </cell>
          <cell r="N870" t="str">
            <v>E13410</v>
          </cell>
          <cell r="O870" t="str">
            <v>PK. LAT &amp; ADM</v>
          </cell>
          <cell r="P870">
            <v>6</v>
          </cell>
          <cell r="Q870">
            <v>6</v>
          </cell>
          <cell r="R870">
            <v>6</v>
          </cell>
          <cell r="S870">
            <v>20</v>
          </cell>
          <cell r="T870">
            <v>1</v>
          </cell>
          <cell r="U870">
            <v>1</v>
          </cell>
          <cell r="V870">
            <v>-2</v>
          </cell>
          <cell r="W870">
            <v>53</v>
          </cell>
          <cell r="X870">
            <v>38960</v>
          </cell>
        </row>
        <row r="871">
          <cell r="A871" t="str">
            <v>456121</v>
          </cell>
          <cell r="B871" t="str">
            <v xml:space="preserve">ACHMAD    </v>
          </cell>
          <cell r="C871" t="str">
            <v>10</v>
          </cell>
          <cell r="D871" t="str">
            <v>01/04/2003</v>
          </cell>
          <cell r="E871" t="str">
            <v>PMK. RDU I/II &amp; HAWS</v>
          </cell>
          <cell r="F871" t="str">
            <v>10</v>
          </cell>
          <cell r="G871" t="str">
            <v>01/06/2001</v>
          </cell>
          <cell r="H871">
            <v>18510</v>
          </cell>
          <cell r="I871" t="str">
            <v>0000066655</v>
          </cell>
          <cell r="J871" t="str">
            <v>SMP</v>
          </cell>
          <cell r="K871" t="str">
            <v>S M P</v>
          </cell>
          <cell r="L871" t="str">
            <v>PLAJU</v>
          </cell>
          <cell r="M871" t="str">
            <v>22/06/1970</v>
          </cell>
          <cell r="N871" t="str">
            <v>E13111</v>
          </cell>
          <cell r="O871" t="str">
            <v>CD &amp; GP</v>
          </cell>
          <cell r="P871">
            <v>6</v>
          </cell>
          <cell r="Q871">
            <v>5</v>
          </cell>
          <cell r="R871">
            <v>5</v>
          </cell>
          <cell r="S871">
            <v>16.666666666666668</v>
          </cell>
          <cell r="T871">
            <v>2</v>
          </cell>
          <cell r="U871">
            <v>3</v>
          </cell>
          <cell r="V871">
            <v>0</v>
          </cell>
          <cell r="W871">
            <v>54</v>
          </cell>
          <cell r="X871">
            <v>38599</v>
          </cell>
        </row>
        <row r="872">
          <cell r="A872" t="str">
            <v>456138</v>
          </cell>
          <cell r="B872" t="str">
            <v xml:space="preserve">ACHMAD SALINI    </v>
          </cell>
          <cell r="C872" t="str">
            <v>10</v>
          </cell>
          <cell r="D872" t="str">
            <v>01/04/2002</v>
          </cell>
          <cell r="E872" t="str">
            <v>PMK. CONS PD METER</v>
          </cell>
          <cell r="F872" t="str">
            <v>10</v>
          </cell>
          <cell r="G872" t="str">
            <v>01/05/2001</v>
          </cell>
          <cell r="H872">
            <v>18284</v>
          </cell>
          <cell r="I872" t="str">
            <v>0000034555</v>
          </cell>
          <cell r="J872" t="str">
            <v>SMA</v>
          </cell>
          <cell r="K872" t="str">
            <v>S.M.A / SOSIAL</v>
          </cell>
          <cell r="L872" t="str">
            <v>SUNGAI GERONG</v>
          </cell>
          <cell r="M872" t="str">
            <v>01/05/1970</v>
          </cell>
          <cell r="N872" t="str">
            <v>E13119</v>
          </cell>
          <cell r="O872" t="str">
            <v>I T P</v>
          </cell>
          <cell r="P872">
            <v>5</v>
          </cell>
          <cell r="Q872">
            <v>5</v>
          </cell>
          <cell r="R872">
            <v>5</v>
          </cell>
          <cell r="S872">
            <v>15</v>
          </cell>
          <cell r="T872">
            <v>3</v>
          </cell>
          <cell r="U872">
            <v>3</v>
          </cell>
          <cell r="V872">
            <v>0</v>
          </cell>
          <cell r="W872">
            <v>54</v>
          </cell>
          <cell r="X872">
            <v>38373</v>
          </cell>
        </row>
        <row r="873">
          <cell r="A873" t="str">
            <v>456146</v>
          </cell>
          <cell r="B873" t="str">
            <v xml:space="preserve">ANSOR EFFENDI    </v>
          </cell>
          <cell r="C873" t="str">
            <v>10</v>
          </cell>
          <cell r="D873" t="str">
            <v>01/04/2003</v>
          </cell>
          <cell r="E873" t="str">
            <v>PMK. SLOP SYSTEM SG</v>
          </cell>
          <cell r="F873" t="str">
            <v>10</v>
          </cell>
          <cell r="G873" t="str">
            <v>01/10/2002</v>
          </cell>
          <cell r="H873">
            <v>18824</v>
          </cell>
          <cell r="I873" t="str">
            <v>0000054565</v>
          </cell>
          <cell r="J873" t="str">
            <v>SMA</v>
          </cell>
          <cell r="K873" t="str">
            <v>SMA.SOS/PERSAMAAN</v>
          </cell>
          <cell r="L873" t="str">
            <v>SUNGAI GERONG</v>
          </cell>
          <cell r="M873" t="str">
            <v>21/04/1970</v>
          </cell>
          <cell r="N873" t="str">
            <v>E13119</v>
          </cell>
          <cell r="O873" t="str">
            <v>I T P</v>
          </cell>
          <cell r="P873">
            <v>5</v>
          </cell>
          <cell r="Q873">
            <v>6</v>
          </cell>
          <cell r="R873">
            <v>5</v>
          </cell>
          <cell r="S873">
            <v>16.666666666666668</v>
          </cell>
          <cell r="T873">
            <v>3</v>
          </cell>
          <cell r="U873">
            <v>2</v>
          </cell>
          <cell r="V873">
            <v>0</v>
          </cell>
          <cell r="W873">
            <v>53</v>
          </cell>
          <cell r="X873">
            <v>38913</v>
          </cell>
        </row>
        <row r="874">
          <cell r="A874" t="str">
            <v>456195</v>
          </cell>
          <cell r="B874" t="str">
            <v xml:space="preserve">K.ABDUL RACHMAN    </v>
          </cell>
          <cell r="C874" t="str">
            <v>09</v>
          </cell>
          <cell r="D874" t="str">
            <v>01/10/2003</v>
          </cell>
          <cell r="E874" t="str">
            <v>MPPK S/D 30112004</v>
          </cell>
          <cell r="F874" t="str">
            <v>09</v>
          </cell>
          <cell r="G874" t="str">
            <v>17/11/2003</v>
          </cell>
          <cell r="H874">
            <v>17854</v>
          </cell>
          <cell r="I874" t="str">
            <v>0000065565</v>
          </cell>
          <cell r="J874" t="str">
            <v>SMA</v>
          </cell>
          <cell r="K874" t="str">
            <v>SMA-PASPAL/PERSAMAAN</v>
          </cell>
          <cell r="L874" t="str">
            <v>SUNGAI GERONG</v>
          </cell>
          <cell r="M874" t="str">
            <v>01/05/1970</v>
          </cell>
          <cell r="N874" t="str">
            <v>E13730</v>
          </cell>
          <cell r="O874" t="str">
            <v>H I K</v>
          </cell>
          <cell r="P874">
            <v>5</v>
          </cell>
          <cell r="Q874">
            <v>6</v>
          </cell>
          <cell r="R874">
            <v>5</v>
          </cell>
          <cell r="S874">
            <v>16.666666666666668</v>
          </cell>
          <cell r="T874">
            <v>3</v>
          </cell>
          <cell r="U874">
            <v>1</v>
          </cell>
          <cell r="V874">
            <v>0</v>
          </cell>
          <cell r="W874">
            <v>56</v>
          </cell>
          <cell r="X874">
            <v>37942</v>
          </cell>
        </row>
        <row r="875">
          <cell r="A875" t="str">
            <v>456227</v>
          </cell>
          <cell r="B875" t="str">
            <v xml:space="preserve">M. ASNIL    </v>
          </cell>
          <cell r="C875" t="str">
            <v>09</v>
          </cell>
          <cell r="D875" t="str">
            <v>01/10/2001</v>
          </cell>
          <cell r="E875" t="str">
            <v>MPPK S/D 31122004</v>
          </cell>
          <cell r="F875" t="str">
            <v>08</v>
          </cell>
          <cell r="G875" t="str">
            <v>04/12/2003</v>
          </cell>
          <cell r="H875">
            <v>17871</v>
          </cell>
          <cell r="I875" t="str">
            <v>0000055555</v>
          </cell>
          <cell r="J875" t="str">
            <v>SMA</v>
          </cell>
          <cell r="K875" t="str">
            <v>SMA-PASPAL/PERSAMAAN</v>
          </cell>
          <cell r="L875" t="str">
            <v>PLAJU</v>
          </cell>
          <cell r="M875" t="str">
            <v>14/05/1970</v>
          </cell>
          <cell r="N875" t="str">
            <v>E13730</v>
          </cell>
          <cell r="O875" t="str">
            <v>H I K</v>
          </cell>
          <cell r="P875">
            <v>5</v>
          </cell>
          <cell r="Q875">
            <v>5</v>
          </cell>
          <cell r="R875">
            <v>5</v>
          </cell>
          <cell r="S875">
            <v>15</v>
          </cell>
          <cell r="T875">
            <v>3</v>
          </cell>
          <cell r="U875">
            <v>1</v>
          </cell>
          <cell r="V875">
            <v>-1</v>
          </cell>
          <cell r="W875">
            <v>56</v>
          </cell>
          <cell r="X875">
            <v>37959</v>
          </cell>
        </row>
        <row r="876">
          <cell r="A876" t="str">
            <v>456357</v>
          </cell>
          <cell r="B876" t="str">
            <v xml:space="preserve">ZAINAL ARIPIN    </v>
          </cell>
          <cell r="C876" t="str">
            <v>11</v>
          </cell>
          <cell r="D876" t="str">
            <v>01/04/2000</v>
          </cell>
          <cell r="E876" t="str">
            <v>OPR. PK</v>
          </cell>
          <cell r="F876" t="str">
            <v>11</v>
          </cell>
          <cell r="G876" t="str">
            <v>03/01/2000</v>
          </cell>
          <cell r="H876">
            <v>20002</v>
          </cell>
          <cell r="I876" t="str">
            <v>0000055664</v>
          </cell>
          <cell r="J876" t="str">
            <v>SMP</v>
          </cell>
          <cell r="K876" t="str">
            <v>S M P</v>
          </cell>
          <cell r="L876" t="str">
            <v>PLAJU</v>
          </cell>
          <cell r="M876" t="str">
            <v>28/03/1972</v>
          </cell>
          <cell r="N876" t="str">
            <v>E13410</v>
          </cell>
          <cell r="O876" t="str">
            <v>PK. LAT &amp; ADM</v>
          </cell>
          <cell r="P876">
            <v>6</v>
          </cell>
          <cell r="Q876">
            <v>6</v>
          </cell>
          <cell r="R876">
            <v>4</v>
          </cell>
          <cell r="S876">
            <v>16.666666666666668</v>
          </cell>
          <cell r="T876">
            <v>2</v>
          </cell>
          <cell r="U876">
            <v>4</v>
          </cell>
          <cell r="V876">
            <v>0</v>
          </cell>
          <cell r="W876">
            <v>50</v>
          </cell>
          <cell r="X876">
            <v>40091</v>
          </cell>
        </row>
        <row r="877">
          <cell r="A877" t="str">
            <v>456365</v>
          </cell>
          <cell r="B877" t="str">
            <v xml:space="preserve">ZUHDI    </v>
          </cell>
          <cell r="C877" t="str">
            <v>10</v>
          </cell>
          <cell r="D877" t="str">
            <v>01/10/2001</v>
          </cell>
          <cell r="E877" t="str">
            <v>AST. LIGHT END &amp; TREAT</v>
          </cell>
          <cell r="F877" t="str">
            <v>08</v>
          </cell>
          <cell r="G877" t="str">
            <v>07/08/2003</v>
          </cell>
          <cell r="H877">
            <v>18126</v>
          </cell>
          <cell r="I877" t="str">
            <v>0000056566</v>
          </cell>
          <cell r="J877" t="str">
            <v>SD</v>
          </cell>
          <cell r="K877" t="str">
            <v>SEKOLAH DASAR</v>
          </cell>
          <cell r="L877" t="str">
            <v>SUNGAI GERONG</v>
          </cell>
          <cell r="M877" t="str">
            <v>22/06/1971</v>
          </cell>
          <cell r="N877" t="str">
            <v>E13112</v>
          </cell>
          <cell r="O877" t="str">
            <v>CD &amp; L</v>
          </cell>
          <cell r="P877">
            <v>5</v>
          </cell>
          <cell r="Q877">
            <v>6</v>
          </cell>
          <cell r="R877">
            <v>6</v>
          </cell>
          <cell r="S877">
            <v>18.333333333333332</v>
          </cell>
          <cell r="T877">
            <v>1</v>
          </cell>
          <cell r="U877">
            <v>1</v>
          </cell>
          <cell r="V877">
            <v>-2</v>
          </cell>
          <cell r="W877">
            <v>55</v>
          </cell>
          <cell r="X877">
            <v>38215</v>
          </cell>
        </row>
        <row r="878">
          <cell r="A878" t="str">
            <v>456398</v>
          </cell>
          <cell r="B878" t="str">
            <v xml:space="preserve">MUSA MAMAD  ST  </v>
          </cell>
          <cell r="C878" t="str">
            <v>07</v>
          </cell>
          <cell r="D878" t="str">
            <v>01/10/1998</v>
          </cell>
          <cell r="E878" t="str">
            <v>K.K.M. TB.SUKAKARYA</v>
          </cell>
          <cell r="F878" t="str">
            <v>07</v>
          </cell>
          <cell r="G878" t="str">
            <v>03/01/2000</v>
          </cell>
          <cell r="H878">
            <v>20632</v>
          </cell>
          <cell r="I878" t="str">
            <v>0000045555</v>
          </cell>
          <cell r="J878" t="str">
            <v>S1</v>
          </cell>
          <cell r="K878" t="str">
            <v>TEKNIK MESIN</v>
          </cell>
          <cell r="L878" t="str">
            <v>PLAJU</v>
          </cell>
          <cell r="M878" t="str">
            <v>17/05/1975</v>
          </cell>
          <cell r="N878" t="str">
            <v>E13C00</v>
          </cell>
          <cell r="O878" t="str">
            <v>DOK &amp; PKP</v>
          </cell>
          <cell r="P878">
            <v>5</v>
          </cell>
          <cell r="Q878">
            <v>5</v>
          </cell>
          <cell r="R878">
            <v>5</v>
          </cell>
          <cell r="S878">
            <v>15</v>
          </cell>
          <cell r="T878">
            <v>7</v>
          </cell>
          <cell r="U878">
            <v>4</v>
          </cell>
          <cell r="V878">
            <v>0</v>
          </cell>
          <cell r="W878">
            <v>48</v>
          </cell>
          <cell r="X878">
            <v>40720</v>
          </cell>
        </row>
        <row r="879">
          <cell r="A879" t="str">
            <v>456584</v>
          </cell>
          <cell r="B879" t="str">
            <v xml:space="preserve">M. HUSEIN AZHARY  S.IP  </v>
          </cell>
          <cell r="C879" t="str">
            <v>07</v>
          </cell>
          <cell r="D879" t="str">
            <v>01/04/2003</v>
          </cell>
          <cell r="E879" t="str">
            <v>MPPK S/D 31052004</v>
          </cell>
          <cell r="F879" t="str">
            <v>07</v>
          </cell>
          <cell r="G879" t="str">
            <v>05/05/2003</v>
          </cell>
          <cell r="H879">
            <v>17658</v>
          </cell>
          <cell r="I879" t="str">
            <v>0000045565</v>
          </cell>
          <cell r="J879" t="str">
            <v>S1</v>
          </cell>
          <cell r="K879" t="str">
            <v>ADMINISTRASI NEGARA</v>
          </cell>
          <cell r="L879" t="str">
            <v>PLAJU</v>
          </cell>
          <cell r="M879" t="str">
            <v>20/05/1975</v>
          </cell>
          <cell r="N879" t="str">
            <v>E13730</v>
          </cell>
          <cell r="O879" t="str">
            <v>H I K</v>
          </cell>
          <cell r="P879">
            <v>5</v>
          </cell>
          <cell r="Q879">
            <v>6</v>
          </cell>
          <cell r="R879">
            <v>5</v>
          </cell>
          <cell r="S879">
            <v>16.666666666666668</v>
          </cell>
          <cell r="T879">
            <v>7</v>
          </cell>
          <cell r="U879">
            <v>1</v>
          </cell>
          <cell r="V879">
            <v>0</v>
          </cell>
          <cell r="W879">
            <v>56</v>
          </cell>
          <cell r="X879">
            <v>37746</v>
          </cell>
        </row>
        <row r="880">
          <cell r="A880" t="str">
            <v>456592</v>
          </cell>
          <cell r="B880" t="str">
            <v xml:space="preserve">M. TOHIR    </v>
          </cell>
          <cell r="C880" t="str">
            <v>10</v>
          </cell>
          <cell r="D880" t="str">
            <v>01/04/2000</v>
          </cell>
          <cell r="E880" t="str">
            <v>AST. JAGA AREA - II PL</v>
          </cell>
          <cell r="F880" t="str">
            <v>09</v>
          </cell>
          <cell r="G880" t="str">
            <v>03/01/2000</v>
          </cell>
          <cell r="H880">
            <v>20339</v>
          </cell>
          <cell r="I880" t="str">
            <v>0000065565</v>
          </cell>
          <cell r="J880" t="str">
            <v>SMA</v>
          </cell>
          <cell r="K880" t="str">
            <v>S.M.A / SOSIAL</v>
          </cell>
          <cell r="L880" t="str">
            <v>PLAJU</v>
          </cell>
          <cell r="M880" t="str">
            <v>20/05/1975</v>
          </cell>
          <cell r="N880" t="str">
            <v>E13119</v>
          </cell>
          <cell r="O880" t="str">
            <v>I T P</v>
          </cell>
          <cell r="P880">
            <v>5</v>
          </cell>
          <cell r="Q880">
            <v>6</v>
          </cell>
          <cell r="R880">
            <v>5</v>
          </cell>
          <cell r="S880">
            <v>16.666666666666668</v>
          </cell>
          <cell r="T880">
            <v>3</v>
          </cell>
          <cell r="U880">
            <v>4</v>
          </cell>
          <cell r="V880">
            <v>-1</v>
          </cell>
          <cell r="W880">
            <v>49</v>
          </cell>
          <cell r="X880">
            <v>40428</v>
          </cell>
        </row>
        <row r="881">
          <cell r="A881" t="str">
            <v>456608</v>
          </cell>
          <cell r="B881" t="str">
            <v xml:space="preserve">MALIKUS SYAHIER    </v>
          </cell>
          <cell r="C881" t="str">
            <v>09</v>
          </cell>
          <cell r="D881" t="str">
            <v>01/04/2001</v>
          </cell>
          <cell r="E881" t="str">
            <v>AST. JAGA LAB SG</v>
          </cell>
          <cell r="F881" t="str">
            <v>07</v>
          </cell>
          <cell r="G881" t="str">
            <v>01/10/2000</v>
          </cell>
          <cell r="H881">
            <v>18204</v>
          </cell>
          <cell r="I881" t="str">
            <v>0000056566</v>
          </cell>
          <cell r="J881" t="str">
            <v>D3</v>
          </cell>
          <cell r="K881" t="str">
            <v>SM HUKUM UMUM</v>
          </cell>
          <cell r="L881" t="str">
            <v>SUNGAI GERONG</v>
          </cell>
          <cell r="M881" t="str">
            <v>20/05/1975</v>
          </cell>
          <cell r="N881" t="str">
            <v>E13140</v>
          </cell>
          <cell r="O881" t="str">
            <v>LABORATORIUM</v>
          </cell>
          <cell r="P881">
            <v>5</v>
          </cell>
          <cell r="Q881">
            <v>6</v>
          </cell>
          <cell r="R881">
            <v>6</v>
          </cell>
          <cell r="S881">
            <v>18.333333333333332</v>
          </cell>
          <cell r="T881">
            <v>6</v>
          </cell>
          <cell r="U881">
            <v>4</v>
          </cell>
          <cell r="V881">
            <v>-2</v>
          </cell>
          <cell r="W881">
            <v>55</v>
          </cell>
          <cell r="X881">
            <v>38293</v>
          </cell>
        </row>
        <row r="882">
          <cell r="A882" t="str">
            <v>457223</v>
          </cell>
          <cell r="B882" t="str">
            <v xml:space="preserve">Z. ABIDIN FIKRI    </v>
          </cell>
          <cell r="C882" t="str">
            <v>09</v>
          </cell>
          <cell r="D882" t="str">
            <v>01/04/2002</v>
          </cell>
          <cell r="E882" t="str">
            <v>AST. JAGA LAB PETRO KIMIA</v>
          </cell>
          <cell r="F882" t="str">
            <v>07</v>
          </cell>
          <cell r="G882" t="str">
            <v>11/06/2001</v>
          </cell>
          <cell r="H882">
            <v>19966</v>
          </cell>
          <cell r="I882" t="str">
            <v>0000055666</v>
          </cell>
          <cell r="J882" t="str">
            <v>SMK</v>
          </cell>
          <cell r="K882" t="str">
            <v>S.T.M. KIMIA</v>
          </cell>
          <cell r="L882" t="str">
            <v>PLAJU</v>
          </cell>
          <cell r="M882" t="str">
            <v>27/05/1975</v>
          </cell>
          <cell r="N882" t="str">
            <v>E13140</v>
          </cell>
          <cell r="O882" t="str">
            <v>LABORATORIUM</v>
          </cell>
          <cell r="P882">
            <v>6</v>
          </cell>
          <cell r="Q882">
            <v>6</v>
          </cell>
          <cell r="R882">
            <v>6</v>
          </cell>
          <cell r="S882">
            <v>20</v>
          </cell>
          <cell r="T882">
            <v>3</v>
          </cell>
          <cell r="U882">
            <v>3</v>
          </cell>
          <cell r="V882">
            <v>-2</v>
          </cell>
          <cell r="W882">
            <v>50</v>
          </cell>
          <cell r="X882">
            <v>40055</v>
          </cell>
        </row>
        <row r="883">
          <cell r="A883" t="str">
            <v>457629</v>
          </cell>
          <cell r="B883" t="str">
            <v xml:space="preserve">AHKMAD ARIFIN  S.IP  </v>
          </cell>
          <cell r="C883" t="str">
            <v>10</v>
          </cell>
          <cell r="D883" t="str">
            <v>01/04/2001</v>
          </cell>
          <cell r="E883" t="str">
            <v>AST. CD-IV, HP &amp; FO</v>
          </cell>
          <cell r="F883" t="str">
            <v>08</v>
          </cell>
          <cell r="G883" t="str">
            <v>01/08/2003</v>
          </cell>
          <cell r="H883">
            <v>19215</v>
          </cell>
          <cell r="I883" t="str">
            <v>0000066565</v>
          </cell>
          <cell r="J883" t="str">
            <v>S1</v>
          </cell>
          <cell r="K883" t="str">
            <v>SOSPOL PEMERINTAHAN</v>
          </cell>
          <cell r="L883" t="str">
            <v>PLAJU</v>
          </cell>
          <cell r="M883" t="str">
            <v>18/01/1973</v>
          </cell>
          <cell r="N883" t="str">
            <v>E13111</v>
          </cell>
          <cell r="O883" t="str">
            <v>CD &amp; GP</v>
          </cell>
          <cell r="P883">
            <v>5</v>
          </cell>
          <cell r="Q883">
            <v>6</v>
          </cell>
          <cell r="R883">
            <v>5</v>
          </cell>
          <cell r="S883">
            <v>16.666666666666668</v>
          </cell>
          <cell r="T883">
            <v>7</v>
          </cell>
          <cell r="U883">
            <v>1</v>
          </cell>
          <cell r="V883">
            <v>-2</v>
          </cell>
          <cell r="W883">
            <v>52</v>
          </cell>
          <cell r="X883">
            <v>39303</v>
          </cell>
        </row>
        <row r="884">
          <cell r="A884" t="str">
            <v>457637</v>
          </cell>
          <cell r="B884" t="str">
            <v xml:space="preserve">AHMAD    </v>
          </cell>
          <cell r="C884" t="str">
            <v>09</v>
          </cell>
          <cell r="D884" t="str">
            <v>01/04/2002</v>
          </cell>
          <cell r="E884" t="str">
            <v>TEKNISI SCAFFOLD</v>
          </cell>
          <cell r="F884" t="str">
            <v>09</v>
          </cell>
          <cell r="G884" t="str">
            <v>01/10/2002</v>
          </cell>
          <cell r="H884">
            <v>18347</v>
          </cell>
          <cell r="I884" t="str">
            <v>0000036664</v>
          </cell>
          <cell r="J884" t="str">
            <v>SMK</v>
          </cell>
          <cell r="K884" t="str">
            <v>SGA / SPG</v>
          </cell>
          <cell r="L884" t="str">
            <v>PLAJU</v>
          </cell>
          <cell r="M884" t="str">
            <v>04/07/1974</v>
          </cell>
          <cell r="N884" t="str">
            <v>E13A50</v>
          </cell>
          <cell r="O884" t="str">
            <v>BENGKEL</v>
          </cell>
          <cell r="P884">
            <v>6</v>
          </cell>
          <cell r="Q884">
            <v>6</v>
          </cell>
          <cell r="R884">
            <v>4</v>
          </cell>
          <cell r="S884">
            <v>16.666666666666668</v>
          </cell>
          <cell r="T884">
            <v>3</v>
          </cell>
          <cell r="U884">
            <v>2</v>
          </cell>
          <cell r="V884">
            <v>0</v>
          </cell>
          <cell r="W884">
            <v>54</v>
          </cell>
          <cell r="X884">
            <v>38436</v>
          </cell>
        </row>
        <row r="885">
          <cell r="A885" t="str">
            <v>457653</v>
          </cell>
          <cell r="B885" t="str">
            <v xml:space="preserve">ALAUDIN CHOZIM    </v>
          </cell>
          <cell r="C885" t="str">
            <v>09</v>
          </cell>
          <cell r="D885" t="str">
            <v>01/04/2003</v>
          </cell>
          <cell r="E885" t="str">
            <v>AST. KK PROD.I</v>
          </cell>
          <cell r="F885" t="str">
            <v>07</v>
          </cell>
          <cell r="G885" t="str">
            <v>01/10/2003</v>
          </cell>
          <cell r="H885">
            <v>18712</v>
          </cell>
          <cell r="I885" t="str">
            <v>0000066655</v>
          </cell>
          <cell r="J885" t="str">
            <v>SMK</v>
          </cell>
          <cell r="K885" t="str">
            <v>S T M / MESIN</v>
          </cell>
          <cell r="L885" t="str">
            <v>SUNGAI GERONG</v>
          </cell>
          <cell r="M885" t="str">
            <v>16/11/1974</v>
          </cell>
          <cell r="N885" t="str">
            <v>E13420</v>
          </cell>
          <cell r="O885" t="str">
            <v>K &amp; KLK</v>
          </cell>
          <cell r="P885">
            <v>6</v>
          </cell>
          <cell r="Q885">
            <v>5</v>
          </cell>
          <cell r="R885">
            <v>5</v>
          </cell>
          <cell r="S885">
            <v>16.666666666666668</v>
          </cell>
          <cell r="T885">
            <v>3</v>
          </cell>
          <cell r="U885">
            <v>1</v>
          </cell>
          <cell r="V885">
            <v>-2</v>
          </cell>
          <cell r="W885">
            <v>53</v>
          </cell>
          <cell r="X885">
            <v>38801</v>
          </cell>
        </row>
        <row r="886">
          <cell r="A886" t="str">
            <v>458082</v>
          </cell>
          <cell r="B886" t="str">
            <v xml:space="preserve">HAMDY  SE  </v>
          </cell>
          <cell r="C886" t="str">
            <v>09</v>
          </cell>
          <cell r="D886" t="str">
            <v>01/04/1999</v>
          </cell>
          <cell r="E886" t="str">
            <v>TEKNISI LISTRIK</v>
          </cell>
          <cell r="F886" t="str">
            <v>07</v>
          </cell>
          <cell r="G886" t="str">
            <v>15/07/2002</v>
          </cell>
          <cell r="H886">
            <v>18487</v>
          </cell>
          <cell r="I886" t="str">
            <v>0000045566</v>
          </cell>
          <cell r="J886" t="str">
            <v>S1</v>
          </cell>
          <cell r="K886" t="str">
            <v>EKONOMI MANAGEMENT</v>
          </cell>
          <cell r="L886" t="str">
            <v>SUNGAI GERONG</v>
          </cell>
          <cell r="M886" t="str">
            <v>14/01/1974</v>
          </cell>
          <cell r="N886" t="str">
            <v>E13A50</v>
          </cell>
          <cell r="O886" t="str">
            <v>BENGKEL</v>
          </cell>
          <cell r="P886">
            <v>5</v>
          </cell>
          <cell r="Q886">
            <v>6</v>
          </cell>
          <cell r="R886">
            <v>6</v>
          </cell>
          <cell r="S886">
            <v>18.333333333333332</v>
          </cell>
          <cell r="T886">
            <v>7</v>
          </cell>
          <cell r="U886">
            <v>2</v>
          </cell>
          <cell r="V886">
            <v>-2</v>
          </cell>
          <cell r="W886">
            <v>54</v>
          </cell>
          <cell r="X886">
            <v>38576</v>
          </cell>
        </row>
        <row r="887">
          <cell r="A887" t="str">
            <v>458503</v>
          </cell>
          <cell r="B887" t="str">
            <v xml:space="preserve">KASWIJAN    </v>
          </cell>
          <cell r="C887" t="str">
            <v>10</v>
          </cell>
          <cell r="D887" t="str">
            <v>01/04/2001</v>
          </cell>
          <cell r="E887" t="str">
            <v>AST. SIPIL AREA-II</v>
          </cell>
          <cell r="F887" t="str">
            <v>08</v>
          </cell>
          <cell r="G887" t="str">
            <v>03/01/2000</v>
          </cell>
          <cell r="H887">
            <v>18024</v>
          </cell>
          <cell r="I887" t="str">
            <v>0000056566</v>
          </cell>
          <cell r="J887" t="str">
            <v>SMA</v>
          </cell>
          <cell r="K887" t="str">
            <v>SMA-SOSIAL/PERSAMAAN</v>
          </cell>
          <cell r="L887" t="str">
            <v>PLAJU</v>
          </cell>
          <cell r="M887" t="str">
            <v>15/07/1970</v>
          </cell>
          <cell r="N887" t="str">
            <v>E13530</v>
          </cell>
          <cell r="O887" t="str">
            <v>FASUM</v>
          </cell>
          <cell r="P887">
            <v>5</v>
          </cell>
          <cell r="Q887">
            <v>6</v>
          </cell>
          <cell r="R887">
            <v>6</v>
          </cell>
          <cell r="S887">
            <v>18.333333333333332</v>
          </cell>
          <cell r="T887">
            <v>3</v>
          </cell>
          <cell r="U887">
            <v>4</v>
          </cell>
          <cell r="V887">
            <v>-2</v>
          </cell>
          <cell r="W887">
            <v>55</v>
          </cell>
          <cell r="X887">
            <v>38113</v>
          </cell>
        </row>
        <row r="888">
          <cell r="A888" t="str">
            <v>458625</v>
          </cell>
          <cell r="B888" t="str">
            <v xml:space="preserve">LUKMAN    </v>
          </cell>
          <cell r="C888" t="str">
            <v>10</v>
          </cell>
          <cell r="D888" t="str">
            <v>01/04/2002</v>
          </cell>
          <cell r="E888" t="str">
            <v>MPPK S/D 31072004</v>
          </cell>
          <cell r="F888" t="str">
            <v>08</v>
          </cell>
          <cell r="G888" t="str">
            <v>26/07/2003</v>
          </cell>
          <cell r="H888">
            <v>17740</v>
          </cell>
          <cell r="I888" t="str">
            <v>0000056655</v>
          </cell>
          <cell r="J888" t="str">
            <v>SD</v>
          </cell>
          <cell r="K888" t="str">
            <v>SD KELAS VI</v>
          </cell>
          <cell r="L888" t="str">
            <v>PLAJU</v>
          </cell>
          <cell r="M888" t="str">
            <v>01/05/1970</v>
          </cell>
          <cell r="N888" t="str">
            <v>E13730</v>
          </cell>
          <cell r="O888" t="str">
            <v>H I K</v>
          </cell>
          <cell r="P888">
            <v>6</v>
          </cell>
          <cell r="Q888">
            <v>5</v>
          </cell>
          <cell r="R888">
            <v>5</v>
          </cell>
          <cell r="S888">
            <v>16.666666666666668</v>
          </cell>
          <cell r="T888">
            <v>1</v>
          </cell>
          <cell r="U888">
            <v>1</v>
          </cell>
          <cell r="V888">
            <v>-2</v>
          </cell>
          <cell r="W888">
            <v>56</v>
          </cell>
          <cell r="X888">
            <v>37828</v>
          </cell>
        </row>
        <row r="889">
          <cell r="A889" t="str">
            <v>458706</v>
          </cell>
          <cell r="B889" t="str">
            <v xml:space="preserve">MAHAD    </v>
          </cell>
          <cell r="C889" t="str">
            <v>09</v>
          </cell>
          <cell r="D889" t="str">
            <v>01/10/2001</v>
          </cell>
          <cell r="E889" t="str">
            <v>SEKRETARIS MAN. SDM</v>
          </cell>
          <cell r="F889" t="str">
            <v>08</v>
          </cell>
          <cell r="G889" t="str">
            <v>16/07/2002</v>
          </cell>
          <cell r="H889">
            <v>18593</v>
          </cell>
          <cell r="I889" t="str">
            <v>0000066655</v>
          </cell>
          <cell r="J889" t="str">
            <v>SMA</v>
          </cell>
          <cell r="K889" t="str">
            <v>SMA-SOSIAL/PERSAMAAN</v>
          </cell>
          <cell r="L889" t="str">
            <v>PLAJU</v>
          </cell>
          <cell r="M889" t="str">
            <v>01/11/1969</v>
          </cell>
          <cell r="N889" t="str">
            <v>E13700</v>
          </cell>
          <cell r="O889" t="str">
            <v>SDM UP. III</v>
          </cell>
          <cell r="P889">
            <v>6</v>
          </cell>
          <cell r="Q889">
            <v>5</v>
          </cell>
          <cell r="R889">
            <v>5</v>
          </cell>
          <cell r="S889">
            <v>16.666666666666668</v>
          </cell>
          <cell r="T889">
            <v>3</v>
          </cell>
          <cell r="U889">
            <v>2</v>
          </cell>
          <cell r="V889">
            <v>-1</v>
          </cell>
          <cell r="W889">
            <v>54</v>
          </cell>
          <cell r="X889">
            <v>38682</v>
          </cell>
        </row>
        <row r="890">
          <cell r="A890" t="str">
            <v>458811</v>
          </cell>
          <cell r="B890" t="str">
            <v xml:space="preserve">MISTILAWATY    </v>
          </cell>
          <cell r="C890" t="str">
            <v>08</v>
          </cell>
          <cell r="D890" t="str">
            <v>01/04/2000</v>
          </cell>
          <cell r="E890" t="str">
            <v>PWS. PURCHASING SUPPORT</v>
          </cell>
          <cell r="F890" t="str">
            <v>07</v>
          </cell>
          <cell r="G890" t="str">
            <v>01/10/2003</v>
          </cell>
          <cell r="H890">
            <v>19257</v>
          </cell>
          <cell r="I890" t="str">
            <v>0000065666</v>
          </cell>
          <cell r="J890" t="str">
            <v>SMA</v>
          </cell>
          <cell r="K890" t="str">
            <v>S.M.A / SOSIAL</v>
          </cell>
          <cell r="L890" t="str">
            <v>PLAJU</v>
          </cell>
          <cell r="M890" t="str">
            <v>02/09/1974</v>
          </cell>
          <cell r="N890" t="str">
            <v>E13510</v>
          </cell>
          <cell r="O890" t="str">
            <v>PENGADAAN</v>
          </cell>
          <cell r="P890">
            <v>6</v>
          </cell>
          <cell r="Q890">
            <v>6</v>
          </cell>
          <cell r="R890">
            <v>6</v>
          </cell>
          <cell r="S890">
            <v>20</v>
          </cell>
          <cell r="T890">
            <v>3</v>
          </cell>
          <cell r="U890">
            <v>1</v>
          </cell>
          <cell r="V890">
            <v>-1</v>
          </cell>
          <cell r="W890">
            <v>52</v>
          </cell>
          <cell r="X890">
            <v>39345</v>
          </cell>
        </row>
        <row r="891">
          <cell r="A891" t="str">
            <v>459346</v>
          </cell>
          <cell r="B891" t="str">
            <v xml:space="preserve">S. RIDWAN HADI    </v>
          </cell>
          <cell r="C891" t="str">
            <v>06</v>
          </cell>
          <cell r="D891" t="str">
            <v>01/04/2001</v>
          </cell>
          <cell r="E891" t="str">
            <v>PWS. PRODUKSI</v>
          </cell>
          <cell r="F891" t="str">
            <v>06</v>
          </cell>
          <cell r="G891" t="str">
            <v>01/10/2002</v>
          </cell>
          <cell r="H891">
            <v>18899</v>
          </cell>
          <cell r="I891" t="str">
            <v>0000066665</v>
          </cell>
          <cell r="J891" t="str">
            <v>SMK</v>
          </cell>
          <cell r="K891" t="str">
            <v>S.M.E.A  KOPERASI</v>
          </cell>
          <cell r="L891" t="str">
            <v>PLAJU</v>
          </cell>
          <cell r="M891" t="str">
            <v>15/08/1974</v>
          </cell>
          <cell r="N891" t="str">
            <v>E13910</v>
          </cell>
          <cell r="O891" t="str">
            <v>OPERASI</v>
          </cell>
          <cell r="P891">
            <v>6</v>
          </cell>
          <cell r="Q891">
            <v>6</v>
          </cell>
          <cell r="R891">
            <v>5</v>
          </cell>
          <cell r="S891">
            <v>18.333333333333332</v>
          </cell>
          <cell r="T891">
            <v>3</v>
          </cell>
          <cell r="U891">
            <v>2</v>
          </cell>
          <cell r="V891">
            <v>0</v>
          </cell>
          <cell r="W891">
            <v>53</v>
          </cell>
          <cell r="X891">
            <v>38988</v>
          </cell>
        </row>
        <row r="892">
          <cell r="A892" t="str">
            <v>459379</v>
          </cell>
          <cell r="B892" t="str">
            <v xml:space="preserve">SAIMAN    </v>
          </cell>
          <cell r="C892" t="str">
            <v>10</v>
          </cell>
          <cell r="D892" t="str">
            <v>01/04/2003</v>
          </cell>
          <cell r="E892" t="str">
            <v>AST. ANGG &amp; TATA USAHA</v>
          </cell>
          <cell r="F892" t="str">
            <v>09</v>
          </cell>
          <cell r="G892" t="str">
            <v>16/09/2003</v>
          </cell>
          <cell r="H892">
            <v>19007</v>
          </cell>
          <cell r="I892" t="str">
            <v>0000066664</v>
          </cell>
          <cell r="J892" t="str">
            <v>SMK</v>
          </cell>
          <cell r="K892" t="str">
            <v>K K P A</v>
          </cell>
          <cell r="L892" t="str">
            <v>PLAJU</v>
          </cell>
          <cell r="M892" t="str">
            <v>11/01/1973</v>
          </cell>
          <cell r="N892" t="str">
            <v>E13530</v>
          </cell>
          <cell r="O892" t="str">
            <v>FASUM</v>
          </cell>
          <cell r="P892">
            <v>6</v>
          </cell>
          <cell r="Q892">
            <v>6</v>
          </cell>
          <cell r="R892">
            <v>4</v>
          </cell>
          <cell r="S892">
            <v>16.666666666666668</v>
          </cell>
          <cell r="T892">
            <v>3</v>
          </cell>
          <cell r="U892">
            <v>1</v>
          </cell>
          <cell r="V892">
            <v>-1</v>
          </cell>
          <cell r="W892">
            <v>52</v>
          </cell>
          <cell r="X892">
            <v>39096</v>
          </cell>
        </row>
        <row r="893">
          <cell r="A893" t="str">
            <v>459613</v>
          </cell>
          <cell r="B893" t="str">
            <v xml:space="preserve">SLAMET  S.G.T.    </v>
          </cell>
          <cell r="C893" t="str">
            <v>10</v>
          </cell>
          <cell r="D893" t="str">
            <v>01/04/2001</v>
          </cell>
          <cell r="E893" t="str">
            <v>AST. CD-IV, HP &amp; FO</v>
          </cell>
          <cell r="F893" t="str">
            <v>08</v>
          </cell>
          <cell r="G893" t="str">
            <v>01/08/2003</v>
          </cell>
          <cell r="H893">
            <v>18247</v>
          </cell>
          <cell r="I893" t="str">
            <v>0000056566</v>
          </cell>
          <cell r="J893" t="str">
            <v>SMP</v>
          </cell>
          <cell r="K893" t="str">
            <v>ST/MESIN</v>
          </cell>
          <cell r="L893" t="str">
            <v>PLAJU</v>
          </cell>
          <cell r="M893" t="str">
            <v>02/08/1973</v>
          </cell>
          <cell r="N893" t="str">
            <v>E13111</v>
          </cell>
          <cell r="O893" t="str">
            <v>CD &amp; GP</v>
          </cell>
          <cell r="P893">
            <v>5</v>
          </cell>
          <cell r="Q893">
            <v>6</v>
          </cell>
          <cell r="R893">
            <v>6</v>
          </cell>
          <cell r="S893">
            <v>18.333333333333332</v>
          </cell>
          <cell r="T893">
            <v>2</v>
          </cell>
          <cell r="U893">
            <v>1</v>
          </cell>
          <cell r="V893">
            <v>-2</v>
          </cell>
          <cell r="W893">
            <v>55</v>
          </cell>
          <cell r="X893">
            <v>38336</v>
          </cell>
        </row>
        <row r="894">
          <cell r="A894" t="str">
            <v>459621</v>
          </cell>
          <cell r="B894" t="str">
            <v xml:space="preserve">SLAMET  T.    </v>
          </cell>
          <cell r="C894" t="str">
            <v>10</v>
          </cell>
          <cell r="D894" t="str">
            <v>01/04/2002</v>
          </cell>
          <cell r="E894" t="str">
            <v>TEKNISI RIGGER</v>
          </cell>
          <cell r="F894" t="str">
            <v>10</v>
          </cell>
          <cell r="G894" t="str">
            <v>01/10/2002</v>
          </cell>
          <cell r="H894">
            <v>20039</v>
          </cell>
          <cell r="I894" t="str">
            <v>0000036654</v>
          </cell>
          <cell r="J894" t="str">
            <v>SMA</v>
          </cell>
          <cell r="K894" t="str">
            <v>S.M.A / SOSIAL</v>
          </cell>
          <cell r="L894" t="str">
            <v>PLAJU</v>
          </cell>
          <cell r="M894" t="str">
            <v>30/01/1973</v>
          </cell>
          <cell r="N894" t="str">
            <v>E13A50</v>
          </cell>
          <cell r="O894" t="str">
            <v>BENGKEL</v>
          </cell>
          <cell r="P894">
            <v>6</v>
          </cell>
          <cell r="Q894">
            <v>5</v>
          </cell>
          <cell r="R894">
            <v>4</v>
          </cell>
          <cell r="S894">
            <v>15</v>
          </cell>
          <cell r="T894">
            <v>3</v>
          </cell>
          <cell r="U894">
            <v>2</v>
          </cell>
          <cell r="V894">
            <v>0</v>
          </cell>
          <cell r="W894">
            <v>50</v>
          </cell>
          <cell r="X894">
            <v>40128</v>
          </cell>
        </row>
        <row r="895">
          <cell r="A895" t="str">
            <v>460414</v>
          </cell>
          <cell r="B895" t="str">
            <v xml:space="preserve">HUSLIFAH    </v>
          </cell>
          <cell r="C895" t="str">
            <v>08</v>
          </cell>
          <cell r="D895" t="str">
            <v>01/04/2000</v>
          </cell>
          <cell r="E895" t="str">
            <v>PWS. PRWT UGD</v>
          </cell>
          <cell r="F895" t="str">
            <v>07</v>
          </cell>
          <cell r="G895" t="str">
            <v>01/10/2003</v>
          </cell>
          <cell r="H895">
            <v>19635</v>
          </cell>
          <cell r="I895" t="str">
            <v>0000066666</v>
          </cell>
          <cell r="J895" t="str">
            <v>SMK</v>
          </cell>
          <cell r="K895" t="str">
            <v>SEK PENGATUR RAWAT</v>
          </cell>
          <cell r="L895" t="str">
            <v>PLAJU</v>
          </cell>
          <cell r="M895" t="str">
            <v>02/06/1975</v>
          </cell>
          <cell r="N895" t="str">
            <v>E13Y90</v>
          </cell>
          <cell r="O895" t="str">
            <v>INST. GAWAT DARURAT</v>
          </cell>
          <cell r="P895">
            <v>6</v>
          </cell>
          <cell r="Q895">
            <v>6</v>
          </cell>
          <cell r="R895">
            <v>6</v>
          </cell>
          <cell r="S895">
            <v>20</v>
          </cell>
          <cell r="T895">
            <v>3</v>
          </cell>
          <cell r="U895">
            <v>1</v>
          </cell>
          <cell r="V895">
            <v>-1</v>
          </cell>
          <cell r="W895">
            <v>51</v>
          </cell>
          <cell r="X895">
            <v>39724</v>
          </cell>
        </row>
        <row r="896">
          <cell r="A896" t="str">
            <v>460439</v>
          </cell>
          <cell r="B896" t="str">
            <v xml:space="preserve">JAYUSMAN    </v>
          </cell>
          <cell r="C896" t="str">
            <v>10</v>
          </cell>
          <cell r="D896" t="str">
            <v>01/04/2002</v>
          </cell>
          <cell r="E896" t="str">
            <v>PMK. CD IV, HP &amp; FO</v>
          </cell>
          <cell r="F896" t="str">
            <v>10</v>
          </cell>
          <cell r="G896" t="str">
            <v>03/01/2000</v>
          </cell>
          <cell r="H896">
            <v>19675</v>
          </cell>
          <cell r="I896" t="str">
            <v>0000056654</v>
          </cell>
          <cell r="J896" t="str">
            <v>SMK</v>
          </cell>
          <cell r="K896" t="str">
            <v>S.T.M  MESIN</v>
          </cell>
          <cell r="L896" t="str">
            <v>PLAJU</v>
          </cell>
          <cell r="M896" t="str">
            <v>02/06/1975</v>
          </cell>
          <cell r="N896" t="str">
            <v>E13111</v>
          </cell>
          <cell r="O896" t="str">
            <v>CD &amp; GP</v>
          </cell>
          <cell r="P896">
            <v>6</v>
          </cell>
          <cell r="Q896">
            <v>5</v>
          </cell>
          <cell r="R896">
            <v>4</v>
          </cell>
          <cell r="S896">
            <v>15</v>
          </cell>
          <cell r="T896">
            <v>3</v>
          </cell>
          <cell r="U896">
            <v>4</v>
          </cell>
          <cell r="V896">
            <v>0</v>
          </cell>
          <cell r="W896">
            <v>51</v>
          </cell>
          <cell r="X896">
            <v>39764</v>
          </cell>
        </row>
        <row r="897">
          <cell r="A897" t="str">
            <v>460455</v>
          </cell>
          <cell r="B897" t="str">
            <v xml:space="preserve">KAMHARUDDIN    </v>
          </cell>
          <cell r="C897" t="str">
            <v>09</v>
          </cell>
          <cell r="D897" t="str">
            <v>01/10/2000</v>
          </cell>
          <cell r="E897" t="str">
            <v>TEKNISI INSTRUMEN</v>
          </cell>
          <cell r="F897" t="str">
            <v>08</v>
          </cell>
          <cell r="G897" t="str">
            <v>03/12/2002</v>
          </cell>
          <cell r="H897">
            <v>19433</v>
          </cell>
          <cell r="I897" t="str">
            <v>0000064556</v>
          </cell>
          <cell r="J897" t="str">
            <v>D1</v>
          </cell>
          <cell r="K897" t="str">
            <v>AKA INST &amp; ELEKTRONIKA I</v>
          </cell>
          <cell r="L897" t="str">
            <v>SUNGAI GERONG</v>
          </cell>
          <cell r="M897" t="str">
            <v>02/06/1975</v>
          </cell>
          <cell r="N897" t="str">
            <v>E13A50</v>
          </cell>
          <cell r="O897" t="str">
            <v>BENGKEL</v>
          </cell>
          <cell r="P897">
            <v>5</v>
          </cell>
          <cell r="Q897">
            <v>5</v>
          </cell>
          <cell r="R897">
            <v>6</v>
          </cell>
          <cell r="S897">
            <v>16.666666666666668</v>
          </cell>
          <cell r="T897">
            <v>4</v>
          </cell>
          <cell r="U897">
            <v>2</v>
          </cell>
          <cell r="V897">
            <v>-1</v>
          </cell>
          <cell r="W897">
            <v>51</v>
          </cell>
          <cell r="X897">
            <v>39522</v>
          </cell>
        </row>
        <row r="898">
          <cell r="A898" t="str">
            <v>460488</v>
          </cell>
          <cell r="B898" t="str">
            <v xml:space="preserve">LUKMAN HUSIN    </v>
          </cell>
          <cell r="C898" t="str">
            <v>08</v>
          </cell>
          <cell r="D898" t="str">
            <v>01/04/2002</v>
          </cell>
          <cell r="E898" t="str">
            <v>TEKNISI NON ROT. EQUIP</v>
          </cell>
          <cell r="F898" t="str">
            <v>08</v>
          </cell>
          <cell r="G898" t="str">
            <v>01/10/2002</v>
          </cell>
          <cell r="H898">
            <v>20002</v>
          </cell>
          <cell r="I898" t="str">
            <v>0000056666</v>
          </cell>
          <cell r="J898" t="str">
            <v>D3</v>
          </cell>
          <cell r="K898" t="str">
            <v>AKA MESIN III</v>
          </cell>
          <cell r="L898" t="str">
            <v>SUNGAI GERONG</v>
          </cell>
          <cell r="M898" t="str">
            <v>02/06/1975</v>
          </cell>
          <cell r="N898" t="str">
            <v>E13A50</v>
          </cell>
          <cell r="O898" t="str">
            <v>BENGKEL</v>
          </cell>
          <cell r="P898">
            <v>6</v>
          </cell>
          <cell r="Q898">
            <v>6</v>
          </cell>
          <cell r="R898">
            <v>6</v>
          </cell>
          <cell r="S898">
            <v>20</v>
          </cell>
          <cell r="T898">
            <v>6</v>
          </cell>
          <cell r="U898">
            <v>2</v>
          </cell>
          <cell r="V898">
            <v>0</v>
          </cell>
          <cell r="W898">
            <v>50</v>
          </cell>
          <cell r="X898">
            <v>40091</v>
          </cell>
        </row>
        <row r="899">
          <cell r="A899" t="str">
            <v>460536</v>
          </cell>
          <cell r="B899" t="str">
            <v xml:space="preserve">R I Z A L    </v>
          </cell>
          <cell r="C899" t="str">
            <v>09</v>
          </cell>
          <cell r="D899" t="str">
            <v>01/04/2003</v>
          </cell>
          <cell r="E899" t="str">
            <v>TEKNISI SIPIL</v>
          </cell>
          <cell r="F899" t="str">
            <v>09</v>
          </cell>
          <cell r="G899" t="str">
            <v>31/12/2000</v>
          </cell>
          <cell r="H899">
            <v>20366</v>
          </cell>
          <cell r="I899" t="str">
            <v>0000056665</v>
          </cell>
          <cell r="J899" t="str">
            <v>D1</v>
          </cell>
          <cell r="K899" t="str">
            <v>AKA MESIN I</v>
          </cell>
          <cell r="L899" t="str">
            <v>PLAJU</v>
          </cell>
          <cell r="M899" t="str">
            <v>02/06/1975</v>
          </cell>
          <cell r="N899" t="str">
            <v>E13A50</v>
          </cell>
          <cell r="O899" t="str">
            <v>BENGKEL</v>
          </cell>
          <cell r="P899">
            <v>6</v>
          </cell>
          <cell r="Q899">
            <v>6</v>
          </cell>
          <cell r="R899">
            <v>5</v>
          </cell>
          <cell r="S899">
            <v>18.333333333333332</v>
          </cell>
          <cell r="T899">
            <v>4</v>
          </cell>
          <cell r="U899">
            <v>4</v>
          </cell>
          <cell r="V899">
            <v>0</v>
          </cell>
          <cell r="W899">
            <v>49</v>
          </cell>
          <cell r="X899">
            <v>40455</v>
          </cell>
        </row>
        <row r="900">
          <cell r="A900" t="str">
            <v>460544</v>
          </cell>
          <cell r="B900" t="str">
            <v xml:space="preserve">RUSTAM  SH  </v>
          </cell>
          <cell r="C900" t="str">
            <v>08</v>
          </cell>
          <cell r="D900" t="str">
            <v>01/04/2003</v>
          </cell>
          <cell r="E900" t="str">
            <v>ANALIS FORMASI &amp; ESTAB</v>
          </cell>
          <cell r="F900" t="str">
            <v>07</v>
          </cell>
          <cell r="G900" t="str">
            <v>03/01/2000</v>
          </cell>
          <cell r="H900">
            <v>18940</v>
          </cell>
          <cell r="I900" t="str">
            <v>0000055555</v>
          </cell>
          <cell r="J900" t="str">
            <v>S1</v>
          </cell>
          <cell r="K900" t="str">
            <v>HUKUM TATANEGARA</v>
          </cell>
          <cell r="L900" t="str">
            <v>PLAJU</v>
          </cell>
          <cell r="M900" t="str">
            <v>02/06/1975</v>
          </cell>
          <cell r="N900" t="str">
            <v>E13740</v>
          </cell>
          <cell r="O900" t="str">
            <v>O &amp; P</v>
          </cell>
          <cell r="P900">
            <v>5</v>
          </cell>
          <cell r="Q900">
            <v>5</v>
          </cell>
          <cell r="R900">
            <v>5</v>
          </cell>
          <cell r="S900">
            <v>15</v>
          </cell>
          <cell r="T900">
            <v>7</v>
          </cell>
          <cell r="U900">
            <v>4</v>
          </cell>
          <cell r="V900">
            <v>-1</v>
          </cell>
          <cell r="W900">
            <v>53</v>
          </cell>
          <cell r="X900">
            <v>39029</v>
          </cell>
        </row>
        <row r="901">
          <cell r="A901" t="str">
            <v>460569</v>
          </cell>
          <cell r="B901" t="str">
            <v xml:space="preserve">SJAMSU ANWAR  DRS  </v>
          </cell>
          <cell r="C901" t="str">
            <v>04</v>
          </cell>
          <cell r="D901" t="str">
            <v>01/04/2003</v>
          </cell>
          <cell r="E901" t="str">
            <v>MPPK S/D 31082004</v>
          </cell>
          <cell r="F901" t="str">
            <v>04</v>
          </cell>
          <cell r="G901" t="str">
            <v>24/08/2003</v>
          </cell>
          <cell r="H901">
            <v>17769</v>
          </cell>
          <cell r="I901" t="str">
            <v>0000066665</v>
          </cell>
          <cell r="J901" t="str">
            <v>S1</v>
          </cell>
          <cell r="K901" t="str">
            <v>EKONOMI PERUSAHAAN</v>
          </cell>
          <cell r="L901" t="str">
            <v>PLAJU</v>
          </cell>
          <cell r="M901" t="str">
            <v>02/06/1975</v>
          </cell>
          <cell r="N901" t="str">
            <v>E13730</v>
          </cell>
          <cell r="O901" t="str">
            <v>H I K</v>
          </cell>
          <cell r="P901">
            <v>6</v>
          </cell>
          <cell r="Q901">
            <v>6</v>
          </cell>
          <cell r="R901">
            <v>5</v>
          </cell>
          <cell r="S901">
            <v>18.333333333333332</v>
          </cell>
          <cell r="T901">
            <v>7</v>
          </cell>
          <cell r="U901">
            <v>1</v>
          </cell>
          <cell r="V901">
            <v>0</v>
          </cell>
          <cell r="W901">
            <v>56</v>
          </cell>
          <cell r="X901">
            <v>37857</v>
          </cell>
        </row>
        <row r="902">
          <cell r="A902" t="str">
            <v>460609</v>
          </cell>
          <cell r="B902" t="str">
            <v xml:space="preserve">SYAMSUL BAHRI    </v>
          </cell>
          <cell r="C902" t="str">
            <v>09</v>
          </cell>
          <cell r="D902" t="str">
            <v>01/04/2002</v>
          </cell>
          <cell r="E902" t="str">
            <v>TEKNISI INSTRUMEN</v>
          </cell>
          <cell r="F902" t="str">
            <v>09</v>
          </cell>
          <cell r="G902" t="str">
            <v>31/12/2000</v>
          </cell>
          <cell r="H902">
            <v>20639</v>
          </cell>
          <cell r="I902" t="str">
            <v>0000054655</v>
          </cell>
          <cell r="J902" t="str">
            <v>D1</v>
          </cell>
          <cell r="K902" t="str">
            <v>AKA INST&amp;ELEKTRONIKA I</v>
          </cell>
          <cell r="L902" t="str">
            <v>SUNGAI GERONG</v>
          </cell>
          <cell r="M902" t="str">
            <v>02/06/1975</v>
          </cell>
          <cell r="N902" t="str">
            <v>E13A50</v>
          </cell>
          <cell r="O902" t="str">
            <v>BENGKEL</v>
          </cell>
          <cell r="P902">
            <v>6</v>
          </cell>
          <cell r="Q902">
            <v>5</v>
          </cell>
          <cell r="R902">
            <v>5</v>
          </cell>
          <cell r="S902">
            <v>16.666666666666668</v>
          </cell>
          <cell r="T902">
            <v>4</v>
          </cell>
          <cell r="U902">
            <v>4</v>
          </cell>
          <cell r="V902">
            <v>0</v>
          </cell>
          <cell r="W902">
            <v>48</v>
          </cell>
          <cell r="X902">
            <v>40727</v>
          </cell>
        </row>
        <row r="903">
          <cell r="A903" t="str">
            <v>460625</v>
          </cell>
          <cell r="B903" t="str">
            <v xml:space="preserve">TAUPAN    </v>
          </cell>
          <cell r="C903" t="str">
            <v>09</v>
          </cell>
          <cell r="D903" t="str">
            <v>01/04/2001</v>
          </cell>
          <cell r="E903" t="str">
            <v>TEKNISI INSTRUMENT</v>
          </cell>
          <cell r="F903" t="str">
            <v>08</v>
          </cell>
          <cell r="G903" t="str">
            <v>01/07/2003</v>
          </cell>
          <cell r="H903">
            <v>18369</v>
          </cell>
          <cell r="I903" t="str">
            <v>0000046555</v>
          </cell>
          <cell r="J903" t="str">
            <v>D1</v>
          </cell>
          <cell r="K903" t="str">
            <v>AKA INST &amp; ELEKTRONIKA I</v>
          </cell>
          <cell r="L903" t="str">
            <v>SUNGAI GERONG</v>
          </cell>
          <cell r="M903" t="str">
            <v>02/06/1975</v>
          </cell>
          <cell r="N903" t="str">
            <v>E13A50</v>
          </cell>
          <cell r="O903" t="str">
            <v>BENGKEL</v>
          </cell>
          <cell r="P903">
            <v>5</v>
          </cell>
          <cell r="Q903">
            <v>5</v>
          </cell>
          <cell r="R903">
            <v>5</v>
          </cell>
          <cell r="S903">
            <v>15</v>
          </cell>
          <cell r="T903">
            <v>4</v>
          </cell>
          <cell r="U903">
            <v>1</v>
          </cell>
          <cell r="V903">
            <v>-1</v>
          </cell>
          <cell r="W903">
            <v>54</v>
          </cell>
          <cell r="X903">
            <v>38458</v>
          </cell>
        </row>
        <row r="904">
          <cell r="A904" t="str">
            <v>460666</v>
          </cell>
          <cell r="B904" t="str">
            <v xml:space="preserve">RUSDI HASSIR AR    </v>
          </cell>
          <cell r="C904" t="str">
            <v>11</v>
          </cell>
          <cell r="D904" t="str">
            <v>01/04/2002</v>
          </cell>
          <cell r="E904" t="str">
            <v>PIMP. KAPAL TB. SUKABUMI</v>
          </cell>
          <cell r="F904" t="str">
            <v>10</v>
          </cell>
          <cell r="G904" t="str">
            <v>03/01/2000</v>
          </cell>
          <cell r="H904">
            <v>19314</v>
          </cell>
          <cell r="I904" t="str">
            <v>0000056655</v>
          </cell>
          <cell r="J904" t="str">
            <v>SMA</v>
          </cell>
          <cell r="K904" t="str">
            <v>MUALIM PEL.TERBATAS (MPT)</v>
          </cell>
          <cell r="L904" t="str">
            <v>PLAJU</v>
          </cell>
          <cell r="M904" t="str">
            <v>03/06/1975</v>
          </cell>
          <cell r="N904" t="str">
            <v>E13C00</v>
          </cell>
          <cell r="O904" t="str">
            <v>DOK &amp; PKP</v>
          </cell>
          <cell r="P904">
            <v>6</v>
          </cell>
          <cell r="Q904">
            <v>5</v>
          </cell>
          <cell r="R904">
            <v>5</v>
          </cell>
          <cell r="S904">
            <v>16.666666666666668</v>
          </cell>
          <cell r="T904">
            <v>3</v>
          </cell>
          <cell r="U904">
            <v>4</v>
          </cell>
          <cell r="V904">
            <v>-1</v>
          </cell>
          <cell r="W904">
            <v>52</v>
          </cell>
          <cell r="X904">
            <v>39402</v>
          </cell>
        </row>
        <row r="905">
          <cell r="A905" t="str">
            <v>460674</v>
          </cell>
          <cell r="B905" t="str">
            <v xml:space="preserve">E. DORA SIANIPAR    </v>
          </cell>
          <cell r="C905" t="str">
            <v>08</v>
          </cell>
          <cell r="D905" t="str">
            <v>01/04/2002</v>
          </cell>
          <cell r="E905" t="str">
            <v>AST. DISTRIBUSI</v>
          </cell>
          <cell r="F905" t="str">
            <v>08</v>
          </cell>
          <cell r="G905" t="str">
            <v>02/01/2001</v>
          </cell>
          <cell r="H905">
            <v>18831</v>
          </cell>
          <cell r="I905" t="str">
            <v>0000055555</v>
          </cell>
          <cell r="J905" t="str">
            <v>D3</v>
          </cell>
          <cell r="K905" t="str">
            <v>SM FARMASI</v>
          </cell>
          <cell r="L905" t="str">
            <v>PLAJU</v>
          </cell>
          <cell r="M905" t="str">
            <v>03/06/1975</v>
          </cell>
          <cell r="N905" t="str">
            <v>E13YC0</v>
          </cell>
          <cell r="O905" t="str">
            <v>INST. FARMASI</v>
          </cell>
          <cell r="P905">
            <v>5</v>
          </cell>
          <cell r="Q905">
            <v>5</v>
          </cell>
          <cell r="R905">
            <v>5</v>
          </cell>
          <cell r="S905">
            <v>15</v>
          </cell>
          <cell r="T905">
            <v>6</v>
          </cell>
          <cell r="U905">
            <v>3</v>
          </cell>
          <cell r="V905">
            <v>0</v>
          </cell>
          <cell r="W905">
            <v>53</v>
          </cell>
          <cell r="X905">
            <v>38920</v>
          </cell>
        </row>
        <row r="906">
          <cell r="A906" t="str">
            <v>460747</v>
          </cell>
          <cell r="B906" t="str">
            <v xml:space="preserve">RUSMAN HASAN  SE  </v>
          </cell>
          <cell r="C906" t="str">
            <v>04</v>
          </cell>
          <cell r="D906" t="str">
            <v>01/10/2003</v>
          </cell>
          <cell r="E906" t="str">
            <v>PWS.PEMBELIAN/ADA</v>
          </cell>
          <cell r="F906" t="str">
            <v>04</v>
          </cell>
          <cell r="G906" t="str">
            <v>22/01/2002</v>
          </cell>
          <cell r="H906">
            <v>19771</v>
          </cell>
          <cell r="I906" t="str">
            <v>0000066656</v>
          </cell>
          <cell r="J906" t="str">
            <v>S1</v>
          </cell>
          <cell r="K906" t="str">
            <v>EKONOMI MANAGEMENT</v>
          </cell>
          <cell r="L906" t="str">
            <v>SUNGAI GERONG</v>
          </cell>
          <cell r="M906" t="str">
            <v>04/06/1975</v>
          </cell>
          <cell r="N906" t="str">
            <v>E13A60</v>
          </cell>
          <cell r="O906" t="str">
            <v>PENGADAAN/JPK</v>
          </cell>
          <cell r="P906">
            <v>6</v>
          </cell>
          <cell r="Q906">
            <v>5</v>
          </cell>
          <cell r="R906">
            <v>6</v>
          </cell>
          <cell r="S906">
            <v>18.333333333333332</v>
          </cell>
          <cell r="T906">
            <v>7</v>
          </cell>
          <cell r="U906">
            <v>2</v>
          </cell>
          <cell r="V906">
            <v>0</v>
          </cell>
          <cell r="W906">
            <v>50</v>
          </cell>
          <cell r="X906">
            <v>39860</v>
          </cell>
        </row>
        <row r="907">
          <cell r="A907" t="str">
            <v>460844</v>
          </cell>
          <cell r="B907" t="str">
            <v xml:space="preserve">MUSMIL,H    </v>
          </cell>
          <cell r="C907" t="str">
            <v>06</v>
          </cell>
          <cell r="D907" t="str">
            <v>01/10/2002</v>
          </cell>
          <cell r="E907" t="str">
            <v>PWSU. OPERASI PKP</v>
          </cell>
          <cell r="F907" t="str">
            <v>05</v>
          </cell>
          <cell r="G907" t="str">
            <v>17/07/2002</v>
          </cell>
          <cell r="H907">
            <v>18227</v>
          </cell>
          <cell r="I907" t="str">
            <v>0000056666</v>
          </cell>
          <cell r="J907" t="str">
            <v>SMA</v>
          </cell>
          <cell r="K907" t="str">
            <v>S.M.A / SOSIAL</v>
          </cell>
          <cell r="L907" t="str">
            <v>PLAJU</v>
          </cell>
          <cell r="M907" t="str">
            <v>05/06/1974</v>
          </cell>
          <cell r="N907" t="str">
            <v>E13C00</v>
          </cell>
          <cell r="O907" t="str">
            <v>DOK &amp; PKP</v>
          </cell>
          <cell r="P907">
            <v>6</v>
          </cell>
          <cell r="Q907">
            <v>6</v>
          </cell>
          <cell r="R907">
            <v>6</v>
          </cell>
          <cell r="S907">
            <v>20</v>
          </cell>
          <cell r="T907">
            <v>3</v>
          </cell>
          <cell r="U907">
            <v>2</v>
          </cell>
          <cell r="V907">
            <v>-1</v>
          </cell>
          <cell r="W907">
            <v>55</v>
          </cell>
          <cell r="X907">
            <v>38316</v>
          </cell>
        </row>
        <row r="908">
          <cell r="A908" t="str">
            <v>461102</v>
          </cell>
          <cell r="B908" t="str">
            <v xml:space="preserve">ABDUL HASYIM M    </v>
          </cell>
          <cell r="C908" t="str">
            <v>09</v>
          </cell>
          <cell r="D908" t="str">
            <v>01/04/2003</v>
          </cell>
          <cell r="E908" t="str">
            <v>TEKNISI ROT. EQUIPTMEN</v>
          </cell>
          <cell r="F908" t="str">
            <v>09</v>
          </cell>
          <cell r="G908" t="str">
            <v>01/10/2001</v>
          </cell>
          <cell r="H908">
            <v>18477</v>
          </cell>
          <cell r="I908" t="str">
            <v>0000056565</v>
          </cell>
          <cell r="J908" t="str">
            <v>SMK</v>
          </cell>
          <cell r="K908" t="str">
            <v>STM/LISTRIK</v>
          </cell>
          <cell r="L908" t="str">
            <v>SUNGAI GERONG</v>
          </cell>
          <cell r="M908" t="str">
            <v>11/06/1975</v>
          </cell>
          <cell r="N908" t="str">
            <v>E13A50</v>
          </cell>
          <cell r="O908" t="str">
            <v>BENGKEL</v>
          </cell>
          <cell r="P908">
            <v>5</v>
          </cell>
          <cell r="Q908">
            <v>6</v>
          </cell>
          <cell r="R908">
            <v>5</v>
          </cell>
          <cell r="S908">
            <v>16.666666666666668</v>
          </cell>
          <cell r="T908">
            <v>3</v>
          </cell>
          <cell r="U908">
            <v>3</v>
          </cell>
          <cell r="V908">
            <v>0</v>
          </cell>
          <cell r="W908">
            <v>54</v>
          </cell>
          <cell r="X908">
            <v>38566</v>
          </cell>
        </row>
        <row r="909">
          <cell r="A909" t="str">
            <v>461127</v>
          </cell>
          <cell r="B909" t="str">
            <v xml:space="preserve">AMRAN FAUZI  EF.    </v>
          </cell>
          <cell r="C909" t="str">
            <v>09</v>
          </cell>
          <cell r="D909" t="str">
            <v>01/10/2001</v>
          </cell>
          <cell r="E909" t="str">
            <v>AST. JAGA PK</v>
          </cell>
          <cell r="F909" t="str">
            <v>08</v>
          </cell>
          <cell r="G909" t="str">
            <v>03/01/2000</v>
          </cell>
          <cell r="H909">
            <v>19525</v>
          </cell>
          <cell r="I909" t="str">
            <v>0000055666</v>
          </cell>
          <cell r="J909" t="str">
            <v>SMA</v>
          </cell>
          <cell r="K909" t="str">
            <v>SMA/PASPAL/IPA</v>
          </cell>
          <cell r="L909" t="str">
            <v>PLAJU</v>
          </cell>
          <cell r="M909" t="str">
            <v>11/06/1975</v>
          </cell>
          <cell r="N909" t="str">
            <v>E13410</v>
          </cell>
          <cell r="O909" t="str">
            <v>PK. LAT &amp; ADM</v>
          </cell>
          <cell r="P909">
            <v>6</v>
          </cell>
          <cell r="Q909">
            <v>6</v>
          </cell>
          <cell r="R909">
            <v>6</v>
          </cell>
          <cell r="S909">
            <v>20</v>
          </cell>
          <cell r="T909">
            <v>3</v>
          </cell>
          <cell r="U909">
            <v>4</v>
          </cell>
          <cell r="V909">
            <v>-1</v>
          </cell>
          <cell r="W909">
            <v>51</v>
          </cell>
          <cell r="X909">
            <v>39614</v>
          </cell>
        </row>
        <row r="910">
          <cell r="A910" t="str">
            <v>461151</v>
          </cell>
          <cell r="B910" t="str">
            <v xml:space="preserve">RATIMAN YATIM    </v>
          </cell>
          <cell r="C910" t="str">
            <v>07</v>
          </cell>
          <cell r="D910" t="str">
            <v>01/04/2003</v>
          </cell>
          <cell r="E910" t="str">
            <v>PWS. KELOLA LINGKUNGAN</v>
          </cell>
          <cell r="F910" t="str">
            <v>07</v>
          </cell>
          <cell r="G910" t="str">
            <v>03/01/2000</v>
          </cell>
          <cell r="H910">
            <v>19536</v>
          </cell>
          <cell r="I910" t="str">
            <v>0000056656</v>
          </cell>
          <cell r="J910" t="str">
            <v>D3</v>
          </cell>
          <cell r="K910" t="str">
            <v>AKA FS / LL  III</v>
          </cell>
          <cell r="L910" t="str">
            <v>PLAJU</v>
          </cell>
          <cell r="M910" t="str">
            <v>11/06/1975</v>
          </cell>
          <cell r="N910" t="str">
            <v>E13430</v>
          </cell>
          <cell r="O910" t="str">
            <v>LL</v>
          </cell>
          <cell r="P910">
            <v>6</v>
          </cell>
          <cell r="Q910">
            <v>5</v>
          </cell>
          <cell r="R910">
            <v>6</v>
          </cell>
          <cell r="S910">
            <v>18.333333333333332</v>
          </cell>
          <cell r="T910">
            <v>6</v>
          </cell>
          <cell r="U910">
            <v>4</v>
          </cell>
          <cell r="V910">
            <v>0</v>
          </cell>
          <cell r="W910">
            <v>51</v>
          </cell>
          <cell r="X910">
            <v>39625</v>
          </cell>
        </row>
        <row r="911">
          <cell r="A911" t="str">
            <v>461184</v>
          </cell>
          <cell r="B911" t="str">
            <v xml:space="preserve">FAIZAL HAMID    </v>
          </cell>
          <cell r="C911" t="str">
            <v>08</v>
          </cell>
          <cell r="D911" t="str">
            <v>01/10/1999</v>
          </cell>
          <cell r="E911" t="str">
            <v>PWS. KK SG</v>
          </cell>
          <cell r="F911" t="str">
            <v>07</v>
          </cell>
          <cell r="G911" t="str">
            <v>01/10/2003</v>
          </cell>
          <cell r="H911">
            <v>19678</v>
          </cell>
          <cell r="I911" t="str">
            <v>0000056655</v>
          </cell>
          <cell r="J911" t="str">
            <v>D1</v>
          </cell>
          <cell r="K911" t="str">
            <v>PKL TEK LISTRIK II</v>
          </cell>
          <cell r="L911" t="str">
            <v>SUNGAI GERONG</v>
          </cell>
          <cell r="M911" t="str">
            <v>12/06/1975</v>
          </cell>
          <cell r="N911" t="str">
            <v>E13420</v>
          </cell>
          <cell r="O911" t="str">
            <v>K &amp; KLK</v>
          </cell>
          <cell r="P911">
            <v>6</v>
          </cell>
          <cell r="Q911">
            <v>5</v>
          </cell>
          <cell r="R911">
            <v>5</v>
          </cell>
          <cell r="S911">
            <v>16.666666666666668</v>
          </cell>
          <cell r="T911">
            <v>4</v>
          </cell>
          <cell r="U911">
            <v>1</v>
          </cell>
          <cell r="V911">
            <v>-1</v>
          </cell>
          <cell r="W911">
            <v>51</v>
          </cell>
          <cell r="X911">
            <v>39767</v>
          </cell>
        </row>
        <row r="912">
          <cell r="A912" t="str">
            <v>461313</v>
          </cell>
          <cell r="B912" t="str">
            <v xml:space="preserve">ABDULLAH    </v>
          </cell>
          <cell r="C912" t="str">
            <v>11</v>
          </cell>
          <cell r="D912" t="str">
            <v>01/04/2001</v>
          </cell>
          <cell r="E912" t="str">
            <v>DANRU KIL PL SEK SELATAN</v>
          </cell>
          <cell r="F912" t="str">
            <v>11</v>
          </cell>
          <cell r="G912" t="str">
            <v>16/04/2001</v>
          </cell>
          <cell r="H912">
            <v>19392</v>
          </cell>
          <cell r="I912" t="str">
            <v>0000046565</v>
          </cell>
          <cell r="J912" t="str">
            <v>SD</v>
          </cell>
          <cell r="K912" t="str">
            <v>SEKOLAH DASAR</v>
          </cell>
          <cell r="L912" t="str">
            <v>SUNGAI GERONG</v>
          </cell>
          <cell r="M912" t="str">
            <v>25/11/1971</v>
          </cell>
          <cell r="N912" t="str">
            <v>E13630</v>
          </cell>
          <cell r="O912" t="str">
            <v>SEKURITI</v>
          </cell>
          <cell r="P912">
            <v>5</v>
          </cell>
          <cell r="Q912">
            <v>6</v>
          </cell>
          <cell r="R912">
            <v>5</v>
          </cell>
          <cell r="S912">
            <v>16.666666666666668</v>
          </cell>
          <cell r="T912">
            <v>1</v>
          </cell>
          <cell r="U912">
            <v>3</v>
          </cell>
          <cell r="V912">
            <v>0</v>
          </cell>
          <cell r="W912">
            <v>51</v>
          </cell>
          <cell r="X912">
            <v>39480</v>
          </cell>
        </row>
        <row r="913">
          <cell r="A913" t="str">
            <v>461379</v>
          </cell>
          <cell r="B913" t="str">
            <v xml:space="preserve">ALIPIR    </v>
          </cell>
          <cell r="C913" t="str">
            <v>11</v>
          </cell>
          <cell r="D913" t="str">
            <v>01/04/2002</v>
          </cell>
          <cell r="E913" t="str">
            <v>MPPK S/D 31012005</v>
          </cell>
          <cell r="F913" t="str">
            <v>11</v>
          </cell>
          <cell r="G913" t="str">
            <v>01/01/2004</v>
          </cell>
          <cell r="H913">
            <v>17899</v>
          </cell>
          <cell r="I913" t="str">
            <v>0000055654</v>
          </cell>
          <cell r="J913" t="str">
            <v>SMA</v>
          </cell>
          <cell r="K913" t="str">
            <v>SMA-PASPAL/PERSAMAAN</v>
          </cell>
          <cell r="L913" t="str">
            <v>SUNGAI GERONG</v>
          </cell>
          <cell r="M913" t="str">
            <v>15/05/1970</v>
          </cell>
          <cell r="N913" t="str">
            <v>E13730</v>
          </cell>
          <cell r="O913" t="str">
            <v>H I K</v>
          </cell>
          <cell r="P913">
            <v>6</v>
          </cell>
          <cell r="Q913">
            <v>5</v>
          </cell>
          <cell r="R913">
            <v>4</v>
          </cell>
          <cell r="S913">
            <v>15</v>
          </cell>
          <cell r="T913">
            <v>3</v>
          </cell>
          <cell r="U913">
            <v>0</v>
          </cell>
          <cell r="V913">
            <v>0</v>
          </cell>
          <cell r="W913">
            <v>55</v>
          </cell>
          <cell r="X913">
            <v>37987</v>
          </cell>
        </row>
        <row r="914">
          <cell r="A914" t="str">
            <v>461702</v>
          </cell>
          <cell r="B914" t="str">
            <v xml:space="preserve">RIDUAN    </v>
          </cell>
          <cell r="C914" t="str">
            <v>12</v>
          </cell>
          <cell r="D914" t="str">
            <v>01/04/2001</v>
          </cell>
          <cell r="E914" t="str">
            <v>PMK. PERBAIKAN SARANA</v>
          </cell>
          <cell r="F914" t="str">
            <v>10</v>
          </cell>
          <cell r="G914" t="str">
            <v>01/04/2003</v>
          </cell>
          <cell r="H914">
            <v>18476</v>
          </cell>
          <cell r="I914" t="str">
            <v>0000025543</v>
          </cell>
          <cell r="J914" t="str">
            <v>SD</v>
          </cell>
          <cell r="K914" t="str">
            <v>SEKOLAH DASAR</v>
          </cell>
          <cell r="L914" t="str">
            <v>PLAJU</v>
          </cell>
          <cell r="M914" t="str">
            <v>26/10/1970</v>
          </cell>
          <cell r="N914" t="str">
            <v>E13410</v>
          </cell>
          <cell r="O914" t="str">
            <v>PK. LAT &amp; ADM</v>
          </cell>
          <cell r="P914">
            <v>5</v>
          </cell>
          <cell r="Q914">
            <v>4</v>
          </cell>
          <cell r="R914">
            <v>3</v>
          </cell>
          <cell r="S914">
            <v>10</v>
          </cell>
          <cell r="T914">
            <v>1</v>
          </cell>
          <cell r="U914">
            <v>1</v>
          </cell>
          <cell r="V914">
            <v>-2</v>
          </cell>
          <cell r="W914">
            <v>54</v>
          </cell>
          <cell r="X914">
            <v>38565</v>
          </cell>
        </row>
        <row r="915">
          <cell r="A915" t="str">
            <v>461921</v>
          </cell>
          <cell r="B915" t="str">
            <v xml:space="preserve">TAUFIKURRAHMAN    </v>
          </cell>
          <cell r="C915" t="str">
            <v>11</v>
          </cell>
          <cell r="D915" t="str">
            <v>01/04/1999</v>
          </cell>
          <cell r="E915" t="str">
            <v>DANTON KIL.PLAJU</v>
          </cell>
          <cell r="F915" t="str">
            <v>10</v>
          </cell>
          <cell r="G915" t="str">
            <v>02/01/2003</v>
          </cell>
          <cell r="H915">
            <v>19688</v>
          </cell>
          <cell r="I915" t="str">
            <v>0000035565</v>
          </cell>
          <cell r="J915" t="str">
            <v>SMA</v>
          </cell>
          <cell r="K915" t="str">
            <v>S.M.A / BIOLOGI</v>
          </cell>
          <cell r="L915" t="str">
            <v>PLAJU</v>
          </cell>
          <cell r="M915" t="str">
            <v>23/11/1971</v>
          </cell>
          <cell r="N915" t="str">
            <v>E13630</v>
          </cell>
          <cell r="O915" t="str">
            <v>SEKURITI</v>
          </cell>
          <cell r="P915">
            <v>5</v>
          </cell>
          <cell r="Q915">
            <v>6</v>
          </cell>
          <cell r="R915">
            <v>5</v>
          </cell>
          <cell r="S915">
            <v>16.666666666666668</v>
          </cell>
          <cell r="T915">
            <v>3</v>
          </cell>
          <cell r="U915">
            <v>1</v>
          </cell>
          <cell r="V915">
            <v>-1</v>
          </cell>
          <cell r="W915">
            <v>51</v>
          </cell>
          <cell r="X915">
            <v>39777</v>
          </cell>
        </row>
        <row r="916">
          <cell r="A916" t="str">
            <v>462594</v>
          </cell>
          <cell r="B916" t="str">
            <v xml:space="preserve">DJONI  S.PD  </v>
          </cell>
          <cell r="C916" t="str">
            <v>09</v>
          </cell>
          <cell r="D916" t="str">
            <v>01/04/2003</v>
          </cell>
          <cell r="E916" t="str">
            <v>TEKNISI NON ROT EQUIP.</v>
          </cell>
          <cell r="F916" t="str">
            <v>09</v>
          </cell>
          <cell r="G916" t="str">
            <v>01/10/2002</v>
          </cell>
          <cell r="H916">
            <v>19282</v>
          </cell>
          <cell r="I916" t="str">
            <v>0000055565</v>
          </cell>
          <cell r="J916" t="str">
            <v>S1</v>
          </cell>
          <cell r="K916" t="str">
            <v>IKIP PENDIDIKAN</v>
          </cell>
          <cell r="L916" t="str">
            <v>PLAJU</v>
          </cell>
          <cell r="M916" t="str">
            <v>23/06/1975</v>
          </cell>
          <cell r="N916" t="str">
            <v>E13A50</v>
          </cell>
          <cell r="O916" t="str">
            <v>BENGKEL</v>
          </cell>
          <cell r="P916">
            <v>5</v>
          </cell>
          <cell r="Q916">
            <v>6</v>
          </cell>
          <cell r="R916">
            <v>5</v>
          </cell>
          <cell r="S916">
            <v>16.666666666666668</v>
          </cell>
          <cell r="T916">
            <v>7</v>
          </cell>
          <cell r="U916">
            <v>2</v>
          </cell>
          <cell r="V916">
            <v>0</v>
          </cell>
          <cell r="W916">
            <v>52</v>
          </cell>
          <cell r="X916">
            <v>39370</v>
          </cell>
        </row>
        <row r="917">
          <cell r="A917" t="str">
            <v>463128</v>
          </cell>
          <cell r="B917" t="str">
            <v xml:space="preserve">HANSYE POLII  A.MA  </v>
          </cell>
          <cell r="C917" t="str">
            <v>07</v>
          </cell>
          <cell r="D917" t="str">
            <v>01/04/2003</v>
          </cell>
          <cell r="E917" t="str">
            <v>TEKNISI NON ROT.EQUIP</v>
          </cell>
          <cell r="F917" t="str">
            <v>07</v>
          </cell>
          <cell r="G917" t="str">
            <v>31/12/2000</v>
          </cell>
          <cell r="H917">
            <v>18715</v>
          </cell>
          <cell r="I917" t="str">
            <v>0000055565</v>
          </cell>
          <cell r="J917" t="str">
            <v>D2</v>
          </cell>
          <cell r="K917" t="str">
            <v>AKA TEK. MESIN KILANG II</v>
          </cell>
          <cell r="L917" t="str">
            <v>PLAJU</v>
          </cell>
          <cell r="M917" t="str">
            <v>20/10/1972</v>
          </cell>
          <cell r="N917" t="str">
            <v>E13A50</v>
          </cell>
          <cell r="O917" t="str">
            <v>BENGKEL</v>
          </cell>
          <cell r="P917">
            <v>5</v>
          </cell>
          <cell r="Q917">
            <v>6</v>
          </cell>
          <cell r="R917">
            <v>5</v>
          </cell>
          <cell r="S917">
            <v>16.666666666666668</v>
          </cell>
          <cell r="T917">
            <v>5</v>
          </cell>
          <cell r="U917">
            <v>4</v>
          </cell>
          <cell r="V917">
            <v>0</v>
          </cell>
          <cell r="W917">
            <v>53</v>
          </cell>
          <cell r="X917">
            <v>38804</v>
          </cell>
        </row>
        <row r="918">
          <cell r="A918" t="str">
            <v>463169</v>
          </cell>
          <cell r="B918" t="str">
            <v xml:space="preserve">MARHUARAR  S.    </v>
          </cell>
          <cell r="C918" t="str">
            <v>09</v>
          </cell>
          <cell r="D918" t="str">
            <v>01/10/2000</v>
          </cell>
          <cell r="E918" t="str">
            <v>TEKNISI NON ROT EQUIP.</v>
          </cell>
          <cell r="F918" t="str">
            <v>08</v>
          </cell>
          <cell r="G918" t="str">
            <v>01/07/2003</v>
          </cell>
          <cell r="H918">
            <v>19767</v>
          </cell>
          <cell r="I918" t="str">
            <v>0000064455</v>
          </cell>
          <cell r="J918" t="str">
            <v>D1</v>
          </cell>
          <cell r="K918" t="str">
            <v>PKL TEKNIK MESIN I</v>
          </cell>
          <cell r="L918" t="str">
            <v>PLAJU</v>
          </cell>
          <cell r="M918" t="str">
            <v>27/06/1975</v>
          </cell>
          <cell r="N918" t="str">
            <v>E13A50</v>
          </cell>
          <cell r="O918" t="str">
            <v>BENGKEL</v>
          </cell>
          <cell r="P918">
            <v>4</v>
          </cell>
          <cell r="Q918">
            <v>5</v>
          </cell>
          <cell r="R918">
            <v>5</v>
          </cell>
          <cell r="S918">
            <v>13.333333333333334</v>
          </cell>
          <cell r="T918">
            <v>4</v>
          </cell>
          <cell r="U918">
            <v>1</v>
          </cell>
          <cell r="V918">
            <v>-1</v>
          </cell>
          <cell r="W918">
            <v>50</v>
          </cell>
          <cell r="X918">
            <v>39856</v>
          </cell>
        </row>
        <row r="919">
          <cell r="A919" t="str">
            <v>463209</v>
          </cell>
          <cell r="B919" t="str">
            <v xml:space="preserve">SYACHRIAL SY  A.MA  </v>
          </cell>
          <cell r="C919" t="str">
            <v>06</v>
          </cell>
          <cell r="D919" t="str">
            <v>01/10/2003</v>
          </cell>
          <cell r="E919" t="str">
            <v>PWS. K3</v>
          </cell>
          <cell r="F919" t="str">
            <v>06</v>
          </cell>
          <cell r="G919" t="str">
            <v>31/12/2000</v>
          </cell>
          <cell r="H919">
            <v>19431</v>
          </cell>
          <cell r="I919" t="str">
            <v>0000055555</v>
          </cell>
          <cell r="J919" t="str">
            <v>D2</v>
          </cell>
          <cell r="K919" t="str">
            <v>AKA MESIN II</v>
          </cell>
          <cell r="L919" t="str">
            <v>PLAJU</v>
          </cell>
          <cell r="M919" t="str">
            <v>27/06/1975</v>
          </cell>
          <cell r="N919" t="str">
            <v>E13A90</v>
          </cell>
          <cell r="O919" t="str">
            <v>ENJ. PEM</v>
          </cell>
          <cell r="P919">
            <v>5</v>
          </cell>
          <cell r="Q919">
            <v>5</v>
          </cell>
          <cell r="R919">
            <v>5</v>
          </cell>
          <cell r="S919">
            <v>15</v>
          </cell>
          <cell r="T919">
            <v>5</v>
          </cell>
          <cell r="U919">
            <v>4</v>
          </cell>
          <cell r="V919">
            <v>0</v>
          </cell>
          <cell r="W919">
            <v>51</v>
          </cell>
          <cell r="X919">
            <v>39520</v>
          </cell>
        </row>
        <row r="920">
          <cell r="A920" t="str">
            <v>463477</v>
          </cell>
          <cell r="B920" t="str">
            <v xml:space="preserve">SYAFEI    </v>
          </cell>
          <cell r="C920" t="str">
            <v>09</v>
          </cell>
          <cell r="D920" t="str">
            <v>01/10/2001</v>
          </cell>
          <cell r="E920" t="str">
            <v>AST. HARIAN LAB PETKIM</v>
          </cell>
          <cell r="F920" t="str">
            <v>08</v>
          </cell>
          <cell r="G920" t="str">
            <v>01/10/2000</v>
          </cell>
          <cell r="H920">
            <v>19029</v>
          </cell>
          <cell r="I920" t="str">
            <v>0000055566</v>
          </cell>
          <cell r="J920" t="str">
            <v>SMK</v>
          </cell>
          <cell r="K920" t="str">
            <v>SAKMA</v>
          </cell>
          <cell r="L920" t="str">
            <v>PLAJU</v>
          </cell>
          <cell r="M920" t="str">
            <v>30/06/1975</v>
          </cell>
          <cell r="N920" t="str">
            <v>E13140</v>
          </cell>
          <cell r="O920" t="str">
            <v>LABORATORIUM</v>
          </cell>
          <cell r="P920">
            <v>5</v>
          </cell>
          <cell r="Q920">
            <v>6</v>
          </cell>
          <cell r="R920">
            <v>6</v>
          </cell>
          <cell r="S920">
            <v>18.333333333333332</v>
          </cell>
          <cell r="T920">
            <v>3</v>
          </cell>
          <cell r="U920">
            <v>4</v>
          </cell>
          <cell r="V920">
            <v>-1</v>
          </cell>
          <cell r="W920">
            <v>52</v>
          </cell>
          <cell r="X920">
            <v>39118</v>
          </cell>
        </row>
        <row r="921">
          <cell r="A921" t="str">
            <v>464279</v>
          </cell>
          <cell r="B921" t="str">
            <v xml:space="preserve">HASAN ABDULLAH    </v>
          </cell>
          <cell r="C921" t="str">
            <v>10</v>
          </cell>
          <cell r="D921" t="str">
            <v>01/10/2002</v>
          </cell>
          <cell r="E921" t="str">
            <v>MASINIS I AMK-PT-FSP KL</v>
          </cell>
          <cell r="F921" t="str">
            <v>10</v>
          </cell>
          <cell r="G921" t="str">
            <v>01/06/2001</v>
          </cell>
          <cell r="H921">
            <v>18865</v>
          </cell>
          <cell r="I921" t="str">
            <v>0000056555</v>
          </cell>
          <cell r="J921" t="str">
            <v>SMA</v>
          </cell>
          <cell r="K921" t="str">
            <v>MESIN MOTOR DIESEL (MMD)</v>
          </cell>
          <cell r="L921" t="str">
            <v>PLAJU</v>
          </cell>
          <cell r="M921" t="str">
            <v>23/01/1973</v>
          </cell>
          <cell r="N921" t="str">
            <v>E13C00</v>
          </cell>
          <cell r="O921" t="str">
            <v>DOK &amp; PKP</v>
          </cell>
          <cell r="P921">
            <v>5</v>
          </cell>
          <cell r="Q921">
            <v>5</v>
          </cell>
          <cell r="R921">
            <v>5</v>
          </cell>
          <cell r="S921">
            <v>15</v>
          </cell>
          <cell r="T921">
            <v>3</v>
          </cell>
          <cell r="U921">
            <v>3</v>
          </cell>
          <cell r="V921">
            <v>0</v>
          </cell>
          <cell r="W921">
            <v>53</v>
          </cell>
          <cell r="X921">
            <v>38954</v>
          </cell>
        </row>
        <row r="922">
          <cell r="A922" t="str">
            <v>464513</v>
          </cell>
          <cell r="B922" t="str">
            <v xml:space="preserve">KMS. M. YUSUF    </v>
          </cell>
          <cell r="C922" t="str">
            <v>09</v>
          </cell>
          <cell r="D922" t="str">
            <v>01/10/2001</v>
          </cell>
          <cell r="E922" t="str">
            <v>AST. JAGA CONSOLE PROPYLE</v>
          </cell>
          <cell r="F922" t="str">
            <v>08</v>
          </cell>
          <cell r="G922" t="str">
            <v>16/09/2002</v>
          </cell>
          <cell r="H922">
            <v>18318</v>
          </cell>
          <cell r="I922" t="str">
            <v>0000066556</v>
          </cell>
          <cell r="J922" t="str">
            <v>SMA</v>
          </cell>
          <cell r="K922" t="str">
            <v>S.M.A-B/PASPAL</v>
          </cell>
          <cell r="L922" t="str">
            <v>PLAJU</v>
          </cell>
          <cell r="M922" t="str">
            <v>11/07/1974</v>
          </cell>
          <cell r="N922" t="str">
            <v>E13131</v>
          </cell>
          <cell r="O922" t="str">
            <v>P P</v>
          </cell>
          <cell r="P922">
            <v>5</v>
          </cell>
          <cell r="Q922">
            <v>5</v>
          </cell>
          <cell r="R922">
            <v>6</v>
          </cell>
          <cell r="S922">
            <v>16.666666666666668</v>
          </cell>
          <cell r="T922">
            <v>3</v>
          </cell>
          <cell r="U922">
            <v>2</v>
          </cell>
          <cell r="V922">
            <v>-1</v>
          </cell>
          <cell r="W922">
            <v>54</v>
          </cell>
          <cell r="X922">
            <v>38407</v>
          </cell>
        </row>
        <row r="923">
          <cell r="A923" t="str">
            <v>464708</v>
          </cell>
          <cell r="B923" t="str">
            <v xml:space="preserve">MAJID    </v>
          </cell>
          <cell r="C923" t="str">
            <v>10</v>
          </cell>
          <cell r="D923" t="str">
            <v>01/04/2003</v>
          </cell>
          <cell r="E923" t="str">
            <v>PMK. BB DIST &amp; BB TREATIN</v>
          </cell>
          <cell r="F923" t="str">
            <v>10</v>
          </cell>
          <cell r="G923" t="str">
            <v>01/06/2001</v>
          </cell>
          <cell r="H923">
            <v>19644</v>
          </cell>
          <cell r="I923" t="str">
            <v>0000056656</v>
          </cell>
          <cell r="J923" t="str">
            <v>SD</v>
          </cell>
          <cell r="K923" t="str">
            <v>SEKOLAH DASAR</v>
          </cell>
          <cell r="L923" t="str">
            <v>PLAJU</v>
          </cell>
          <cell r="M923" t="str">
            <v>26/05/1971</v>
          </cell>
          <cell r="N923" t="str">
            <v>E13111</v>
          </cell>
          <cell r="O923" t="str">
            <v>CD &amp; GP</v>
          </cell>
          <cell r="P923">
            <v>6</v>
          </cell>
          <cell r="Q923">
            <v>5</v>
          </cell>
          <cell r="R923">
            <v>6</v>
          </cell>
          <cell r="S923">
            <v>18.333333333333332</v>
          </cell>
          <cell r="T923">
            <v>1</v>
          </cell>
          <cell r="U923">
            <v>3</v>
          </cell>
          <cell r="V923">
            <v>0</v>
          </cell>
          <cell r="W923">
            <v>51</v>
          </cell>
          <cell r="X923">
            <v>39733</v>
          </cell>
        </row>
        <row r="924">
          <cell r="A924" t="str">
            <v>464862</v>
          </cell>
          <cell r="B924" t="str">
            <v xml:space="preserve">MOCH. SENEN KARIM    </v>
          </cell>
          <cell r="C924" t="str">
            <v>10</v>
          </cell>
          <cell r="D924" t="str">
            <v>01/04/1999</v>
          </cell>
          <cell r="E924" t="str">
            <v>MUALIM I  FB WISNU XII</v>
          </cell>
          <cell r="F924" t="str">
            <v>08</v>
          </cell>
          <cell r="G924" t="str">
            <v>06/06/2003</v>
          </cell>
          <cell r="H924">
            <v>18971</v>
          </cell>
          <cell r="I924" t="str">
            <v>0000055655</v>
          </cell>
          <cell r="J924" t="str">
            <v>SMK</v>
          </cell>
          <cell r="K924" t="str">
            <v>SEKOLAH TEKNIK MENENGAH</v>
          </cell>
          <cell r="L924" t="str">
            <v>PLAJU</v>
          </cell>
          <cell r="M924" t="str">
            <v>10/01/1973</v>
          </cell>
          <cell r="N924" t="str">
            <v>E13C00</v>
          </cell>
          <cell r="O924" t="str">
            <v>DOK &amp; PKP</v>
          </cell>
          <cell r="P924">
            <v>6</v>
          </cell>
          <cell r="Q924">
            <v>5</v>
          </cell>
          <cell r="R924">
            <v>5</v>
          </cell>
          <cell r="S924">
            <v>16.666666666666668</v>
          </cell>
          <cell r="T924">
            <v>3</v>
          </cell>
          <cell r="U924">
            <v>1</v>
          </cell>
          <cell r="V924">
            <v>-2</v>
          </cell>
          <cell r="W924">
            <v>53</v>
          </cell>
          <cell r="X924">
            <v>39060</v>
          </cell>
        </row>
        <row r="925">
          <cell r="A925" t="str">
            <v>464943</v>
          </cell>
          <cell r="B925" t="str">
            <v xml:space="preserve">MULKI    </v>
          </cell>
          <cell r="C925" t="str">
            <v>10</v>
          </cell>
          <cell r="D925" t="str">
            <v>01/04/2000</v>
          </cell>
          <cell r="E925" t="str">
            <v>TEKNISI INSTRUMENT</v>
          </cell>
          <cell r="F925" t="str">
            <v>09</v>
          </cell>
          <cell r="G925" t="str">
            <v>01/10/2002</v>
          </cell>
          <cell r="H925">
            <v>19330</v>
          </cell>
          <cell r="I925" t="str">
            <v>0000065655</v>
          </cell>
          <cell r="J925" t="str">
            <v>SMA</v>
          </cell>
          <cell r="K925" t="str">
            <v>P K MESIN</v>
          </cell>
          <cell r="L925" t="str">
            <v>PLAJU</v>
          </cell>
          <cell r="M925" t="str">
            <v>15/05/1971</v>
          </cell>
          <cell r="N925" t="str">
            <v>E13A50</v>
          </cell>
          <cell r="O925" t="str">
            <v>BENGKEL</v>
          </cell>
          <cell r="P925">
            <v>6</v>
          </cell>
          <cell r="Q925">
            <v>5</v>
          </cell>
          <cell r="R925">
            <v>5</v>
          </cell>
          <cell r="S925">
            <v>16.666666666666668</v>
          </cell>
          <cell r="T925">
            <v>3</v>
          </cell>
          <cell r="U925">
            <v>2</v>
          </cell>
          <cell r="V925">
            <v>-1</v>
          </cell>
          <cell r="W925">
            <v>52</v>
          </cell>
          <cell r="X925">
            <v>39418</v>
          </cell>
        </row>
        <row r="926">
          <cell r="A926" t="str">
            <v>465031</v>
          </cell>
          <cell r="B926" t="str">
            <v xml:space="preserve">NGADINO    </v>
          </cell>
          <cell r="C926" t="str">
            <v>10</v>
          </cell>
          <cell r="D926" t="str">
            <v>01/04/2003</v>
          </cell>
          <cell r="E926" t="str">
            <v>AST. PERLENGKAPAN RTP</v>
          </cell>
          <cell r="F926" t="str">
            <v>09</v>
          </cell>
          <cell r="G926" t="str">
            <v>19/06/2002</v>
          </cell>
          <cell r="H926">
            <v>18433</v>
          </cell>
          <cell r="I926" t="str">
            <v>0000065665</v>
          </cell>
          <cell r="J926" t="str">
            <v>SD</v>
          </cell>
          <cell r="K926" t="str">
            <v>SEKOLAH DASAR</v>
          </cell>
          <cell r="L926" t="str">
            <v>PLAJU</v>
          </cell>
          <cell r="M926" t="str">
            <v>21/05/1970</v>
          </cell>
          <cell r="N926" t="str">
            <v>E13530</v>
          </cell>
          <cell r="O926" t="str">
            <v>FASUM</v>
          </cell>
          <cell r="P926">
            <v>6</v>
          </cell>
          <cell r="Q926">
            <v>6</v>
          </cell>
          <cell r="R926">
            <v>5</v>
          </cell>
          <cell r="S926">
            <v>18.333333333333332</v>
          </cell>
          <cell r="T926">
            <v>1</v>
          </cell>
          <cell r="U926">
            <v>2</v>
          </cell>
          <cell r="V926">
            <v>-1</v>
          </cell>
          <cell r="W926">
            <v>54</v>
          </cell>
          <cell r="X926">
            <v>38522</v>
          </cell>
        </row>
        <row r="927">
          <cell r="A927" t="str">
            <v>465153</v>
          </cell>
          <cell r="B927" t="str">
            <v xml:space="preserve">RATIMIN    </v>
          </cell>
          <cell r="C927" t="str">
            <v>11</v>
          </cell>
          <cell r="D927" t="str">
            <v>01/10/1999</v>
          </cell>
          <cell r="E927" t="str">
            <v>PMK. AREA-1 SEI.GERONG</v>
          </cell>
          <cell r="F927" t="str">
            <v>10</v>
          </cell>
          <cell r="G927" t="str">
            <v>01/09/2003</v>
          </cell>
          <cell r="H927">
            <v>18974</v>
          </cell>
          <cell r="I927" t="str">
            <v>0000065555</v>
          </cell>
          <cell r="J927" t="str">
            <v>SD</v>
          </cell>
          <cell r="K927" t="str">
            <v>SEKOLAH DASAR</v>
          </cell>
          <cell r="L927" t="str">
            <v>PLAJU</v>
          </cell>
          <cell r="M927" t="str">
            <v>02/08/1971</v>
          </cell>
          <cell r="N927" t="str">
            <v>E13119</v>
          </cell>
          <cell r="O927" t="str">
            <v>I T P</v>
          </cell>
          <cell r="P927">
            <v>5</v>
          </cell>
          <cell r="Q927">
            <v>5</v>
          </cell>
          <cell r="R927">
            <v>5</v>
          </cell>
          <cell r="S927">
            <v>15</v>
          </cell>
          <cell r="T927">
            <v>1</v>
          </cell>
          <cell r="U927">
            <v>1</v>
          </cell>
          <cell r="V927">
            <v>-1</v>
          </cell>
          <cell r="W927">
            <v>53</v>
          </cell>
          <cell r="X927">
            <v>39063</v>
          </cell>
        </row>
        <row r="928">
          <cell r="A928" t="str">
            <v>465161</v>
          </cell>
          <cell r="B928" t="str">
            <v xml:space="preserve">RATNA BETTY S    </v>
          </cell>
          <cell r="C928" t="str">
            <v>09</v>
          </cell>
          <cell r="D928" t="str">
            <v>01/04/2002</v>
          </cell>
          <cell r="E928" t="str">
            <v>SEKRETARIS MAN.JASPEMKIL</v>
          </cell>
          <cell r="F928" t="str">
            <v>08</v>
          </cell>
          <cell r="G928" t="str">
            <v>02/01/2002</v>
          </cell>
          <cell r="H928">
            <v>18377</v>
          </cell>
          <cell r="I928" t="str">
            <v>0000034655</v>
          </cell>
          <cell r="J928" t="str">
            <v>SMA</v>
          </cell>
          <cell r="K928" t="str">
            <v>S.M.A / SOSIAL</v>
          </cell>
          <cell r="L928" t="str">
            <v>PLAJU</v>
          </cell>
          <cell r="M928" t="str">
            <v>04/03/1974</v>
          </cell>
          <cell r="N928" t="str">
            <v>E13A00</v>
          </cell>
          <cell r="O928" t="str">
            <v>JASPEMKIL</v>
          </cell>
          <cell r="P928">
            <v>6</v>
          </cell>
          <cell r="Q928">
            <v>5</v>
          </cell>
          <cell r="R928">
            <v>5</v>
          </cell>
          <cell r="S928">
            <v>16.666666666666668</v>
          </cell>
          <cell r="T928">
            <v>3</v>
          </cell>
          <cell r="U928">
            <v>2</v>
          </cell>
          <cell r="V928">
            <v>-1</v>
          </cell>
          <cell r="W928">
            <v>54</v>
          </cell>
          <cell r="X928">
            <v>38466</v>
          </cell>
        </row>
        <row r="929">
          <cell r="A929" t="str">
            <v>465201</v>
          </cell>
          <cell r="B929" t="str">
            <v xml:space="preserve">ROHBAN TOYIB    </v>
          </cell>
          <cell r="C929" t="str">
            <v>10</v>
          </cell>
          <cell r="D929" t="str">
            <v>01/10/2002</v>
          </cell>
          <cell r="E929" t="str">
            <v>MUALIM II TB.INDRA II</v>
          </cell>
          <cell r="F929" t="str">
            <v>09</v>
          </cell>
          <cell r="G929" t="str">
            <v>03/01/2000</v>
          </cell>
          <cell r="H929">
            <v>19222</v>
          </cell>
          <cell r="I929" t="str">
            <v>0000066545</v>
          </cell>
          <cell r="J929" t="str">
            <v>SMA</v>
          </cell>
          <cell r="K929" t="str">
            <v>MUALIM PEL.TERBATAS (MPT)</v>
          </cell>
          <cell r="L929" t="str">
            <v>PLAJU</v>
          </cell>
          <cell r="M929" t="str">
            <v>01/03/1973</v>
          </cell>
          <cell r="N929" t="str">
            <v>E13C00</v>
          </cell>
          <cell r="O929" t="str">
            <v>DOK &amp; PKP</v>
          </cell>
          <cell r="P929">
            <v>5</v>
          </cell>
          <cell r="Q929">
            <v>4</v>
          </cell>
          <cell r="R929">
            <v>5</v>
          </cell>
          <cell r="S929">
            <v>13.333333333333334</v>
          </cell>
          <cell r="T929">
            <v>3</v>
          </cell>
          <cell r="U929">
            <v>4</v>
          </cell>
          <cell r="V929">
            <v>-1</v>
          </cell>
          <cell r="W929">
            <v>52</v>
          </cell>
          <cell r="X929">
            <v>39310</v>
          </cell>
        </row>
        <row r="930">
          <cell r="A930" t="str">
            <v>465761</v>
          </cell>
          <cell r="B930" t="str">
            <v xml:space="preserve">SYAHRIL ANWAR    </v>
          </cell>
          <cell r="C930" t="str">
            <v>08</v>
          </cell>
          <cell r="D930" t="str">
            <v>01/04/2002</v>
          </cell>
          <cell r="E930" t="str">
            <v>PWS. RTP</v>
          </cell>
          <cell r="F930" t="str">
            <v>06</v>
          </cell>
          <cell r="G930" t="str">
            <v>16/09/2003</v>
          </cell>
          <cell r="H930">
            <v>18090</v>
          </cell>
          <cell r="I930" t="str">
            <v>0000066656</v>
          </cell>
          <cell r="J930" t="str">
            <v>SMA</v>
          </cell>
          <cell r="K930" t="str">
            <v>S.M.A / SOSIAL</v>
          </cell>
          <cell r="L930" t="str">
            <v>PLAJU</v>
          </cell>
          <cell r="M930" t="str">
            <v>15/06/1970</v>
          </cell>
          <cell r="N930" t="str">
            <v>E13530</v>
          </cell>
          <cell r="O930" t="str">
            <v>FASUM</v>
          </cell>
          <cell r="P930">
            <v>6</v>
          </cell>
          <cell r="Q930">
            <v>5</v>
          </cell>
          <cell r="R930">
            <v>6</v>
          </cell>
          <cell r="S930">
            <v>18.333333333333332</v>
          </cell>
          <cell r="T930">
            <v>3</v>
          </cell>
          <cell r="U930">
            <v>1</v>
          </cell>
          <cell r="V930">
            <v>-2</v>
          </cell>
          <cell r="W930">
            <v>55</v>
          </cell>
          <cell r="X930">
            <v>38179</v>
          </cell>
        </row>
        <row r="931">
          <cell r="A931" t="str">
            <v>466709</v>
          </cell>
          <cell r="B931" t="str">
            <v xml:space="preserve">SUKAHAR    </v>
          </cell>
          <cell r="C931" t="str">
            <v>05</v>
          </cell>
          <cell r="D931" t="str">
            <v>01/04/2001</v>
          </cell>
          <cell r="E931" t="str">
            <v>MPPK S/D 30062004</v>
          </cell>
          <cell r="F931" t="str">
            <v>05</v>
          </cell>
          <cell r="G931" t="str">
            <v>11/06/2003</v>
          </cell>
          <cell r="H931">
            <v>17695</v>
          </cell>
          <cell r="I931" t="str">
            <v>0000066675</v>
          </cell>
          <cell r="J931" t="str">
            <v>D1</v>
          </cell>
          <cell r="K931" t="str">
            <v>AKA PENGOL/KIL.I</v>
          </cell>
          <cell r="L931" t="str">
            <v>PLAJU</v>
          </cell>
          <cell r="M931" t="str">
            <v>15/06/1972</v>
          </cell>
          <cell r="N931" t="str">
            <v>E13730</v>
          </cell>
          <cell r="O931" t="str">
            <v>H I K</v>
          </cell>
          <cell r="P931">
            <v>6</v>
          </cell>
          <cell r="Q931">
            <v>7</v>
          </cell>
          <cell r="R931">
            <v>5</v>
          </cell>
          <cell r="S931">
            <v>21.666666666666668</v>
          </cell>
          <cell r="T931">
            <v>4</v>
          </cell>
          <cell r="U931">
            <v>1</v>
          </cell>
          <cell r="V931">
            <v>0</v>
          </cell>
          <cell r="W931">
            <v>56</v>
          </cell>
          <cell r="X931">
            <v>37783</v>
          </cell>
        </row>
        <row r="932">
          <cell r="A932" t="str">
            <v>466855</v>
          </cell>
          <cell r="B932" t="str">
            <v xml:space="preserve">ABDUL ROZAK    </v>
          </cell>
          <cell r="C932" t="str">
            <v>09</v>
          </cell>
          <cell r="D932" t="str">
            <v>01/04/2002</v>
          </cell>
          <cell r="E932" t="str">
            <v>TEKNISI PIPE FITTER</v>
          </cell>
          <cell r="F932" t="str">
            <v>09</v>
          </cell>
          <cell r="G932" t="str">
            <v>31/12/2000</v>
          </cell>
          <cell r="H932">
            <v>19976</v>
          </cell>
          <cell r="I932" t="str">
            <v>0000056655</v>
          </cell>
          <cell r="J932" t="str">
            <v>D1</v>
          </cell>
          <cell r="K932" t="str">
            <v>AKA MESIN I</v>
          </cell>
          <cell r="L932" t="str">
            <v>SUNGAI GERONG</v>
          </cell>
          <cell r="M932" t="str">
            <v>08/07/1975</v>
          </cell>
          <cell r="N932" t="str">
            <v>E13A50</v>
          </cell>
          <cell r="O932" t="str">
            <v>BENGKEL</v>
          </cell>
          <cell r="P932">
            <v>6</v>
          </cell>
          <cell r="Q932">
            <v>5</v>
          </cell>
          <cell r="R932">
            <v>5</v>
          </cell>
          <cell r="S932">
            <v>16.666666666666668</v>
          </cell>
          <cell r="T932">
            <v>4</v>
          </cell>
          <cell r="U932">
            <v>4</v>
          </cell>
          <cell r="V932">
            <v>0</v>
          </cell>
          <cell r="W932">
            <v>50</v>
          </cell>
          <cell r="X932">
            <v>40065</v>
          </cell>
        </row>
        <row r="933">
          <cell r="A933" t="str">
            <v>466863</v>
          </cell>
          <cell r="B933" t="str">
            <v xml:space="preserve">ASNIMAR LELO    </v>
          </cell>
          <cell r="C933" t="str">
            <v>06</v>
          </cell>
          <cell r="D933" t="str">
            <v>01/10/1999</v>
          </cell>
          <cell r="E933" t="str">
            <v>PWSU. LAB. LITBANG</v>
          </cell>
          <cell r="F933" t="str">
            <v>05</v>
          </cell>
          <cell r="G933" t="str">
            <v>16/06/2003</v>
          </cell>
          <cell r="H933">
            <v>18587</v>
          </cell>
          <cell r="I933" t="str">
            <v>0000055666</v>
          </cell>
          <cell r="J933" t="str">
            <v>D3</v>
          </cell>
          <cell r="K933" t="str">
            <v>SM TEKNIK KIMIA</v>
          </cell>
          <cell r="L933" t="str">
            <v>PLAJU</v>
          </cell>
          <cell r="M933" t="str">
            <v>08/07/1975</v>
          </cell>
          <cell r="N933" t="str">
            <v>E13140</v>
          </cell>
          <cell r="O933" t="str">
            <v>LABORATORIUM</v>
          </cell>
          <cell r="P933">
            <v>6</v>
          </cell>
          <cell r="Q933">
            <v>6</v>
          </cell>
          <cell r="R933">
            <v>6</v>
          </cell>
          <cell r="S933">
            <v>20</v>
          </cell>
          <cell r="T933">
            <v>6</v>
          </cell>
          <cell r="U933">
            <v>1</v>
          </cell>
          <cell r="V933">
            <v>-1</v>
          </cell>
          <cell r="W933">
            <v>54</v>
          </cell>
          <cell r="X933">
            <v>38676</v>
          </cell>
        </row>
        <row r="934">
          <cell r="A934" t="str">
            <v>466911</v>
          </cell>
          <cell r="B934" t="str">
            <v xml:space="preserve">HUSNI ZAKI    </v>
          </cell>
          <cell r="C934" t="str">
            <v>10</v>
          </cell>
          <cell r="D934" t="str">
            <v>01/04/1998</v>
          </cell>
          <cell r="E934" t="str">
            <v>TEKNISI SCAFFOLD</v>
          </cell>
          <cell r="F934" t="str">
            <v>09</v>
          </cell>
          <cell r="G934" t="str">
            <v>31/12/2000</v>
          </cell>
          <cell r="H934">
            <v>19534</v>
          </cell>
          <cell r="I934" t="str">
            <v>0000055444</v>
          </cell>
          <cell r="J934" t="str">
            <v>D1</v>
          </cell>
          <cell r="K934" t="str">
            <v>AKA MESIN I</v>
          </cell>
          <cell r="L934" t="str">
            <v>SUNGAI GERONG</v>
          </cell>
          <cell r="M934" t="str">
            <v>08/07/1975</v>
          </cell>
          <cell r="N934" t="str">
            <v>E13A50</v>
          </cell>
          <cell r="O934" t="str">
            <v>BENGKEL</v>
          </cell>
          <cell r="P934">
            <v>4</v>
          </cell>
          <cell r="Q934">
            <v>4</v>
          </cell>
          <cell r="R934">
            <v>4</v>
          </cell>
          <cell r="S934">
            <v>10</v>
          </cell>
          <cell r="T934">
            <v>4</v>
          </cell>
          <cell r="U934">
            <v>4</v>
          </cell>
          <cell r="V934">
            <v>-1</v>
          </cell>
          <cell r="W934">
            <v>51</v>
          </cell>
          <cell r="X934">
            <v>39623</v>
          </cell>
        </row>
        <row r="935">
          <cell r="A935" t="str">
            <v>466952</v>
          </cell>
          <cell r="B935" t="str">
            <v xml:space="preserve">MOMON KOMARUDDIN    </v>
          </cell>
          <cell r="C935" t="str">
            <v>09</v>
          </cell>
          <cell r="D935" t="str">
            <v>01/10/2003</v>
          </cell>
          <cell r="E935" t="str">
            <v>TEKNISI ROT. EQUIP.</v>
          </cell>
          <cell r="F935" t="str">
            <v>09</v>
          </cell>
          <cell r="G935" t="str">
            <v>01/10/2002</v>
          </cell>
          <cell r="H935">
            <v>19634</v>
          </cell>
          <cell r="I935" t="str">
            <v>0000065565</v>
          </cell>
          <cell r="J935" t="str">
            <v>SMA</v>
          </cell>
          <cell r="K935" t="str">
            <v>SMA-PASPAL/PERSAMAAN</v>
          </cell>
          <cell r="L935" t="str">
            <v>SUNGAI GERONG</v>
          </cell>
          <cell r="M935" t="str">
            <v>08/07/1975</v>
          </cell>
          <cell r="N935" t="str">
            <v>E13A50</v>
          </cell>
          <cell r="O935" t="str">
            <v>BENGKEL</v>
          </cell>
          <cell r="P935">
            <v>5</v>
          </cell>
          <cell r="Q935">
            <v>6</v>
          </cell>
          <cell r="R935">
            <v>5</v>
          </cell>
          <cell r="S935">
            <v>16.666666666666668</v>
          </cell>
          <cell r="T935">
            <v>3</v>
          </cell>
          <cell r="U935">
            <v>2</v>
          </cell>
          <cell r="V935">
            <v>0</v>
          </cell>
          <cell r="W935">
            <v>51</v>
          </cell>
          <cell r="X935">
            <v>39723</v>
          </cell>
        </row>
        <row r="936">
          <cell r="A936" t="str">
            <v>467032</v>
          </cell>
          <cell r="B936" t="str">
            <v xml:space="preserve">ABDUL RACHMAN    </v>
          </cell>
          <cell r="C936" t="str">
            <v>10</v>
          </cell>
          <cell r="D936" t="str">
            <v>01/10/2001</v>
          </cell>
          <cell r="E936" t="str">
            <v>PMK. REDIST</v>
          </cell>
          <cell r="F936" t="str">
            <v>10</v>
          </cell>
          <cell r="G936" t="str">
            <v>03/01/2000</v>
          </cell>
          <cell r="H936">
            <v>19334</v>
          </cell>
          <cell r="I936" t="str">
            <v>0000066566</v>
          </cell>
          <cell r="J936" t="str">
            <v>SMP</v>
          </cell>
          <cell r="K936" t="str">
            <v>SEKOLAH TEKNIK</v>
          </cell>
          <cell r="L936" t="str">
            <v>SUNGAI GERONG</v>
          </cell>
          <cell r="M936" t="str">
            <v>09/07/1975</v>
          </cell>
          <cell r="N936" t="str">
            <v>E13112</v>
          </cell>
          <cell r="O936" t="str">
            <v>CD &amp; L</v>
          </cell>
          <cell r="P936">
            <v>5</v>
          </cell>
          <cell r="Q936">
            <v>6</v>
          </cell>
          <cell r="R936">
            <v>6</v>
          </cell>
          <cell r="S936">
            <v>18.333333333333332</v>
          </cell>
          <cell r="T936">
            <v>2</v>
          </cell>
          <cell r="U936">
            <v>4</v>
          </cell>
          <cell r="V936">
            <v>0</v>
          </cell>
          <cell r="W936">
            <v>52</v>
          </cell>
          <cell r="X936">
            <v>39422</v>
          </cell>
        </row>
        <row r="937">
          <cell r="A937" t="str">
            <v>467073</v>
          </cell>
          <cell r="B937" t="str">
            <v xml:space="preserve">JAZID FAHRI  S.T  </v>
          </cell>
          <cell r="C937" t="str">
            <v>05</v>
          </cell>
          <cell r="D937" t="str">
            <v>01/04/2001</v>
          </cell>
          <cell r="E937" t="str">
            <v>PWSU. ITP S. GERONG</v>
          </cell>
          <cell r="F937" t="str">
            <v>05</v>
          </cell>
          <cell r="G937" t="str">
            <v>20/10/2001</v>
          </cell>
          <cell r="H937">
            <v>19784</v>
          </cell>
          <cell r="I937" t="str">
            <v>0000066666</v>
          </cell>
          <cell r="J937" t="str">
            <v>S1</v>
          </cell>
          <cell r="K937" t="str">
            <v>TEKNIK KIMIA</v>
          </cell>
          <cell r="L937" t="str">
            <v>SUNGAI GERONG</v>
          </cell>
          <cell r="M937" t="str">
            <v>09/07/1975</v>
          </cell>
          <cell r="N937" t="str">
            <v>E13119</v>
          </cell>
          <cell r="O937" t="str">
            <v>I T P</v>
          </cell>
          <cell r="P937">
            <v>6</v>
          </cell>
          <cell r="Q937">
            <v>6</v>
          </cell>
          <cell r="R937">
            <v>6</v>
          </cell>
          <cell r="S937">
            <v>20</v>
          </cell>
          <cell r="T937">
            <v>7</v>
          </cell>
          <cell r="U937">
            <v>3</v>
          </cell>
          <cell r="V937">
            <v>0</v>
          </cell>
          <cell r="W937">
            <v>50</v>
          </cell>
          <cell r="X937">
            <v>39873</v>
          </cell>
        </row>
        <row r="938">
          <cell r="A938" t="str">
            <v>467405</v>
          </cell>
          <cell r="B938" t="str">
            <v xml:space="preserve">HASANUBI    </v>
          </cell>
          <cell r="C938" t="str">
            <v>10</v>
          </cell>
          <cell r="D938" t="str">
            <v>01/04/2002</v>
          </cell>
          <cell r="E938" t="str">
            <v>PMK. JAGA LAB PP</v>
          </cell>
          <cell r="F938" t="str">
            <v>10</v>
          </cell>
          <cell r="G938" t="str">
            <v>03/01/2000</v>
          </cell>
          <cell r="H938">
            <v>18115</v>
          </cell>
          <cell r="I938" t="str">
            <v>0000045555</v>
          </cell>
          <cell r="J938" t="str">
            <v>SMA</v>
          </cell>
          <cell r="K938" t="str">
            <v>SMA/PASPAL/IPA</v>
          </cell>
          <cell r="L938" t="str">
            <v>PLAJU</v>
          </cell>
          <cell r="M938" t="str">
            <v>14/07/1975</v>
          </cell>
          <cell r="N938" t="str">
            <v>E13140</v>
          </cell>
          <cell r="O938" t="str">
            <v>LABORATORIUM</v>
          </cell>
          <cell r="P938">
            <v>5</v>
          </cell>
          <cell r="Q938">
            <v>5</v>
          </cell>
          <cell r="R938">
            <v>5</v>
          </cell>
          <cell r="S938">
            <v>15</v>
          </cell>
          <cell r="T938">
            <v>3</v>
          </cell>
          <cell r="U938">
            <v>4</v>
          </cell>
          <cell r="V938">
            <v>0</v>
          </cell>
          <cell r="W938">
            <v>55</v>
          </cell>
          <cell r="X938">
            <v>38204</v>
          </cell>
        </row>
        <row r="939">
          <cell r="A939" t="str">
            <v>467721</v>
          </cell>
          <cell r="B939" t="str">
            <v xml:space="preserve">A. MADJID  A.MA  </v>
          </cell>
          <cell r="C939" t="str">
            <v>07</v>
          </cell>
          <cell r="D939" t="str">
            <v>01/04/2002</v>
          </cell>
          <cell r="E939" t="str">
            <v>PWS. SHIP ENGINEER</v>
          </cell>
          <cell r="F939" t="str">
            <v>06</v>
          </cell>
          <cell r="G939" t="str">
            <v>03/01/2000</v>
          </cell>
          <cell r="H939">
            <v>20326</v>
          </cell>
          <cell r="I939" t="str">
            <v>0000046655</v>
          </cell>
          <cell r="J939" t="str">
            <v>D2</v>
          </cell>
          <cell r="K939" t="str">
            <v>AKA TEK. MESIN KILANG II</v>
          </cell>
          <cell r="L939" t="str">
            <v>PLAJU</v>
          </cell>
          <cell r="M939" t="str">
            <v>16/07/1975</v>
          </cell>
          <cell r="N939" t="str">
            <v>E13C00</v>
          </cell>
          <cell r="O939" t="str">
            <v>DOK &amp; PKP</v>
          </cell>
          <cell r="P939">
            <v>6</v>
          </cell>
          <cell r="Q939">
            <v>5</v>
          </cell>
          <cell r="R939">
            <v>5</v>
          </cell>
          <cell r="S939">
            <v>16.666666666666668</v>
          </cell>
          <cell r="T939">
            <v>5</v>
          </cell>
          <cell r="U939">
            <v>4</v>
          </cell>
          <cell r="V939">
            <v>-1</v>
          </cell>
          <cell r="W939">
            <v>49</v>
          </cell>
          <cell r="X939">
            <v>40415</v>
          </cell>
        </row>
        <row r="940">
          <cell r="A940" t="str">
            <v>467762</v>
          </cell>
          <cell r="B940" t="str">
            <v xml:space="preserve">ABD. WARAS    </v>
          </cell>
          <cell r="C940" t="str">
            <v>09</v>
          </cell>
          <cell r="D940" t="str">
            <v>01/04/2002</v>
          </cell>
          <cell r="E940" t="str">
            <v>TEKNISI SIPIL</v>
          </cell>
          <cell r="F940" t="str">
            <v>09</v>
          </cell>
          <cell r="G940" t="str">
            <v>31/12/2000</v>
          </cell>
          <cell r="H940">
            <v>19256</v>
          </cell>
          <cell r="I940" t="str">
            <v>0000056655</v>
          </cell>
          <cell r="J940" t="str">
            <v>SMA</v>
          </cell>
          <cell r="K940" t="str">
            <v>P K MIGAS</v>
          </cell>
          <cell r="L940" t="str">
            <v>SUNGAI GERONG</v>
          </cell>
          <cell r="M940" t="str">
            <v>16/07/1975</v>
          </cell>
          <cell r="N940" t="str">
            <v>E13A50</v>
          </cell>
          <cell r="O940" t="str">
            <v>BENGKEL</v>
          </cell>
          <cell r="P940">
            <v>6</v>
          </cell>
          <cell r="Q940">
            <v>5</v>
          </cell>
          <cell r="R940">
            <v>5</v>
          </cell>
          <cell r="S940">
            <v>16.666666666666668</v>
          </cell>
          <cell r="T940">
            <v>3</v>
          </cell>
          <cell r="U940">
            <v>4</v>
          </cell>
          <cell r="V940">
            <v>0</v>
          </cell>
          <cell r="W940">
            <v>52</v>
          </cell>
          <cell r="X940">
            <v>39344</v>
          </cell>
        </row>
        <row r="941">
          <cell r="A941" t="str">
            <v>467779</v>
          </cell>
          <cell r="B941" t="str">
            <v xml:space="preserve">ACHMADI ADIWINOTO S    </v>
          </cell>
          <cell r="C941" t="str">
            <v>09</v>
          </cell>
          <cell r="D941" t="str">
            <v>01/04/2002</v>
          </cell>
          <cell r="E941" t="str">
            <v>AST. JAGA PANEL PS-2</v>
          </cell>
          <cell r="F941" t="str">
            <v>09</v>
          </cell>
          <cell r="G941" t="str">
            <v>01/04/2002</v>
          </cell>
          <cell r="H941">
            <v>19225</v>
          </cell>
          <cell r="I941" t="str">
            <v>0000046655</v>
          </cell>
          <cell r="J941" t="str">
            <v>SMA</v>
          </cell>
          <cell r="K941" t="str">
            <v>P K MESIN</v>
          </cell>
          <cell r="L941" t="str">
            <v>PLAJU</v>
          </cell>
          <cell r="M941" t="str">
            <v>16/07/1975</v>
          </cell>
          <cell r="N941" t="str">
            <v>E13118</v>
          </cell>
          <cell r="O941" t="str">
            <v>U T L</v>
          </cell>
          <cell r="P941">
            <v>6</v>
          </cell>
          <cell r="Q941">
            <v>5</v>
          </cell>
          <cell r="R941">
            <v>5</v>
          </cell>
          <cell r="S941">
            <v>16.666666666666668</v>
          </cell>
          <cell r="T941">
            <v>3</v>
          </cell>
          <cell r="U941">
            <v>2</v>
          </cell>
          <cell r="V941">
            <v>0</v>
          </cell>
          <cell r="W941">
            <v>52</v>
          </cell>
          <cell r="X941">
            <v>39313</v>
          </cell>
        </row>
        <row r="942">
          <cell r="A942" t="str">
            <v>467827</v>
          </cell>
          <cell r="B942" t="str">
            <v xml:space="preserve">AGUS WIDARTO  A.MA  </v>
          </cell>
          <cell r="C942" t="str">
            <v>08</v>
          </cell>
          <cell r="D942" t="str">
            <v>01/04/2002</v>
          </cell>
          <cell r="E942" t="str">
            <v>PERENCANAAN INSTRUMENT AREA-III</v>
          </cell>
          <cell r="F942" t="str">
            <v>06</v>
          </cell>
          <cell r="G942" t="str">
            <v>01/12/2003</v>
          </cell>
          <cell r="H942">
            <v>19585</v>
          </cell>
          <cell r="I942" t="str">
            <v>0000056666</v>
          </cell>
          <cell r="J942" t="str">
            <v>D3</v>
          </cell>
          <cell r="K942" t="str">
            <v>SARMUD / TEK.ELEKTRO</v>
          </cell>
          <cell r="L942" t="str">
            <v>PLAJU</v>
          </cell>
          <cell r="M942" t="str">
            <v>16/07/1975</v>
          </cell>
          <cell r="N942" t="str">
            <v>E13A10</v>
          </cell>
          <cell r="O942" t="str">
            <v>PERENCANAAN</v>
          </cell>
          <cell r="P942">
            <v>6</v>
          </cell>
          <cell r="Q942">
            <v>6</v>
          </cell>
          <cell r="R942">
            <v>6</v>
          </cell>
          <cell r="S942">
            <v>20</v>
          </cell>
          <cell r="T942">
            <v>6</v>
          </cell>
          <cell r="U942">
            <v>1</v>
          </cell>
          <cell r="V942">
            <v>-2</v>
          </cell>
          <cell r="W942">
            <v>51</v>
          </cell>
          <cell r="X942">
            <v>39674</v>
          </cell>
        </row>
        <row r="943">
          <cell r="A943" t="str">
            <v>467851</v>
          </cell>
          <cell r="B943" t="str">
            <v xml:space="preserve">AMANCIK  A.P  </v>
          </cell>
          <cell r="C943" t="str">
            <v>09</v>
          </cell>
          <cell r="D943" t="str">
            <v>01/04/2001</v>
          </cell>
          <cell r="E943" t="str">
            <v>AST. LAB GAS &amp; LL</v>
          </cell>
          <cell r="F943" t="str">
            <v>08</v>
          </cell>
          <cell r="G943" t="str">
            <v>16/08/2000</v>
          </cell>
          <cell r="H943">
            <v>18068</v>
          </cell>
          <cell r="I943" t="str">
            <v>0000066566</v>
          </cell>
          <cell r="J943" t="str">
            <v>D1</v>
          </cell>
          <cell r="K943" t="str">
            <v>AKA LAB/KILANG I</v>
          </cell>
          <cell r="L943" t="str">
            <v>PLAJU</v>
          </cell>
          <cell r="M943" t="str">
            <v>16/07/1975</v>
          </cell>
          <cell r="N943" t="str">
            <v>E13140</v>
          </cell>
          <cell r="O943" t="str">
            <v>LABORATORIUM</v>
          </cell>
          <cell r="P943">
            <v>5</v>
          </cell>
          <cell r="Q943">
            <v>6</v>
          </cell>
          <cell r="R943">
            <v>6</v>
          </cell>
          <cell r="S943">
            <v>18.333333333333332</v>
          </cell>
          <cell r="T943">
            <v>4</v>
          </cell>
          <cell r="U943">
            <v>4</v>
          </cell>
          <cell r="V943">
            <v>-1</v>
          </cell>
          <cell r="W943">
            <v>55</v>
          </cell>
          <cell r="X943">
            <v>38157</v>
          </cell>
        </row>
        <row r="944">
          <cell r="A944" t="str">
            <v>467868</v>
          </cell>
          <cell r="B944" t="str">
            <v xml:space="preserve">AMANTJIK    </v>
          </cell>
          <cell r="C944" t="str">
            <v>07</v>
          </cell>
          <cell r="D944" t="str">
            <v>01/04/2003</v>
          </cell>
          <cell r="E944" t="str">
            <v>PWS. JAGA CD - 1</v>
          </cell>
          <cell r="F944" t="str">
            <v>07</v>
          </cell>
          <cell r="G944" t="str">
            <v>03/01/2000</v>
          </cell>
          <cell r="H944">
            <v>18906</v>
          </cell>
          <cell r="I944" t="str">
            <v>0000056676</v>
          </cell>
          <cell r="J944" t="str">
            <v>SMA</v>
          </cell>
          <cell r="K944" t="str">
            <v>SMA/PASPAL/IPA</v>
          </cell>
          <cell r="L944" t="str">
            <v>SUNGAI GERONG</v>
          </cell>
          <cell r="M944" t="str">
            <v>16/07/1975</v>
          </cell>
          <cell r="N944" t="str">
            <v>E13112</v>
          </cell>
          <cell r="O944" t="str">
            <v>CD &amp; L</v>
          </cell>
          <cell r="P944">
            <v>6</v>
          </cell>
          <cell r="Q944">
            <v>7</v>
          </cell>
          <cell r="R944">
            <v>6</v>
          </cell>
          <cell r="S944">
            <v>23.333333333333332</v>
          </cell>
          <cell r="T944">
            <v>3</v>
          </cell>
          <cell r="U944">
            <v>4</v>
          </cell>
          <cell r="V944">
            <v>0</v>
          </cell>
          <cell r="W944">
            <v>53</v>
          </cell>
          <cell r="X944">
            <v>38995</v>
          </cell>
        </row>
        <row r="945">
          <cell r="A945" t="str">
            <v>467876</v>
          </cell>
          <cell r="B945" t="str">
            <v xml:space="preserve">ARBAIN SYUKRI    </v>
          </cell>
          <cell r="C945" t="str">
            <v>09</v>
          </cell>
          <cell r="D945" t="str">
            <v>01/04/2002</v>
          </cell>
          <cell r="E945" t="str">
            <v>AST. JAGA LAB PETRO KIMIA</v>
          </cell>
          <cell r="F945" t="str">
            <v>07</v>
          </cell>
          <cell r="G945" t="str">
            <v>11/06/2001</v>
          </cell>
          <cell r="H945">
            <v>20001</v>
          </cell>
          <cell r="I945" t="str">
            <v>0000055566</v>
          </cell>
          <cell r="J945" t="str">
            <v>SMA</v>
          </cell>
          <cell r="K945" t="str">
            <v>SMA/PASPAL/IPA</v>
          </cell>
          <cell r="L945" t="str">
            <v>PLAJU</v>
          </cell>
          <cell r="M945" t="str">
            <v>16/07/1975</v>
          </cell>
          <cell r="N945" t="str">
            <v>E13140</v>
          </cell>
          <cell r="O945" t="str">
            <v>LABORATORIUM</v>
          </cell>
          <cell r="P945">
            <v>5</v>
          </cell>
          <cell r="Q945">
            <v>6</v>
          </cell>
          <cell r="R945">
            <v>6</v>
          </cell>
          <cell r="S945">
            <v>18.333333333333332</v>
          </cell>
          <cell r="T945">
            <v>3</v>
          </cell>
          <cell r="U945">
            <v>3</v>
          </cell>
          <cell r="V945">
            <v>-2</v>
          </cell>
          <cell r="W945">
            <v>50</v>
          </cell>
          <cell r="X945">
            <v>40090</v>
          </cell>
        </row>
        <row r="946">
          <cell r="A946" t="str">
            <v>467908</v>
          </cell>
          <cell r="B946" t="str">
            <v xml:space="preserve">ASWANDI  IR  </v>
          </cell>
          <cell r="C946" t="str">
            <v>09</v>
          </cell>
          <cell r="D946" t="str">
            <v>01/04/2000</v>
          </cell>
          <cell r="E946" t="str">
            <v>PWS. JAGA DISTRIBUSI</v>
          </cell>
          <cell r="F946" t="str">
            <v>08</v>
          </cell>
          <cell r="G946" t="str">
            <v>01/10/2002</v>
          </cell>
          <cell r="H946">
            <v>19947</v>
          </cell>
          <cell r="I946" t="str">
            <v>0000055566</v>
          </cell>
          <cell r="J946" t="str">
            <v>S1</v>
          </cell>
          <cell r="K946" t="str">
            <v>TEKNIK MESIN</v>
          </cell>
          <cell r="L946" t="str">
            <v>PLAJU</v>
          </cell>
          <cell r="M946" t="str">
            <v>16/07/1975</v>
          </cell>
          <cell r="N946" t="str">
            <v>E13118</v>
          </cell>
          <cell r="O946" t="str">
            <v>U T L</v>
          </cell>
          <cell r="P946">
            <v>5</v>
          </cell>
          <cell r="Q946">
            <v>6</v>
          </cell>
          <cell r="R946">
            <v>6</v>
          </cell>
          <cell r="S946">
            <v>18.333333333333332</v>
          </cell>
          <cell r="T946">
            <v>7</v>
          </cell>
          <cell r="U946">
            <v>2</v>
          </cell>
          <cell r="V946">
            <v>-1</v>
          </cell>
          <cell r="W946">
            <v>50</v>
          </cell>
          <cell r="X946">
            <v>40036</v>
          </cell>
        </row>
        <row r="947">
          <cell r="A947" t="str">
            <v>467932</v>
          </cell>
          <cell r="B947" t="str">
            <v xml:space="preserve">BAHARUDDIN  A.MA  </v>
          </cell>
          <cell r="C947" t="str">
            <v>07</v>
          </cell>
          <cell r="D947" t="str">
            <v>01/04/2002</v>
          </cell>
          <cell r="E947" t="str">
            <v>PWS. PERENCANAAN</v>
          </cell>
          <cell r="F947" t="str">
            <v>06</v>
          </cell>
          <cell r="G947" t="str">
            <v>16/09/2003</v>
          </cell>
          <cell r="H947">
            <v>19364</v>
          </cell>
          <cell r="I947" t="str">
            <v>0000065655</v>
          </cell>
          <cell r="J947" t="str">
            <v>D2</v>
          </cell>
          <cell r="K947" t="str">
            <v>AKA SIPIL II</v>
          </cell>
          <cell r="L947" t="str">
            <v>PLAJU</v>
          </cell>
          <cell r="M947" t="str">
            <v>16/07/1975</v>
          </cell>
          <cell r="N947" t="str">
            <v>E13530</v>
          </cell>
          <cell r="O947" t="str">
            <v>FASUM</v>
          </cell>
          <cell r="P947">
            <v>6</v>
          </cell>
          <cell r="Q947">
            <v>5</v>
          </cell>
          <cell r="R947">
            <v>5</v>
          </cell>
          <cell r="S947">
            <v>16.666666666666668</v>
          </cell>
          <cell r="T947">
            <v>5</v>
          </cell>
          <cell r="U947">
            <v>1</v>
          </cell>
          <cell r="V947">
            <v>-1</v>
          </cell>
          <cell r="W947">
            <v>51</v>
          </cell>
          <cell r="X947">
            <v>39452</v>
          </cell>
        </row>
        <row r="948">
          <cell r="A948" t="str">
            <v>467957</v>
          </cell>
          <cell r="B948" t="str">
            <v xml:space="preserve">BAMBANG KUSAINI    </v>
          </cell>
          <cell r="C948" t="str">
            <v>08</v>
          </cell>
          <cell r="D948" t="str">
            <v>01/04/2003</v>
          </cell>
          <cell r="E948" t="str">
            <v>MATERIAL MAN</v>
          </cell>
          <cell r="F948" t="str">
            <v>08</v>
          </cell>
          <cell r="G948" t="str">
            <v>31/12/2000</v>
          </cell>
          <cell r="H948">
            <v>18575</v>
          </cell>
          <cell r="I948" t="str">
            <v>0000045665</v>
          </cell>
          <cell r="J948" t="str">
            <v>D1</v>
          </cell>
          <cell r="K948" t="str">
            <v>AKA MESIN I</v>
          </cell>
          <cell r="L948" t="str">
            <v>PLAJU</v>
          </cell>
          <cell r="M948" t="str">
            <v>16/07/1975</v>
          </cell>
          <cell r="N948" t="str">
            <v>E13A50</v>
          </cell>
          <cell r="O948" t="str">
            <v>BENGKEL</v>
          </cell>
          <cell r="P948">
            <v>6</v>
          </cell>
          <cell r="Q948">
            <v>6</v>
          </cell>
          <cell r="R948">
            <v>5</v>
          </cell>
          <cell r="S948">
            <v>18.333333333333332</v>
          </cell>
          <cell r="T948">
            <v>4</v>
          </cell>
          <cell r="U948">
            <v>4</v>
          </cell>
          <cell r="V948">
            <v>0</v>
          </cell>
          <cell r="W948">
            <v>54</v>
          </cell>
          <cell r="X948">
            <v>38664</v>
          </cell>
        </row>
        <row r="949">
          <cell r="A949" t="str">
            <v>467965</v>
          </cell>
          <cell r="B949" t="str">
            <v xml:space="preserve">ROBERT BANJAR NAHOR    </v>
          </cell>
          <cell r="C949" t="str">
            <v>09</v>
          </cell>
          <cell r="D949" t="str">
            <v>01/04/2002</v>
          </cell>
          <cell r="E949" t="str">
            <v>AST. CONSOLE CD-1</v>
          </cell>
          <cell r="F949" t="str">
            <v>08</v>
          </cell>
          <cell r="G949" t="str">
            <v>02/04/2002</v>
          </cell>
          <cell r="H949">
            <v>19467</v>
          </cell>
          <cell r="I949" t="str">
            <v>0000045656</v>
          </cell>
          <cell r="J949" t="str">
            <v>D3</v>
          </cell>
          <cell r="K949" t="str">
            <v>AK INDUSTRI/NIAGA</v>
          </cell>
          <cell r="L949" t="str">
            <v>SUNGAI GERONG</v>
          </cell>
          <cell r="M949" t="str">
            <v>16/07/1975</v>
          </cell>
          <cell r="N949" t="str">
            <v>E13112</v>
          </cell>
          <cell r="O949" t="str">
            <v>CD &amp; L</v>
          </cell>
          <cell r="P949">
            <v>6</v>
          </cell>
          <cell r="Q949">
            <v>5</v>
          </cell>
          <cell r="R949">
            <v>6</v>
          </cell>
          <cell r="S949">
            <v>18.333333333333332</v>
          </cell>
          <cell r="T949">
            <v>6</v>
          </cell>
          <cell r="U949">
            <v>2</v>
          </cell>
          <cell r="V949">
            <v>-1</v>
          </cell>
          <cell r="W949">
            <v>51</v>
          </cell>
          <cell r="X949">
            <v>39556</v>
          </cell>
        </row>
        <row r="950">
          <cell r="A950" t="str">
            <v>468004</v>
          </cell>
          <cell r="B950" t="str">
            <v xml:space="preserve">DANO BUDJANG    </v>
          </cell>
          <cell r="C950" t="str">
            <v>08</v>
          </cell>
          <cell r="D950" t="str">
            <v>01/04/2003</v>
          </cell>
          <cell r="E950" t="str">
            <v>TEKNISI LAS</v>
          </cell>
          <cell r="F950" t="str">
            <v>08</v>
          </cell>
          <cell r="G950" t="str">
            <v>01/10/2002</v>
          </cell>
          <cell r="H950">
            <v>19362</v>
          </cell>
          <cell r="I950" t="str">
            <v>0000056666</v>
          </cell>
          <cell r="J950" t="str">
            <v>D1</v>
          </cell>
          <cell r="K950" t="str">
            <v>AKA MESIN I</v>
          </cell>
          <cell r="L950" t="str">
            <v>PLAJU</v>
          </cell>
          <cell r="M950" t="str">
            <v>16/07/1975</v>
          </cell>
          <cell r="N950" t="str">
            <v>E13A50</v>
          </cell>
          <cell r="O950" t="str">
            <v>BENGKEL</v>
          </cell>
          <cell r="P950">
            <v>6</v>
          </cell>
          <cell r="Q950">
            <v>6</v>
          </cell>
          <cell r="R950">
            <v>6</v>
          </cell>
          <cell r="S950">
            <v>20</v>
          </cell>
          <cell r="T950">
            <v>4</v>
          </cell>
          <cell r="U950">
            <v>2</v>
          </cell>
          <cell r="V950">
            <v>0</v>
          </cell>
          <cell r="W950">
            <v>51</v>
          </cell>
          <cell r="X950">
            <v>39450</v>
          </cell>
        </row>
        <row r="951">
          <cell r="A951" t="str">
            <v>468061</v>
          </cell>
          <cell r="B951" t="str">
            <v xml:space="preserve">DJOKO PURWANTO    </v>
          </cell>
          <cell r="C951" t="str">
            <v>09</v>
          </cell>
          <cell r="D951" t="str">
            <v>01/10/2000</v>
          </cell>
          <cell r="E951" t="str">
            <v>TEKNISI SCAFFOLD</v>
          </cell>
          <cell r="F951" t="str">
            <v>08</v>
          </cell>
          <cell r="G951" t="str">
            <v>01/10/2002</v>
          </cell>
          <cell r="H951">
            <v>19383</v>
          </cell>
          <cell r="I951" t="str">
            <v>0000064456</v>
          </cell>
          <cell r="J951" t="str">
            <v>D1</v>
          </cell>
          <cell r="K951" t="str">
            <v>AKA SIPIL I</v>
          </cell>
          <cell r="L951" t="str">
            <v>PLAJU</v>
          </cell>
          <cell r="M951" t="str">
            <v>16/07/1975</v>
          </cell>
          <cell r="N951" t="str">
            <v>E13A50</v>
          </cell>
          <cell r="O951" t="str">
            <v>BENGKEL</v>
          </cell>
          <cell r="P951">
            <v>4</v>
          </cell>
          <cell r="Q951">
            <v>5</v>
          </cell>
          <cell r="R951">
            <v>6</v>
          </cell>
          <cell r="S951">
            <v>15</v>
          </cell>
          <cell r="T951">
            <v>4</v>
          </cell>
          <cell r="U951">
            <v>2</v>
          </cell>
          <cell r="V951">
            <v>-1</v>
          </cell>
          <cell r="W951">
            <v>51</v>
          </cell>
          <cell r="X951">
            <v>39471</v>
          </cell>
        </row>
        <row r="952">
          <cell r="A952" t="str">
            <v>468078</v>
          </cell>
          <cell r="B952" t="str">
            <v xml:space="preserve">DJOKO SUPIRMAN    </v>
          </cell>
          <cell r="C952" t="str">
            <v>08</v>
          </cell>
          <cell r="D952" t="str">
            <v>01/04/2002</v>
          </cell>
          <cell r="E952" t="str">
            <v>INP. PES ANGKAT &amp; SERTIFI</v>
          </cell>
          <cell r="F952" t="str">
            <v>07</v>
          </cell>
          <cell r="G952" t="str">
            <v>03/01/2000</v>
          </cell>
          <cell r="H952">
            <v>19940</v>
          </cell>
          <cell r="I952" t="str">
            <v>0000055655</v>
          </cell>
          <cell r="J952" t="str">
            <v>D3</v>
          </cell>
          <cell r="K952" t="str">
            <v>AKA MESIN III</v>
          </cell>
          <cell r="L952" t="str">
            <v>PLAJU</v>
          </cell>
          <cell r="M952" t="str">
            <v>16/07/1975</v>
          </cell>
          <cell r="N952" t="str">
            <v>E13122</v>
          </cell>
          <cell r="O952" t="str">
            <v>INSPEKSI</v>
          </cell>
          <cell r="P952">
            <v>6</v>
          </cell>
          <cell r="Q952">
            <v>5</v>
          </cell>
          <cell r="R952">
            <v>5</v>
          </cell>
          <cell r="S952">
            <v>16.666666666666668</v>
          </cell>
          <cell r="T952">
            <v>6</v>
          </cell>
          <cell r="U952">
            <v>4</v>
          </cell>
          <cell r="V952">
            <v>-1</v>
          </cell>
          <cell r="W952">
            <v>50</v>
          </cell>
          <cell r="X952">
            <v>40029</v>
          </cell>
        </row>
        <row r="953">
          <cell r="A953" t="str">
            <v>468086</v>
          </cell>
          <cell r="B953" t="str">
            <v xml:space="preserve">DJUWADI  KLIWON  IR  </v>
          </cell>
          <cell r="C953" t="str">
            <v>07</v>
          </cell>
          <cell r="D953" t="str">
            <v>01/04/2002</v>
          </cell>
          <cell r="E953" t="str">
            <v>AST. AHLI REN &amp; SIST.LIST</v>
          </cell>
          <cell r="F953" t="str">
            <v>06</v>
          </cell>
          <cell r="G953" t="str">
            <v>09/06/2003</v>
          </cell>
          <cell r="H953">
            <v>19830</v>
          </cell>
          <cell r="I953" t="str">
            <v>0000045664</v>
          </cell>
          <cell r="J953" t="str">
            <v>S1</v>
          </cell>
          <cell r="K953" t="str">
            <v>TEKNIK ELEKTRO</v>
          </cell>
          <cell r="L953" t="str">
            <v>PLAJU</v>
          </cell>
          <cell r="M953" t="str">
            <v>16/07/1975</v>
          </cell>
          <cell r="N953" t="str">
            <v>E13121</v>
          </cell>
          <cell r="O953" t="str">
            <v>REN &amp; KOORD KSP</v>
          </cell>
          <cell r="P953">
            <v>6</v>
          </cell>
          <cell r="Q953">
            <v>6</v>
          </cell>
          <cell r="R953">
            <v>4</v>
          </cell>
          <cell r="S953">
            <v>16.666666666666668</v>
          </cell>
          <cell r="T953">
            <v>7</v>
          </cell>
          <cell r="U953">
            <v>1</v>
          </cell>
          <cell r="V953">
            <v>-1</v>
          </cell>
          <cell r="W953">
            <v>50</v>
          </cell>
          <cell r="X953">
            <v>39919</v>
          </cell>
        </row>
        <row r="954">
          <cell r="A954" t="str">
            <v>468134</v>
          </cell>
          <cell r="B954" t="str">
            <v xml:space="preserve">FUAD ZAKIR    </v>
          </cell>
          <cell r="C954" t="str">
            <v>08</v>
          </cell>
          <cell r="D954" t="str">
            <v>01/04/2002</v>
          </cell>
          <cell r="E954" t="str">
            <v>AST. MEKANIK / LISTRIK</v>
          </cell>
          <cell r="F954" t="str">
            <v>08</v>
          </cell>
          <cell r="G954" t="str">
            <v>01/11/2000</v>
          </cell>
          <cell r="H954">
            <v>19513</v>
          </cell>
          <cell r="I954" t="str">
            <v>0000066655</v>
          </cell>
          <cell r="J954" t="str">
            <v>SMA</v>
          </cell>
          <cell r="K954" t="str">
            <v>P K MIGAS</v>
          </cell>
          <cell r="L954" t="str">
            <v>PLAJU</v>
          </cell>
          <cell r="M954" t="str">
            <v>16/07/1975</v>
          </cell>
          <cell r="N954" t="str">
            <v>E13C00</v>
          </cell>
          <cell r="O954" t="str">
            <v>DOK &amp; PKP</v>
          </cell>
          <cell r="P954">
            <v>6</v>
          </cell>
          <cell r="Q954">
            <v>5</v>
          </cell>
          <cell r="R954">
            <v>5</v>
          </cell>
          <cell r="S954">
            <v>16.666666666666668</v>
          </cell>
          <cell r="T954">
            <v>3</v>
          </cell>
          <cell r="U954">
            <v>4</v>
          </cell>
          <cell r="V954">
            <v>0</v>
          </cell>
          <cell r="W954">
            <v>51</v>
          </cell>
          <cell r="X954">
            <v>39602</v>
          </cell>
        </row>
        <row r="955">
          <cell r="A955" t="str">
            <v>468183</v>
          </cell>
          <cell r="B955" t="str">
            <v xml:space="preserve">HAPPY HARUN AL.R.  A.P  </v>
          </cell>
          <cell r="C955" t="str">
            <v>09</v>
          </cell>
          <cell r="D955" t="str">
            <v>01/04/2001</v>
          </cell>
          <cell r="E955" t="str">
            <v>AST. JAGA CONSOLE PROPYLE</v>
          </cell>
          <cell r="F955" t="str">
            <v>08</v>
          </cell>
          <cell r="G955" t="str">
            <v>16/09/2002</v>
          </cell>
          <cell r="H955">
            <v>18819</v>
          </cell>
          <cell r="I955" t="str">
            <v>0000056555</v>
          </cell>
          <cell r="J955" t="str">
            <v>D1</v>
          </cell>
          <cell r="K955" t="str">
            <v>AKA INST &amp; ELEKTRONIKA I</v>
          </cell>
          <cell r="L955" t="str">
            <v>PLAJU</v>
          </cell>
          <cell r="M955" t="str">
            <v>16/07/1975</v>
          </cell>
          <cell r="N955" t="str">
            <v>E13131</v>
          </cell>
          <cell r="O955" t="str">
            <v>P P</v>
          </cell>
          <cell r="P955">
            <v>5</v>
          </cell>
          <cell r="Q955">
            <v>5</v>
          </cell>
          <cell r="R955">
            <v>5</v>
          </cell>
          <cell r="S955">
            <v>15</v>
          </cell>
          <cell r="T955">
            <v>4</v>
          </cell>
          <cell r="U955">
            <v>2</v>
          </cell>
          <cell r="V955">
            <v>-1</v>
          </cell>
          <cell r="W955">
            <v>53</v>
          </cell>
          <cell r="X955">
            <v>38908</v>
          </cell>
        </row>
        <row r="956">
          <cell r="A956" t="str">
            <v>468215</v>
          </cell>
          <cell r="B956" t="str">
            <v xml:space="preserve">HARMONIS AKIP    </v>
          </cell>
          <cell r="C956" t="str">
            <v>08</v>
          </cell>
          <cell r="D956" t="str">
            <v>01/04/2002</v>
          </cell>
          <cell r="E956" t="str">
            <v>TEKNISI NON ROT EQUIP.</v>
          </cell>
          <cell r="F956" t="str">
            <v>08</v>
          </cell>
          <cell r="G956" t="str">
            <v>31/12/2000</v>
          </cell>
          <cell r="H956">
            <v>18546</v>
          </cell>
          <cell r="I956" t="str">
            <v>0000036666</v>
          </cell>
          <cell r="J956" t="str">
            <v>D1</v>
          </cell>
          <cell r="K956" t="str">
            <v>PKL TEKNIK SIPIL</v>
          </cell>
          <cell r="L956" t="str">
            <v>PLAJU</v>
          </cell>
          <cell r="M956" t="str">
            <v>16/07/1975</v>
          </cell>
          <cell r="N956" t="str">
            <v>E13A50</v>
          </cell>
          <cell r="O956" t="str">
            <v>BENGKEL</v>
          </cell>
          <cell r="P956">
            <v>6</v>
          </cell>
          <cell r="Q956">
            <v>6</v>
          </cell>
          <cell r="R956">
            <v>6</v>
          </cell>
          <cell r="S956">
            <v>20</v>
          </cell>
          <cell r="T956">
            <v>4</v>
          </cell>
          <cell r="U956">
            <v>4</v>
          </cell>
          <cell r="V956">
            <v>0</v>
          </cell>
          <cell r="W956">
            <v>54</v>
          </cell>
          <cell r="X956">
            <v>38635</v>
          </cell>
        </row>
        <row r="957">
          <cell r="A957" t="str">
            <v>468223</v>
          </cell>
          <cell r="B957" t="str">
            <v xml:space="preserve">HARTO  A.P  </v>
          </cell>
          <cell r="C957" t="str">
            <v>07</v>
          </cell>
          <cell r="D957" t="str">
            <v>01/04/2003</v>
          </cell>
          <cell r="E957" t="str">
            <v>AST. CONSOLE</v>
          </cell>
          <cell r="F957" t="str">
            <v>07</v>
          </cell>
          <cell r="G957" t="str">
            <v>03/01/2000</v>
          </cell>
          <cell r="H957">
            <v>20318</v>
          </cell>
          <cell r="I957" t="str">
            <v>0000066666</v>
          </cell>
          <cell r="J957" t="str">
            <v>D1</v>
          </cell>
          <cell r="K957" t="str">
            <v>AKA PENGOL/KIL I</v>
          </cell>
          <cell r="L957" t="str">
            <v>SUNGAI GERONG</v>
          </cell>
          <cell r="M957" t="str">
            <v>16/07/1975</v>
          </cell>
          <cell r="N957" t="str">
            <v>E13112</v>
          </cell>
          <cell r="O957" t="str">
            <v>CD &amp; L</v>
          </cell>
          <cell r="P957">
            <v>6</v>
          </cell>
          <cell r="Q957">
            <v>6</v>
          </cell>
          <cell r="R957">
            <v>6</v>
          </cell>
          <cell r="S957">
            <v>20</v>
          </cell>
          <cell r="T957">
            <v>4</v>
          </cell>
          <cell r="U957">
            <v>4</v>
          </cell>
          <cell r="V957">
            <v>0</v>
          </cell>
          <cell r="W957">
            <v>49</v>
          </cell>
          <cell r="X957">
            <v>40407</v>
          </cell>
        </row>
        <row r="958">
          <cell r="A958" t="str">
            <v>468231</v>
          </cell>
          <cell r="B958" t="str">
            <v xml:space="preserve">HARTONO    </v>
          </cell>
          <cell r="C958" t="str">
            <v>09</v>
          </cell>
          <cell r="D958" t="str">
            <v>01/04/2002</v>
          </cell>
          <cell r="E958" t="str">
            <v>MPPK S/D 31122004</v>
          </cell>
          <cell r="F958" t="str">
            <v>09</v>
          </cell>
          <cell r="G958" t="str">
            <v>27/12/2003</v>
          </cell>
          <cell r="H958">
            <v>17894</v>
          </cell>
          <cell r="I958" t="str">
            <v>0000035654</v>
          </cell>
          <cell r="J958" t="str">
            <v>SMK</v>
          </cell>
          <cell r="K958" t="str">
            <v>STM/BGN GEDUNG</v>
          </cell>
          <cell r="L958" t="str">
            <v>SUNGAI GERONG</v>
          </cell>
          <cell r="M958" t="str">
            <v>16/07/1975</v>
          </cell>
          <cell r="N958" t="str">
            <v>E13730</v>
          </cell>
          <cell r="O958" t="str">
            <v>H I K</v>
          </cell>
          <cell r="P958">
            <v>6</v>
          </cell>
          <cell r="Q958">
            <v>5</v>
          </cell>
          <cell r="R958">
            <v>4</v>
          </cell>
          <cell r="S958">
            <v>15</v>
          </cell>
          <cell r="T958">
            <v>3</v>
          </cell>
          <cell r="U958">
            <v>1</v>
          </cell>
          <cell r="V958">
            <v>0</v>
          </cell>
          <cell r="W958">
            <v>56</v>
          </cell>
          <cell r="X958">
            <v>37982</v>
          </cell>
        </row>
        <row r="959">
          <cell r="A959" t="str">
            <v>468289</v>
          </cell>
          <cell r="B959" t="str">
            <v xml:space="preserve">HEFNI  ST  </v>
          </cell>
          <cell r="C959" t="str">
            <v>08</v>
          </cell>
          <cell r="D959" t="str">
            <v>01/04/2002</v>
          </cell>
          <cell r="E959" t="str">
            <v>INP OFF UTL</v>
          </cell>
          <cell r="F959" t="str">
            <v>06</v>
          </cell>
          <cell r="G959" t="str">
            <v>31/12/2000</v>
          </cell>
          <cell r="H959">
            <v>19224</v>
          </cell>
          <cell r="I959" t="str">
            <v>0000045655</v>
          </cell>
          <cell r="J959" t="str">
            <v>S1</v>
          </cell>
          <cell r="K959" t="str">
            <v>TEKNIK MESIN</v>
          </cell>
          <cell r="L959" t="str">
            <v>PLAJU</v>
          </cell>
          <cell r="M959" t="str">
            <v>16/07/1975</v>
          </cell>
          <cell r="N959" t="str">
            <v>E13A90</v>
          </cell>
          <cell r="O959" t="str">
            <v>ENJ. PEM</v>
          </cell>
          <cell r="P959">
            <v>6</v>
          </cell>
          <cell r="Q959">
            <v>5</v>
          </cell>
          <cell r="R959">
            <v>5</v>
          </cell>
          <cell r="S959">
            <v>16.666666666666668</v>
          </cell>
          <cell r="T959">
            <v>7</v>
          </cell>
          <cell r="U959">
            <v>4</v>
          </cell>
          <cell r="V959">
            <v>-2</v>
          </cell>
          <cell r="W959">
            <v>52</v>
          </cell>
          <cell r="X959">
            <v>39312</v>
          </cell>
        </row>
        <row r="960">
          <cell r="A960" t="str">
            <v>468297</v>
          </cell>
          <cell r="B960" t="str">
            <v xml:space="preserve">HELMI    </v>
          </cell>
          <cell r="C960" t="str">
            <v>09</v>
          </cell>
          <cell r="D960" t="str">
            <v>01/10/2000</v>
          </cell>
          <cell r="E960" t="str">
            <v>TEKNISI ROT EQUIP.</v>
          </cell>
          <cell r="F960" t="str">
            <v>08</v>
          </cell>
          <cell r="G960" t="str">
            <v>01/07/2003</v>
          </cell>
          <cell r="H960">
            <v>18429</v>
          </cell>
          <cell r="I960" t="str">
            <v>0000066666</v>
          </cell>
          <cell r="J960" t="str">
            <v>D1</v>
          </cell>
          <cell r="K960" t="str">
            <v>AKA MESIN I</v>
          </cell>
          <cell r="L960" t="str">
            <v>PLAJU</v>
          </cell>
          <cell r="M960" t="str">
            <v>16/07/1975</v>
          </cell>
          <cell r="N960" t="str">
            <v>E13A50</v>
          </cell>
          <cell r="O960" t="str">
            <v>BENGKEL</v>
          </cell>
          <cell r="P960">
            <v>6</v>
          </cell>
          <cell r="Q960">
            <v>6</v>
          </cell>
          <cell r="R960">
            <v>6</v>
          </cell>
          <cell r="S960">
            <v>20</v>
          </cell>
          <cell r="T960">
            <v>4</v>
          </cell>
          <cell r="U960">
            <v>1</v>
          </cell>
          <cell r="V960">
            <v>-1</v>
          </cell>
          <cell r="W960">
            <v>54</v>
          </cell>
          <cell r="X960">
            <v>38518</v>
          </cell>
        </row>
        <row r="961">
          <cell r="A961" t="str">
            <v>468312</v>
          </cell>
          <cell r="B961" t="str">
            <v xml:space="preserve">HERMAN BOODY    </v>
          </cell>
          <cell r="C961" t="str">
            <v>08</v>
          </cell>
          <cell r="D961" t="str">
            <v>01/10/2003</v>
          </cell>
          <cell r="E961" t="str">
            <v>AST. SHIFT OPS &amp; QC</v>
          </cell>
          <cell r="F961" t="str">
            <v>08</v>
          </cell>
          <cell r="G961" t="str">
            <v>03/01/2000</v>
          </cell>
          <cell r="H961">
            <v>19480</v>
          </cell>
          <cell r="I961" t="str">
            <v>0000056565</v>
          </cell>
          <cell r="J961" t="str">
            <v>SMA</v>
          </cell>
          <cell r="K961" t="str">
            <v>P K MIGAS</v>
          </cell>
          <cell r="L961" t="str">
            <v>PLAJU</v>
          </cell>
          <cell r="M961" t="str">
            <v>16/07/1975</v>
          </cell>
          <cell r="N961" t="str">
            <v>E13C00</v>
          </cell>
          <cell r="O961" t="str">
            <v>DOK &amp; PKP</v>
          </cell>
          <cell r="P961">
            <v>5</v>
          </cell>
          <cell r="Q961">
            <v>6</v>
          </cell>
          <cell r="R961">
            <v>5</v>
          </cell>
          <cell r="S961">
            <v>16.666666666666668</v>
          </cell>
          <cell r="T961">
            <v>3</v>
          </cell>
          <cell r="U961">
            <v>4</v>
          </cell>
          <cell r="V961">
            <v>0</v>
          </cell>
          <cell r="W961">
            <v>51</v>
          </cell>
          <cell r="X961">
            <v>39569</v>
          </cell>
        </row>
        <row r="962">
          <cell r="A962" t="str">
            <v>468361</v>
          </cell>
          <cell r="B962" t="str">
            <v xml:space="preserve">ISAR. MUSTOPA  SE  </v>
          </cell>
          <cell r="C962" t="str">
            <v>07</v>
          </cell>
          <cell r="D962" t="str">
            <v>01/10/2001</v>
          </cell>
          <cell r="E962" t="str">
            <v>PWS. SALES MARKET &amp; SP</v>
          </cell>
          <cell r="F962" t="str">
            <v>06</v>
          </cell>
          <cell r="G962" t="str">
            <v>01/06/2002</v>
          </cell>
          <cell r="H962">
            <v>19876</v>
          </cell>
          <cell r="I962" t="str">
            <v>0000066555</v>
          </cell>
          <cell r="J962" t="str">
            <v>S1</v>
          </cell>
          <cell r="K962" t="str">
            <v>EKONOMI MANAGEMENT</v>
          </cell>
          <cell r="L962" t="str">
            <v>PLAJU</v>
          </cell>
          <cell r="M962" t="str">
            <v>16/07/1975</v>
          </cell>
          <cell r="N962" t="str">
            <v>E13C00</v>
          </cell>
          <cell r="O962" t="str">
            <v>DOK &amp; PKP</v>
          </cell>
          <cell r="P962">
            <v>5</v>
          </cell>
          <cell r="Q962">
            <v>5</v>
          </cell>
          <cell r="R962">
            <v>5</v>
          </cell>
          <cell r="S962">
            <v>15</v>
          </cell>
          <cell r="T962">
            <v>7</v>
          </cell>
          <cell r="U962">
            <v>2</v>
          </cell>
          <cell r="V962">
            <v>-1</v>
          </cell>
          <cell r="W962">
            <v>50</v>
          </cell>
          <cell r="X962">
            <v>39965</v>
          </cell>
        </row>
        <row r="963">
          <cell r="A963" t="str">
            <v>468467</v>
          </cell>
          <cell r="B963" t="str">
            <v xml:space="preserve">K.M. HASYIM KADIR    </v>
          </cell>
          <cell r="C963" t="str">
            <v>09</v>
          </cell>
          <cell r="D963" t="str">
            <v>01/04/2002</v>
          </cell>
          <cell r="E963" t="str">
            <v>PWS. LAB ANALITIK SG</v>
          </cell>
          <cell r="F963" t="str">
            <v>07</v>
          </cell>
          <cell r="G963" t="str">
            <v>11/06/2001</v>
          </cell>
          <cell r="H963">
            <v>18871</v>
          </cell>
          <cell r="I963" t="str">
            <v>0000055665</v>
          </cell>
          <cell r="J963" t="str">
            <v>SMA</v>
          </cell>
          <cell r="K963" t="str">
            <v>P K MIGAS</v>
          </cell>
          <cell r="L963" t="str">
            <v>SUNGAI GERONG</v>
          </cell>
          <cell r="M963" t="str">
            <v>16/07/1975</v>
          </cell>
          <cell r="N963" t="str">
            <v>E13140</v>
          </cell>
          <cell r="O963" t="str">
            <v>LABORATORIUM</v>
          </cell>
          <cell r="P963">
            <v>6</v>
          </cell>
          <cell r="Q963">
            <v>6</v>
          </cell>
          <cell r="R963">
            <v>5</v>
          </cell>
          <cell r="S963">
            <v>18.333333333333332</v>
          </cell>
          <cell r="T963">
            <v>3</v>
          </cell>
          <cell r="U963">
            <v>3</v>
          </cell>
          <cell r="V963">
            <v>-2</v>
          </cell>
          <cell r="W963">
            <v>53</v>
          </cell>
          <cell r="X963">
            <v>38960</v>
          </cell>
        </row>
        <row r="964">
          <cell r="A964" t="str">
            <v>468475</v>
          </cell>
          <cell r="B964" t="str">
            <v xml:space="preserve">KAMIDI PARKIDJO  S.T  </v>
          </cell>
          <cell r="C964" t="str">
            <v>09</v>
          </cell>
          <cell r="D964" t="str">
            <v>01/04/1999</v>
          </cell>
          <cell r="E964" t="str">
            <v>POK.SPES.BANG. MAT</v>
          </cell>
          <cell r="F964" t="str">
            <v>07</v>
          </cell>
          <cell r="G964" t="str">
            <v>15/07/2002</v>
          </cell>
          <cell r="H964">
            <v>19367</v>
          </cell>
          <cell r="I964" t="str">
            <v>0000045655</v>
          </cell>
          <cell r="J964" t="str">
            <v>S1</v>
          </cell>
          <cell r="K964" t="str">
            <v>TEKNIK MESIN</v>
          </cell>
          <cell r="L964" t="str">
            <v>PLAJU</v>
          </cell>
          <cell r="M964" t="str">
            <v>16/07/1975</v>
          </cell>
          <cell r="N964" t="str">
            <v>E13A90</v>
          </cell>
          <cell r="O964" t="str">
            <v>ENJ. PEM</v>
          </cell>
          <cell r="P964">
            <v>6</v>
          </cell>
          <cell r="Q964">
            <v>5</v>
          </cell>
          <cell r="R964">
            <v>5</v>
          </cell>
          <cell r="S964">
            <v>16.666666666666668</v>
          </cell>
          <cell r="T964">
            <v>7</v>
          </cell>
          <cell r="U964">
            <v>2</v>
          </cell>
          <cell r="V964">
            <v>-2</v>
          </cell>
          <cell r="W964">
            <v>51</v>
          </cell>
          <cell r="X964">
            <v>39455</v>
          </cell>
        </row>
        <row r="965">
          <cell r="A965" t="str">
            <v>468483</v>
          </cell>
          <cell r="B965" t="str">
            <v xml:space="preserve">LEGINO  A.Md  </v>
          </cell>
          <cell r="C965" t="str">
            <v>08</v>
          </cell>
          <cell r="D965" t="str">
            <v>01/04/2002</v>
          </cell>
          <cell r="E965" t="str">
            <v>TEKNISI INSTRUMENT</v>
          </cell>
          <cell r="F965" t="str">
            <v>07</v>
          </cell>
          <cell r="G965" t="str">
            <v>03/12/2002</v>
          </cell>
          <cell r="H965">
            <v>19995</v>
          </cell>
          <cell r="I965" t="str">
            <v>0000056666</v>
          </cell>
          <cell r="J965" t="str">
            <v>D3</v>
          </cell>
          <cell r="K965" t="str">
            <v>AKA INSTRUMENT &amp; ELOKTRO</v>
          </cell>
          <cell r="L965" t="str">
            <v>PLAJU</v>
          </cell>
          <cell r="M965" t="str">
            <v>16/07/1975</v>
          </cell>
          <cell r="N965" t="str">
            <v>E13A50</v>
          </cell>
          <cell r="O965" t="str">
            <v>BENGKEL</v>
          </cell>
          <cell r="P965">
            <v>6</v>
          </cell>
          <cell r="Q965">
            <v>6</v>
          </cell>
          <cell r="R965">
            <v>6</v>
          </cell>
          <cell r="S965">
            <v>20</v>
          </cell>
          <cell r="T965">
            <v>6</v>
          </cell>
          <cell r="U965">
            <v>2</v>
          </cell>
          <cell r="V965">
            <v>-1</v>
          </cell>
          <cell r="W965">
            <v>50</v>
          </cell>
          <cell r="X965">
            <v>40084</v>
          </cell>
        </row>
        <row r="966">
          <cell r="A966" t="str">
            <v>468515</v>
          </cell>
          <cell r="B966" t="str">
            <v xml:space="preserve">TAMBUNAN  M  A.P  </v>
          </cell>
          <cell r="C966" t="str">
            <v>08</v>
          </cell>
          <cell r="D966" t="str">
            <v>01/04/2001</v>
          </cell>
          <cell r="E966" t="str">
            <v>PWS. JAGA LOADING SG</v>
          </cell>
          <cell r="F966" t="str">
            <v>07</v>
          </cell>
          <cell r="G966" t="str">
            <v>03/01/2000</v>
          </cell>
          <cell r="H966">
            <v>19123</v>
          </cell>
          <cell r="I966" t="str">
            <v>0000046556</v>
          </cell>
          <cell r="J966" t="str">
            <v>D1</v>
          </cell>
          <cell r="K966" t="str">
            <v>AKA PENGOL/KIL I</v>
          </cell>
          <cell r="L966" t="str">
            <v>SUNGAI GERONG</v>
          </cell>
          <cell r="M966" t="str">
            <v>16/07/1975</v>
          </cell>
          <cell r="N966" t="str">
            <v>E13119</v>
          </cell>
          <cell r="O966" t="str">
            <v>I T P</v>
          </cell>
          <cell r="P966">
            <v>5</v>
          </cell>
          <cell r="Q966">
            <v>5</v>
          </cell>
          <cell r="R966">
            <v>6</v>
          </cell>
          <cell r="S966">
            <v>16.666666666666668</v>
          </cell>
          <cell r="T966">
            <v>4</v>
          </cell>
          <cell r="U966">
            <v>4</v>
          </cell>
          <cell r="V966">
            <v>-1</v>
          </cell>
          <cell r="W966">
            <v>52</v>
          </cell>
          <cell r="X966">
            <v>39211</v>
          </cell>
        </row>
        <row r="967">
          <cell r="A967" t="str">
            <v>468564</v>
          </cell>
          <cell r="B967" t="str">
            <v xml:space="preserve">M. NAZIRIN  A.P  </v>
          </cell>
          <cell r="C967" t="str">
            <v>09</v>
          </cell>
          <cell r="D967" t="str">
            <v>01/04/2003</v>
          </cell>
          <cell r="E967" t="str">
            <v>AST. CD-IV, HP &amp; FO</v>
          </cell>
          <cell r="F967" t="str">
            <v>08</v>
          </cell>
          <cell r="G967" t="str">
            <v>01/05/2002</v>
          </cell>
          <cell r="H967">
            <v>19547</v>
          </cell>
          <cell r="I967" t="str">
            <v>0000066655</v>
          </cell>
          <cell r="J967" t="str">
            <v>D1</v>
          </cell>
          <cell r="K967" t="str">
            <v>AKA PENGOL/KIL.I</v>
          </cell>
          <cell r="L967" t="str">
            <v>PLAJU</v>
          </cell>
          <cell r="M967" t="str">
            <v>16/07/1975</v>
          </cell>
          <cell r="N967" t="str">
            <v>E13111</v>
          </cell>
          <cell r="O967" t="str">
            <v>CD &amp; GP</v>
          </cell>
          <cell r="P967">
            <v>6</v>
          </cell>
          <cell r="Q967">
            <v>5</v>
          </cell>
          <cell r="R967">
            <v>5</v>
          </cell>
          <cell r="S967">
            <v>16.666666666666668</v>
          </cell>
          <cell r="T967">
            <v>4</v>
          </cell>
          <cell r="U967">
            <v>2</v>
          </cell>
          <cell r="V967">
            <v>-1</v>
          </cell>
          <cell r="W967">
            <v>51</v>
          </cell>
          <cell r="X967">
            <v>39636</v>
          </cell>
        </row>
        <row r="968">
          <cell r="A968" t="str">
            <v>468604</v>
          </cell>
          <cell r="B968" t="str">
            <v xml:space="preserve">M.ABBAS HASAN    </v>
          </cell>
          <cell r="C968" t="str">
            <v>08</v>
          </cell>
          <cell r="D968" t="str">
            <v>01/04/2001</v>
          </cell>
          <cell r="E968" t="str">
            <v>PWS. JAGA TA</v>
          </cell>
          <cell r="F968" t="str">
            <v>06</v>
          </cell>
          <cell r="G968" t="str">
            <v>16/09/2002</v>
          </cell>
          <cell r="H968">
            <v>19637</v>
          </cell>
          <cell r="I968" t="str">
            <v>0000066666</v>
          </cell>
          <cell r="J968" t="str">
            <v>SMA</v>
          </cell>
          <cell r="K968" t="str">
            <v>P K MIGAS</v>
          </cell>
          <cell r="L968" t="str">
            <v>PLAJU</v>
          </cell>
          <cell r="M968" t="str">
            <v>16/07/1975</v>
          </cell>
          <cell r="N968" t="str">
            <v>E13132</v>
          </cell>
          <cell r="O968" t="str">
            <v>TA/PTA</v>
          </cell>
          <cell r="P968">
            <v>6</v>
          </cell>
          <cell r="Q968">
            <v>6</v>
          </cell>
          <cell r="R968">
            <v>6</v>
          </cell>
          <cell r="S968">
            <v>20</v>
          </cell>
          <cell r="T968">
            <v>3</v>
          </cell>
          <cell r="U968">
            <v>2</v>
          </cell>
          <cell r="V968">
            <v>-2</v>
          </cell>
          <cell r="W968">
            <v>51</v>
          </cell>
          <cell r="X968">
            <v>39726</v>
          </cell>
        </row>
        <row r="969">
          <cell r="A969" t="str">
            <v>468612</v>
          </cell>
          <cell r="B969" t="str">
            <v xml:space="preserve">MARDANI    </v>
          </cell>
          <cell r="C969" t="str">
            <v>07</v>
          </cell>
          <cell r="D969" t="str">
            <v>01/04/2003</v>
          </cell>
          <cell r="E969" t="str">
            <v>PWS. JAGA HVU - 2</v>
          </cell>
          <cell r="F969" t="str">
            <v>06</v>
          </cell>
          <cell r="G969" t="str">
            <v>03/01/2000</v>
          </cell>
          <cell r="H969">
            <v>20419</v>
          </cell>
          <cell r="I969" t="str">
            <v>0000066666</v>
          </cell>
          <cell r="J969" t="str">
            <v>D1</v>
          </cell>
          <cell r="K969" t="str">
            <v>PKL TOPOGRAFI II</v>
          </cell>
          <cell r="L969" t="str">
            <v>SUNGAI GERONG</v>
          </cell>
          <cell r="M969" t="str">
            <v>16/07/1975</v>
          </cell>
          <cell r="N969" t="str">
            <v>E13112</v>
          </cell>
          <cell r="O969" t="str">
            <v>CD &amp; L</v>
          </cell>
          <cell r="P969">
            <v>6</v>
          </cell>
          <cell r="Q969">
            <v>6</v>
          </cell>
          <cell r="R969">
            <v>6</v>
          </cell>
          <cell r="S969">
            <v>20</v>
          </cell>
          <cell r="T969">
            <v>4</v>
          </cell>
          <cell r="U969">
            <v>4</v>
          </cell>
          <cell r="V969">
            <v>-1</v>
          </cell>
          <cell r="W969">
            <v>49</v>
          </cell>
          <cell r="X969">
            <v>40508</v>
          </cell>
        </row>
        <row r="970">
          <cell r="A970" t="str">
            <v>468678</v>
          </cell>
          <cell r="B970" t="str">
            <v xml:space="preserve">MOCHAMAD KHODIM    </v>
          </cell>
          <cell r="C970" t="str">
            <v>08</v>
          </cell>
          <cell r="D970" t="str">
            <v>01/04/2003</v>
          </cell>
          <cell r="E970" t="str">
            <v>TEKNISI NON ROT EQUIP.</v>
          </cell>
          <cell r="F970" t="str">
            <v>08</v>
          </cell>
          <cell r="G970" t="str">
            <v>31/12/2000</v>
          </cell>
          <cell r="H970">
            <v>19889</v>
          </cell>
          <cell r="I970" t="str">
            <v>0000056665</v>
          </cell>
          <cell r="J970" t="str">
            <v>D3</v>
          </cell>
          <cell r="K970" t="str">
            <v>AKA MESIN III</v>
          </cell>
          <cell r="L970" t="str">
            <v>PLAJU</v>
          </cell>
          <cell r="M970" t="str">
            <v>16/07/1975</v>
          </cell>
          <cell r="N970" t="str">
            <v>E13A50</v>
          </cell>
          <cell r="O970" t="str">
            <v>BENGKEL</v>
          </cell>
          <cell r="P970">
            <v>6</v>
          </cell>
          <cell r="Q970">
            <v>6</v>
          </cell>
          <cell r="R970">
            <v>5</v>
          </cell>
          <cell r="S970">
            <v>18.333333333333332</v>
          </cell>
          <cell r="T970">
            <v>6</v>
          </cell>
          <cell r="U970">
            <v>4</v>
          </cell>
          <cell r="V970">
            <v>0</v>
          </cell>
          <cell r="W970">
            <v>50</v>
          </cell>
          <cell r="X970">
            <v>39978</v>
          </cell>
        </row>
        <row r="971">
          <cell r="A971" t="str">
            <v>468701</v>
          </cell>
          <cell r="B971" t="str">
            <v xml:space="preserve">MUDJIBULLAH    </v>
          </cell>
          <cell r="C971" t="str">
            <v>09</v>
          </cell>
          <cell r="D971" t="str">
            <v>01/04/1999</v>
          </cell>
          <cell r="E971" t="str">
            <v>AST. MEKANIK / LIST</v>
          </cell>
          <cell r="F971" t="str">
            <v>08</v>
          </cell>
          <cell r="G971" t="str">
            <v>15/08/2002</v>
          </cell>
          <cell r="H971">
            <v>19098</v>
          </cell>
          <cell r="I971" t="str">
            <v>0000066655</v>
          </cell>
          <cell r="J971" t="str">
            <v>SMA</v>
          </cell>
          <cell r="K971" t="str">
            <v>P K MIGAS</v>
          </cell>
          <cell r="L971" t="str">
            <v>PLAJU</v>
          </cell>
          <cell r="M971" t="str">
            <v>16/07/1975</v>
          </cell>
          <cell r="N971" t="str">
            <v>E13C00</v>
          </cell>
          <cell r="O971" t="str">
            <v>DOK &amp; PKP</v>
          </cell>
          <cell r="P971">
            <v>6</v>
          </cell>
          <cell r="Q971">
            <v>5</v>
          </cell>
          <cell r="R971">
            <v>5</v>
          </cell>
          <cell r="S971">
            <v>16.666666666666668</v>
          </cell>
          <cell r="T971">
            <v>3</v>
          </cell>
          <cell r="U971">
            <v>2</v>
          </cell>
          <cell r="V971">
            <v>-1</v>
          </cell>
          <cell r="W971">
            <v>52</v>
          </cell>
          <cell r="X971">
            <v>39186</v>
          </cell>
        </row>
        <row r="972">
          <cell r="A972" t="str">
            <v>468742</v>
          </cell>
          <cell r="B972" t="str">
            <v xml:space="preserve">NAZARWIN SAIDIN  A.MA  </v>
          </cell>
          <cell r="C972" t="str">
            <v>08</v>
          </cell>
          <cell r="D972" t="str">
            <v>01/10/2002</v>
          </cell>
          <cell r="E972" t="str">
            <v>AST. JAGA TA</v>
          </cell>
          <cell r="F972" t="str">
            <v>07</v>
          </cell>
          <cell r="G972" t="str">
            <v>08/08/2003</v>
          </cell>
          <cell r="H972">
            <v>20333</v>
          </cell>
          <cell r="I972" t="str">
            <v>0000056656</v>
          </cell>
          <cell r="J972" t="str">
            <v>D2</v>
          </cell>
          <cell r="K972" t="str">
            <v>AKA TEK. MESIN KILANG II</v>
          </cell>
          <cell r="L972" t="str">
            <v>PLAJU</v>
          </cell>
          <cell r="M972" t="str">
            <v>16/07/1975</v>
          </cell>
          <cell r="N972" t="str">
            <v>E13132</v>
          </cell>
          <cell r="O972" t="str">
            <v>TA/PTA</v>
          </cell>
          <cell r="P972">
            <v>6</v>
          </cell>
          <cell r="Q972">
            <v>5</v>
          </cell>
          <cell r="R972">
            <v>6</v>
          </cell>
          <cell r="S972">
            <v>18.333333333333332</v>
          </cell>
          <cell r="T972">
            <v>5</v>
          </cell>
          <cell r="U972">
            <v>1</v>
          </cell>
          <cell r="V972">
            <v>-1</v>
          </cell>
          <cell r="W972">
            <v>49</v>
          </cell>
          <cell r="X972">
            <v>40422</v>
          </cell>
        </row>
        <row r="973">
          <cell r="A973" t="str">
            <v>468759</v>
          </cell>
          <cell r="B973" t="str">
            <v xml:space="preserve">NGADIMIN    </v>
          </cell>
          <cell r="C973" t="str">
            <v>09</v>
          </cell>
          <cell r="D973" t="str">
            <v>01/10/2001</v>
          </cell>
          <cell r="E973" t="str">
            <v>TEKNISI SCAFFOLD</v>
          </cell>
          <cell r="F973" t="str">
            <v>09</v>
          </cell>
          <cell r="G973" t="str">
            <v>01/10/2002</v>
          </cell>
          <cell r="H973">
            <v>20070</v>
          </cell>
          <cell r="I973" t="str">
            <v>0000056555</v>
          </cell>
          <cell r="J973" t="str">
            <v>D3</v>
          </cell>
          <cell r="K973" t="str">
            <v>D3 TEKNIK ELEKTRO</v>
          </cell>
          <cell r="L973" t="str">
            <v>PLAJU</v>
          </cell>
          <cell r="M973" t="str">
            <v>16/07/1975</v>
          </cell>
          <cell r="N973" t="str">
            <v>E13A50</v>
          </cell>
          <cell r="O973" t="str">
            <v>BENGKEL</v>
          </cell>
          <cell r="P973">
            <v>5</v>
          </cell>
          <cell r="Q973">
            <v>5</v>
          </cell>
          <cell r="R973">
            <v>5</v>
          </cell>
          <cell r="S973">
            <v>15</v>
          </cell>
          <cell r="T973">
            <v>6</v>
          </cell>
          <cell r="U973">
            <v>2</v>
          </cell>
          <cell r="V973">
            <v>0</v>
          </cell>
          <cell r="W973">
            <v>50</v>
          </cell>
          <cell r="X973">
            <v>40159</v>
          </cell>
        </row>
        <row r="974">
          <cell r="A974" t="str">
            <v>468767</v>
          </cell>
          <cell r="B974" t="str">
            <v xml:space="preserve">NGADIMAN    </v>
          </cell>
          <cell r="C974" t="str">
            <v>07</v>
          </cell>
          <cell r="D974" t="str">
            <v>01/04/2003</v>
          </cell>
          <cell r="E974" t="str">
            <v>AST. CONSOLE</v>
          </cell>
          <cell r="F974" t="str">
            <v>07</v>
          </cell>
          <cell r="G974" t="str">
            <v>03/01/2000</v>
          </cell>
          <cell r="H974">
            <v>19547</v>
          </cell>
          <cell r="I974" t="str">
            <v>0000065665</v>
          </cell>
          <cell r="J974" t="str">
            <v>SMA</v>
          </cell>
          <cell r="K974" t="str">
            <v>P K MIGAS</v>
          </cell>
          <cell r="L974" t="str">
            <v>SUNGAI GERONG</v>
          </cell>
          <cell r="M974" t="str">
            <v>16/07/1975</v>
          </cell>
          <cell r="N974" t="str">
            <v>E13112</v>
          </cell>
          <cell r="O974" t="str">
            <v>CD &amp; L</v>
          </cell>
          <cell r="P974">
            <v>6</v>
          </cell>
          <cell r="Q974">
            <v>6</v>
          </cell>
          <cell r="R974">
            <v>5</v>
          </cell>
          <cell r="S974">
            <v>18.333333333333332</v>
          </cell>
          <cell r="T974">
            <v>3</v>
          </cell>
          <cell r="U974">
            <v>4</v>
          </cell>
          <cell r="V974">
            <v>0</v>
          </cell>
          <cell r="W974">
            <v>51</v>
          </cell>
          <cell r="X974">
            <v>39636</v>
          </cell>
        </row>
        <row r="975">
          <cell r="A975" t="str">
            <v>468783</v>
          </cell>
          <cell r="B975" t="str">
            <v xml:space="preserve">NYIMAS ZALEHA    </v>
          </cell>
          <cell r="C975" t="str">
            <v>09</v>
          </cell>
          <cell r="D975" t="str">
            <v>01/04/2002</v>
          </cell>
          <cell r="E975" t="str">
            <v>PWS. RTK</v>
          </cell>
          <cell r="F975" t="str">
            <v>08</v>
          </cell>
          <cell r="G975" t="str">
            <v>16/09/2003</v>
          </cell>
          <cell r="H975">
            <v>18104</v>
          </cell>
          <cell r="I975" t="str">
            <v>0000066655</v>
          </cell>
          <cell r="J975" t="str">
            <v>SMA</v>
          </cell>
          <cell r="K975" t="str">
            <v>S M A</v>
          </cell>
          <cell r="L975" t="str">
            <v>PLAJU</v>
          </cell>
          <cell r="M975" t="str">
            <v>05/10/1970</v>
          </cell>
          <cell r="N975" t="str">
            <v>E13530</v>
          </cell>
          <cell r="O975" t="str">
            <v>FASUM</v>
          </cell>
          <cell r="P975">
            <v>6</v>
          </cell>
          <cell r="Q975">
            <v>5</v>
          </cell>
          <cell r="R975">
            <v>5</v>
          </cell>
          <cell r="S975">
            <v>16.666666666666668</v>
          </cell>
          <cell r="T975">
            <v>3</v>
          </cell>
          <cell r="U975">
            <v>1</v>
          </cell>
          <cell r="V975">
            <v>-1</v>
          </cell>
          <cell r="W975">
            <v>55</v>
          </cell>
          <cell r="X975">
            <v>38193</v>
          </cell>
        </row>
        <row r="976">
          <cell r="A976" t="str">
            <v>468791</v>
          </cell>
          <cell r="B976" t="str">
            <v xml:space="preserve">PAIMAN  A.P  </v>
          </cell>
          <cell r="C976" t="str">
            <v>08</v>
          </cell>
          <cell r="D976" t="str">
            <v>01/04/1999</v>
          </cell>
          <cell r="E976" t="str">
            <v>PWS. SHIF ENGINEER</v>
          </cell>
          <cell r="F976" t="str">
            <v>06</v>
          </cell>
          <cell r="G976" t="str">
            <v>15/04/2003</v>
          </cell>
          <cell r="H976">
            <v>19160</v>
          </cell>
          <cell r="I976" t="str">
            <v>0000066666</v>
          </cell>
          <cell r="J976" t="str">
            <v>D1</v>
          </cell>
          <cell r="K976" t="str">
            <v>AKA MESIN I</v>
          </cell>
          <cell r="L976" t="str">
            <v>PLAJU</v>
          </cell>
          <cell r="M976" t="str">
            <v>16/07/1975</v>
          </cell>
          <cell r="N976" t="str">
            <v>E13C00</v>
          </cell>
          <cell r="O976" t="str">
            <v>DOK &amp; PKP</v>
          </cell>
          <cell r="P976">
            <v>6</v>
          </cell>
          <cell r="Q976">
            <v>6</v>
          </cell>
          <cell r="R976">
            <v>6</v>
          </cell>
          <cell r="S976">
            <v>20</v>
          </cell>
          <cell r="T976">
            <v>4</v>
          </cell>
          <cell r="U976">
            <v>1</v>
          </cell>
          <cell r="V976">
            <v>-2</v>
          </cell>
          <cell r="W976">
            <v>52</v>
          </cell>
          <cell r="X976">
            <v>39248</v>
          </cell>
        </row>
        <row r="977">
          <cell r="A977" t="str">
            <v>468815</v>
          </cell>
          <cell r="B977" t="str">
            <v xml:space="preserve">PARINDRA DASRIL  DRS  </v>
          </cell>
          <cell r="C977" t="str">
            <v>08</v>
          </cell>
          <cell r="D977" t="str">
            <v>01/10/2001</v>
          </cell>
          <cell r="E977" t="str">
            <v>PWS.KEBUTUHAN LAT &amp; ANGG</v>
          </cell>
          <cell r="F977" t="str">
            <v>07</v>
          </cell>
          <cell r="G977" t="str">
            <v>16/07/2002</v>
          </cell>
          <cell r="H977">
            <v>18942</v>
          </cell>
          <cell r="I977" t="str">
            <v>0000066655</v>
          </cell>
          <cell r="J977" t="str">
            <v>S1</v>
          </cell>
          <cell r="K977" t="str">
            <v>ADMINISTRASI NEGARA</v>
          </cell>
          <cell r="L977" t="str">
            <v>PLAJU</v>
          </cell>
          <cell r="M977" t="str">
            <v>16/07/1975</v>
          </cell>
          <cell r="N977" t="str">
            <v>E13720</v>
          </cell>
          <cell r="O977" t="str">
            <v>RENBANG</v>
          </cell>
          <cell r="P977">
            <v>6</v>
          </cell>
          <cell r="Q977">
            <v>5</v>
          </cell>
          <cell r="R977">
            <v>5</v>
          </cell>
          <cell r="S977">
            <v>16.666666666666668</v>
          </cell>
          <cell r="T977">
            <v>7</v>
          </cell>
          <cell r="U977">
            <v>2</v>
          </cell>
          <cell r="V977">
            <v>-1</v>
          </cell>
          <cell r="W977">
            <v>53</v>
          </cell>
          <cell r="X977">
            <v>39031</v>
          </cell>
        </row>
        <row r="978">
          <cell r="A978" t="str">
            <v>468823</v>
          </cell>
          <cell r="B978" t="str">
            <v xml:space="preserve">PARMONO    </v>
          </cell>
          <cell r="C978" t="str">
            <v>09</v>
          </cell>
          <cell r="D978" t="str">
            <v>01/04/2002</v>
          </cell>
          <cell r="E978" t="str">
            <v>TEKNISI SCAFFOLD</v>
          </cell>
          <cell r="F978" t="str">
            <v>09</v>
          </cell>
          <cell r="G978" t="str">
            <v>01/10/2002</v>
          </cell>
          <cell r="H978">
            <v>19293</v>
          </cell>
          <cell r="I978" t="str">
            <v>0000055665</v>
          </cell>
          <cell r="J978" t="str">
            <v>SMA</v>
          </cell>
          <cell r="K978" t="str">
            <v>P K MIGAS</v>
          </cell>
          <cell r="L978" t="str">
            <v>PLAJU</v>
          </cell>
          <cell r="M978" t="str">
            <v>16/07/1975</v>
          </cell>
          <cell r="N978" t="str">
            <v>E13A50</v>
          </cell>
          <cell r="O978" t="str">
            <v>BENGKEL</v>
          </cell>
          <cell r="P978">
            <v>6</v>
          </cell>
          <cell r="Q978">
            <v>6</v>
          </cell>
          <cell r="R978">
            <v>5</v>
          </cell>
          <cell r="S978">
            <v>18.333333333333332</v>
          </cell>
          <cell r="T978">
            <v>3</v>
          </cell>
          <cell r="U978">
            <v>2</v>
          </cell>
          <cell r="V978">
            <v>0</v>
          </cell>
          <cell r="W978">
            <v>52</v>
          </cell>
          <cell r="X978">
            <v>39381</v>
          </cell>
        </row>
        <row r="979">
          <cell r="A979" t="str">
            <v>468831</v>
          </cell>
          <cell r="B979" t="str">
            <v xml:space="preserve">PRAMONO    </v>
          </cell>
          <cell r="C979" t="str">
            <v>09</v>
          </cell>
          <cell r="D979" t="str">
            <v>01/04/2002</v>
          </cell>
          <cell r="E979" t="str">
            <v>TEKNISI SCAFFOLD</v>
          </cell>
          <cell r="F979" t="str">
            <v>09</v>
          </cell>
          <cell r="G979" t="str">
            <v>01/10/2002</v>
          </cell>
          <cell r="H979">
            <v>19303</v>
          </cell>
          <cell r="I979" t="str">
            <v>0000045665</v>
          </cell>
          <cell r="J979" t="str">
            <v>SMA</v>
          </cell>
          <cell r="K979" t="str">
            <v>P K MIGAS</v>
          </cell>
          <cell r="L979" t="str">
            <v>PLAJU</v>
          </cell>
          <cell r="M979" t="str">
            <v>16/07/1975</v>
          </cell>
          <cell r="N979" t="str">
            <v>E13A50</v>
          </cell>
          <cell r="O979" t="str">
            <v>BENGKEL</v>
          </cell>
          <cell r="P979">
            <v>6</v>
          </cell>
          <cell r="Q979">
            <v>6</v>
          </cell>
          <cell r="R979">
            <v>5</v>
          </cell>
          <cell r="S979">
            <v>18.333333333333332</v>
          </cell>
          <cell r="T979">
            <v>3</v>
          </cell>
          <cell r="U979">
            <v>2</v>
          </cell>
          <cell r="V979">
            <v>0</v>
          </cell>
          <cell r="W979">
            <v>52</v>
          </cell>
          <cell r="X979">
            <v>39391</v>
          </cell>
        </row>
        <row r="980">
          <cell r="A980" t="str">
            <v>468864</v>
          </cell>
          <cell r="B980" t="str">
            <v xml:space="preserve">RAMLI    </v>
          </cell>
          <cell r="C980" t="str">
            <v>08</v>
          </cell>
          <cell r="D980" t="str">
            <v>01/04/2000</v>
          </cell>
          <cell r="E980" t="str">
            <v>AST. NAVIGASI &amp; HYDROGRAF</v>
          </cell>
          <cell r="F980" t="str">
            <v>08</v>
          </cell>
          <cell r="G980" t="str">
            <v>03/01/2000</v>
          </cell>
          <cell r="H980">
            <v>19428</v>
          </cell>
          <cell r="I980" t="str">
            <v>0000055655</v>
          </cell>
          <cell r="J980" t="str">
            <v>D1</v>
          </cell>
          <cell r="K980" t="str">
            <v>(D1)-SURVEI DAN PEMETAAN</v>
          </cell>
          <cell r="L980" t="str">
            <v>PLAJU</v>
          </cell>
          <cell r="M980" t="str">
            <v>16/07/1975</v>
          </cell>
          <cell r="N980" t="str">
            <v>E13540</v>
          </cell>
          <cell r="O980" t="str">
            <v>MARINE</v>
          </cell>
          <cell r="P980">
            <v>6</v>
          </cell>
          <cell r="Q980">
            <v>5</v>
          </cell>
          <cell r="R980">
            <v>5</v>
          </cell>
          <cell r="S980">
            <v>16.666666666666668</v>
          </cell>
          <cell r="T980">
            <v>4</v>
          </cell>
          <cell r="U980">
            <v>4</v>
          </cell>
          <cell r="V980">
            <v>0</v>
          </cell>
          <cell r="W980">
            <v>51</v>
          </cell>
          <cell r="X980">
            <v>39517</v>
          </cell>
        </row>
        <row r="981">
          <cell r="A981" t="str">
            <v>468872</v>
          </cell>
          <cell r="B981" t="str">
            <v xml:space="preserve">RADIYA H.A.  A.MA  </v>
          </cell>
          <cell r="C981" t="str">
            <v>08</v>
          </cell>
          <cell r="D981" t="str">
            <v>01/04/1999</v>
          </cell>
          <cell r="E981" t="str">
            <v>AST. REN / SIPIL</v>
          </cell>
          <cell r="F981" t="str">
            <v>07</v>
          </cell>
          <cell r="G981" t="str">
            <v>16/08/2003</v>
          </cell>
          <cell r="H981">
            <v>19517</v>
          </cell>
          <cell r="I981" t="str">
            <v>0000056666</v>
          </cell>
          <cell r="J981" t="str">
            <v>D2</v>
          </cell>
          <cell r="K981" t="str">
            <v>AKA SIPIL II</v>
          </cell>
          <cell r="L981" t="str">
            <v>PLAJU</v>
          </cell>
          <cell r="M981" t="str">
            <v>16/07/1975</v>
          </cell>
          <cell r="N981" t="str">
            <v>E13530</v>
          </cell>
          <cell r="O981" t="str">
            <v>FASUM</v>
          </cell>
          <cell r="P981">
            <v>6</v>
          </cell>
          <cell r="Q981">
            <v>6</v>
          </cell>
          <cell r="R981">
            <v>6</v>
          </cell>
          <cell r="S981">
            <v>20</v>
          </cell>
          <cell r="T981">
            <v>5</v>
          </cell>
          <cell r="U981">
            <v>1</v>
          </cell>
          <cell r="V981">
            <v>-1</v>
          </cell>
          <cell r="W981">
            <v>51</v>
          </cell>
          <cell r="X981">
            <v>39606</v>
          </cell>
        </row>
        <row r="982">
          <cell r="A982" t="str">
            <v>468937</v>
          </cell>
          <cell r="B982" t="str">
            <v xml:space="preserve">SUNGEB  T.S  A.MA  </v>
          </cell>
          <cell r="C982" t="str">
            <v>08</v>
          </cell>
          <cell r="D982" t="str">
            <v>01/10/2002</v>
          </cell>
          <cell r="E982" t="str">
            <v>PWS. JAGA TANK FARM SG</v>
          </cell>
          <cell r="F982" t="str">
            <v>07</v>
          </cell>
          <cell r="G982" t="str">
            <v>01/10/2002</v>
          </cell>
          <cell r="H982">
            <v>20187</v>
          </cell>
          <cell r="I982" t="str">
            <v>0000045666</v>
          </cell>
          <cell r="J982" t="str">
            <v>D2</v>
          </cell>
          <cell r="K982" t="str">
            <v>AKA PENGOL/KIL II</v>
          </cell>
          <cell r="L982" t="str">
            <v>SUNGAI GERONG</v>
          </cell>
          <cell r="M982" t="str">
            <v>16/07/1975</v>
          </cell>
          <cell r="N982" t="str">
            <v>E13119</v>
          </cell>
          <cell r="O982" t="str">
            <v>I T P</v>
          </cell>
          <cell r="P982">
            <v>6</v>
          </cell>
          <cell r="Q982">
            <v>6</v>
          </cell>
          <cell r="R982">
            <v>6</v>
          </cell>
          <cell r="S982">
            <v>20</v>
          </cell>
          <cell r="T982">
            <v>5</v>
          </cell>
          <cell r="U982">
            <v>2</v>
          </cell>
          <cell r="V982">
            <v>-1</v>
          </cell>
          <cell r="W982">
            <v>49</v>
          </cell>
          <cell r="X982">
            <v>40276</v>
          </cell>
        </row>
        <row r="983">
          <cell r="A983" t="str">
            <v>468945</v>
          </cell>
          <cell r="B983" t="str">
            <v xml:space="preserve">SARUNI    </v>
          </cell>
          <cell r="C983" t="str">
            <v>09</v>
          </cell>
          <cell r="D983" t="str">
            <v>01/10/2001</v>
          </cell>
          <cell r="E983" t="str">
            <v>AST. JAGA BAGGING</v>
          </cell>
          <cell r="F983" t="str">
            <v>07</v>
          </cell>
          <cell r="G983" t="str">
            <v>16/09/2002</v>
          </cell>
          <cell r="H983">
            <v>18722</v>
          </cell>
          <cell r="I983" t="str">
            <v>0000065555</v>
          </cell>
          <cell r="J983" t="str">
            <v>SMA</v>
          </cell>
          <cell r="K983" t="str">
            <v>P K MIGAS</v>
          </cell>
          <cell r="L983" t="str">
            <v>PLAJU</v>
          </cell>
          <cell r="M983" t="str">
            <v>16/07/1975</v>
          </cell>
          <cell r="N983" t="str">
            <v>E13132</v>
          </cell>
          <cell r="O983" t="str">
            <v>TA/PTA</v>
          </cell>
          <cell r="P983">
            <v>5</v>
          </cell>
          <cell r="Q983">
            <v>5</v>
          </cell>
          <cell r="R983">
            <v>5</v>
          </cell>
          <cell r="S983">
            <v>15</v>
          </cell>
          <cell r="T983">
            <v>3</v>
          </cell>
          <cell r="U983">
            <v>2</v>
          </cell>
          <cell r="V983">
            <v>-2</v>
          </cell>
          <cell r="W983">
            <v>53</v>
          </cell>
          <cell r="X983">
            <v>38811</v>
          </cell>
        </row>
        <row r="984">
          <cell r="A984" t="str">
            <v>468994</v>
          </cell>
          <cell r="B984" t="str">
            <v xml:space="preserve">MONANG SILITONGA    </v>
          </cell>
          <cell r="C984" t="str">
            <v>09</v>
          </cell>
          <cell r="D984" t="str">
            <v>01/04/2002</v>
          </cell>
          <cell r="E984" t="str">
            <v>TEKNISI PIPE FITTER</v>
          </cell>
          <cell r="F984" t="str">
            <v>09</v>
          </cell>
          <cell r="G984" t="str">
            <v>01/10/2002</v>
          </cell>
          <cell r="H984">
            <v>19644</v>
          </cell>
          <cell r="I984" t="str">
            <v>0000056665</v>
          </cell>
          <cell r="J984" t="str">
            <v>SMA</v>
          </cell>
          <cell r="K984" t="str">
            <v>P K MIGAS</v>
          </cell>
          <cell r="L984" t="str">
            <v>PLAJU</v>
          </cell>
          <cell r="M984" t="str">
            <v>16/07/1975</v>
          </cell>
          <cell r="N984" t="str">
            <v>E13A50</v>
          </cell>
          <cell r="O984" t="str">
            <v>BENGKEL</v>
          </cell>
          <cell r="P984">
            <v>6</v>
          </cell>
          <cell r="Q984">
            <v>6</v>
          </cell>
          <cell r="R984">
            <v>5</v>
          </cell>
          <cell r="S984">
            <v>18.333333333333332</v>
          </cell>
          <cell r="T984">
            <v>3</v>
          </cell>
          <cell r="U984">
            <v>2</v>
          </cell>
          <cell r="V984">
            <v>0</v>
          </cell>
          <cell r="W984">
            <v>51</v>
          </cell>
          <cell r="X984">
            <v>39733</v>
          </cell>
        </row>
        <row r="985">
          <cell r="A985" t="str">
            <v>469025</v>
          </cell>
          <cell r="B985" t="str">
            <v xml:space="preserve">M. ULI. S  AHT  </v>
          </cell>
          <cell r="C985" t="str">
            <v>08</v>
          </cell>
          <cell r="D985" t="str">
            <v>01/04/2002</v>
          </cell>
          <cell r="E985" t="str">
            <v>AST. TTLK.ADA JASA</v>
          </cell>
          <cell r="F985" t="str">
            <v>07</v>
          </cell>
          <cell r="G985" t="str">
            <v>15/07/2002</v>
          </cell>
          <cell r="H985">
            <v>20149</v>
          </cell>
          <cell r="I985" t="str">
            <v>0000056656</v>
          </cell>
          <cell r="J985" t="str">
            <v>D3</v>
          </cell>
          <cell r="K985" t="str">
            <v>SM TEK ELEKTRONIKA</v>
          </cell>
          <cell r="L985" t="str">
            <v>SUNGAI GERONG</v>
          </cell>
          <cell r="M985" t="str">
            <v>16/07/1975</v>
          </cell>
          <cell r="N985" t="str">
            <v>E13A60</v>
          </cell>
          <cell r="O985" t="str">
            <v>PENGADAAN/JPK</v>
          </cell>
          <cell r="P985">
            <v>6</v>
          </cell>
          <cell r="Q985">
            <v>5</v>
          </cell>
          <cell r="R985">
            <v>6</v>
          </cell>
          <cell r="S985">
            <v>18.333333333333332</v>
          </cell>
          <cell r="T985">
            <v>6</v>
          </cell>
          <cell r="U985">
            <v>2</v>
          </cell>
          <cell r="V985">
            <v>-1</v>
          </cell>
          <cell r="W985">
            <v>49</v>
          </cell>
          <cell r="X985">
            <v>40238</v>
          </cell>
        </row>
        <row r="986">
          <cell r="A986" t="str">
            <v>469058</v>
          </cell>
          <cell r="B986" t="str">
            <v xml:space="preserve">SJAIFULHAM  A.MA  </v>
          </cell>
          <cell r="C986" t="str">
            <v>08</v>
          </cell>
          <cell r="D986" t="str">
            <v>01/04/2001</v>
          </cell>
          <cell r="E986" t="str">
            <v>PWS. JAGA TANK FARM SG</v>
          </cell>
          <cell r="F986" t="str">
            <v>07</v>
          </cell>
          <cell r="G986" t="str">
            <v>03/01/2000</v>
          </cell>
          <cell r="H986">
            <v>19991</v>
          </cell>
          <cell r="I986" t="str">
            <v>0000046566</v>
          </cell>
          <cell r="J986" t="str">
            <v>D2</v>
          </cell>
          <cell r="K986" t="str">
            <v>AKA PENGOL/KIL II</v>
          </cell>
          <cell r="L986" t="str">
            <v>SUNGAI GERONG</v>
          </cell>
          <cell r="M986" t="str">
            <v>16/07/1975</v>
          </cell>
          <cell r="N986" t="str">
            <v>E13119</v>
          </cell>
          <cell r="O986" t="str">
            <v>I T P</v>
          </cell>
          <cell r="P986">
            <v>5</v>
          </cell>
          <cell r="Q986">
            <v>6</v>
          </cell>
          <cell r="R986">
            <v>6</v>
          </cell>
          <cell r="S986">
            <v>18.333333333333332</v>
          </cell>
          <cell r="T986">
            <v>5</v>
          </cell>
          <cell r="U986">
            <v>4</v>
          </cell>
          <cell r="V986">
            <v>-1</v>
          </cell>
          <cell r="W986">
            <v>50</v>
          </cell>
          <cell r="X986">
            <v>40080</v>
          </cell>
        </row>
        <row r="987">
          <cell r="A987" t="str">
            <v>469114</v>
          </cell>
          <cell r="B987" t="str">
            <v xml:space="preserve">SUARTO    </v>
          </cell>
          <cell r="C987" t="str">
            <v>09</v>
          </cell>
          <cell r="D987" t="str">
            <v>01/04/2001</v>
          </cell>
          <cell r="E987" t="str">
            <v>PWS. JAGA DISTRIBUSI</v>
          </cell>
          <cell r="F987" t="str">
            <v>08</v>
          </cell>
          <cell r="G987" t="str">
            <v>01/08/2003</v>
          </cell>
          <cell r="H987">
            <v>19818</v>
          </cell>
          <cell r="I987" t="str">
            <v>0000046545</v>
          </cell>
          <cell r="J987" t="str">
            <v>SMA</v>
          </cell>
          <cell r="K987" t="str">
            <v>P K LISTRIK</v>
          </cell>
          <cell r="L987" t="str">
            <v>PLAJU</v>
          </cell>
          <cell r="M987" t="str">
            <v>16/07/1975</v>
          </cell>
          <cell r="N987" t="str">
            <v>E13118</v>
          </cell>
          <cell r="O987" t="str">
            <v>U T L</v>
          </cell>
          <cell r="P987">
            <v>5</v>
          </cell>
          <cell r="Q987">
            <v>4</v>
          </cell>
          <cell r="R987">
            <v>5</v>
          </cell>
          <cell r="S987">
            <v>13.333333333333334</v>
          </cell>
          <cell r="T987">
            <v>3</v>
          </cell>
          <cell r="U987">
            <v>1</v>
          </cell>
          <cell r="V987">
            <v>-1</v>
          </cell>
          <cell r="W987">
            <v>50</v>
          </cell>
          <cell r="X987">
            <v>39907</v>
          </cell>
        </row>
        <row r="988">
          <cell r="A988" t="str">
            <v>469147</v>
          </cell>
          <cell r="B988" t="str">
            <v xml:space="preserve">SUGITO  BE  </v>
          </cell>
          <cell r="C988" t="str">
            <v>07</v>
          </cell>
          <cell r="D988" t="str">
            <v>01/04/2003</v>
          </cell>
          <cell r="E988" t="str">
            <v>AST. CONSOLE</v>
          </cell>
          <cell r="F988" t="str">
            <v>07</v>
          </cell>
          <cell r="G988" t="str">
            <v>03/01/2000</v>
          </cell>
          <cell r="H988">
            <v>18531</v>
          </cell>
          <cell r="I988" t="str">
            <v>0000065665</v>
          </cell>
          <cell r="J988" t="str">
            <v>D3</v>
          </cell>
          <cell r="K988" t="str">
            <v>SM TEKNIK SIPIL</v>
          </cell>
          <cell r="L988" t="str">
            <v>SUNGAI GERONG</v>
          </cell>
          <cell r="M988" t="str">
            <v>16/07/1975</v>
          </cell>
          <cell r="N988" t="str">
            <v>E13112</v>
          </cell>
          <cell r="O988" t="str">
            <v>CD &amp; L</v>
          </cell>
          <cell r="P988">
            <v>6</v>
          </cell>
          <cell r="Q988">
            <v>6</v>
          </cell>
          <cell r="R988">
            <v>5</v>
          </cell>
          <cell r="S988">
            <v>18.333333333333332</v>
          </cell>
          <cell r="T988">
            <v>6</v>
          </cell>
          <cell r="U988">
            <v>4</v>
          </cell>
          <cell r="V988">
            <v>0</v>
          </cell>
          <cell r="W988">
            <v>54</v>
          </cell>
          <cell r="X988">
            <v>38620</v>
          </cell>
        </row>
        <row r="989">
          <cell r="A989" t="str">
            <v>469155</v>
          </cell>
          <cell r="B989" t="str">
            <v xml:space="preserve">SUHERMAN  SE  </v>
          </cell>
          <cell r="C989" t="str">
            <v>07</v>
          </cell>
          <cell r="D989" t="str">
            <v>01/10/2003</v>
          </cell>
          <cell r="E989" t="str">
            <v>AST. BILING &amp; ESTIMATE</v>
          </cell>
          <cell r="F989" t="str">
            <v>07</v>
          </cell>
          <cell r="G989" t="str">
            <v>03/01/2000</v>
          </cell>
          <cell r="H989">
            <v>20007</v>
          </cell>
          <cell r="I989" t="str">
            <v>0000066665</v>
          </cell>
          <cell r="J989" t="str">
            <v>S1</v>
          </cell>
          <cell r="K989" t="str">
            <v>EKONOMI MANAGEMENT</v>
          </cell>
          <cell r="L989" t="str">
            <v>PLAJU</v>
          </cell>
          <cell r="M989" t="str">
            <v>16/07/1975</v>
          </cell>
          <cell r="N989" t="str">
            <v>E13C00</v>
          </cell>
          <cell r="O989" t="str">
            <v>DOK &amp; PKP</v>
          </cell>
          <cell r="P989">
            <v>6</v>
          </cell>
          <cell r="Q989">
            <v>6</v>
          </cell>
          <cell r="R989">
            <v>5</v>
          </cell>
          <cell r="S989">
            <v>18.333333333333332</v>
          </cell>
          <cell r="T989">
            <v>7</v>
          </cell>
          <cell r="U989">
            <v>4</v>
          </cell>
          <cell r="V989">
            <v>0</v>
          </cell>
          <cell r="W989">
            <v>50</v>
          </cell>
          <cell r="X989">
            <v>40096</v>
          </cell>
        </row>
        <row r="990">
          <cell r="A990" t="str">
            <v>469163</v>
          </cell>
          <cell r="B990" t="str">
            <v xml:space="preserve">SUKENDRO    </v>
          </cell>
          <cell r="C990" t="str">
            <v>09</v>
          </cell>
          <cell r="D990" t="str">
            <v>01/10/2001</v>
          </cell>
          <cell r="E990" t="str">
            <v>AST. JAGA APU</v>
          </cell>
          <cell r="F990" t="str">
            <v>07</v>
          </cell>
          <cell r="G990" t="str">
            <v>16/09/2002</v>
          </cell>
          <cell r="H990">
            <v>19297</v>
          </cell>
          <cell r="I990" t="str">
            <v>0000055555</v>
          </cell>
          <cell r="J990" t="str">
            <v>SMA</v>
          </cell>
          <cell r="K990" t="str">
            <v>P K MESIN</v>
          </cell>
          <cell r="L990" t="str">
            <v>PLAJU</v>
          </cell>
          <cell r="M990" t="str">
            <v>16/07/1975</v>
          </cell>
          <cell r="N990" t="str">
            <v>E13132</v>
          </cell>
          <cell r="O990" t="str">
            <v>TA/PTA</v>
          </cell>
          <cell r="P990">
            <v>5</v>
          </cell>
          <cell r="Q990">
            <v>5</v>
          </cell>
          <cell r="R990">
            <v>5</v>
          </cell>
          <cell r="S990">
            <v>15</v>
          </cell>
          <cell r="T990">
            <v>3</v>
          </cell>
          <cell r="U990">
            <v>2</v>
          </cell>
          <cell r="V990">
            <v>-2</v>
          </cell>
          <cell r="W990">
            <v>52</v>
          </cell>
          <cell r="X990">
            <v>39385</v>
          </cell>
        </row>
        <row r="991">
          <cell r="A991" t="str">
            <v>469171</v>
          </cell>
          <cell r="B991" t="str">
            <v xml:space="preserve">SUKIRNO    </v>
          </cell>
          <cell r="C991" t="str">
            <v>09</v>
          </cell>
          <cell r="D991" t="str">
            <v>01/04/2002</v>
          </cell>
          <cell r="E991" t="str">
            <v>AST. JAGA PTU PS - 2</v>
          </cell>
          <cell r="F991" t="str">
            <v>09</v>
          </cell>
          <cell r="G991" t="str">
            <v>01/10/2001</v>
          </cell>
          <cell r="H991">
            <v>19432</v>
          </cell>
          <cell r="I991" t="str">
            <v>0000045655</v>
          </cell>
          <cell r="J991" t="str">
            <v>SMA</v>
          </cell>
          <cell r="K991" t="str">
            <v>P K MIGAS</v>
          </cell>
          <cell r="L991" t="str">
            <v>PLAJU</v>
          </cell>
          <cell r="M991" t="str">
            <v>16/07/1975</v>
          </cell>
          <cell r="N991" t="str">
            <v>E13118</v>
          </cell>
          <cell r="O991" t="str">
            <v>U T L</v>
          </cell>
          <cell r="P991">
            <v>6</v>
          </cell>
          <cell r="Q991">
            <v>5</v>
          </cell>
          <cell r="R991">
            <v>5</v>
          </cell>
          <cell r="S991">
            <v>16.666666666666668</v>
          </cell>
          <cell r="T991">
            <v>3</v>
          </cell>
          <cell r="U991">
            <v>3</v>
          </cell>
          <cell r="V991">
            <v>0</v>
          </cell>
          <cell r="W991">
            <v>51</v>
          </cell>
          <cell r="X991">
            <v>39521</v>
          </cell>
        </row>
        <row r="992">
          <cell r="A992" t="str">
            <v>469203</v>
          </cell>
          <cell r="B992" t="str">
            <v xml:space="preserve">SUMARNO  A.MD  </v>
          </cell>
          <cell r="C992" t="str">
            <v>09</v>
          </cell>
          <cell r="D992" t="str">
            <v>01/04/2001</v>
          </cell>
          <cell r="E992" t="str">
            <v>AST. JAGA LAB PETKIM</v>
          </cell>
          <cell r="F992" t="str">
            <v>07</v>
          </cell>
          <cell r="G992" t="str">
            <v>16/08/2000</v>
          </cell>
          <cell r="H992">
            <v>20149</v>
          </cell>
          <cell r="I992" t="str">
            <v>0000056554</v>
          </cell>
          <cell r="J992" t="str">
            <v>D3</v>
          </cell>
          <cell r="K992" t="str">
            <v>AKA LAB / KIL.III</v>
          </cell>
          <cell r="L992" t="str">
            <v>PLAJU</v>
          </cell>
          <cell r="M992" t="str">
            <v>16/07/1975</v>
          </cell>
          <cell r="N992" t="str">
            <v>E13140</v>
          </cell>
          <cell r="O992" t="str">
            <v>LABORATORIUM</v>
          </cell>
          <cell r="P992">
            <v>5</v>
          </cell>
          <cell r="Q992">
            <v>5</v>
          </cell>
          <cell r="R992">
            <v>4</v>
          </cell>
          <cell r="S992">
            <v>13.333333333333334</v>
          </cell>
          <cell r="T992">
            <v>6</v>
          </cell>
          <cell r="U992">
            <v>4</v>
          </cell>
          <cell r="V992">
            <v>-2</v>
          </cell>
          <cell r="W992">
            <v>49</v>
          </cell>
          <cell r="X992">
            <v>40238</v>
          </cell>
        </row>
        <row r="993">
          <cell r="A993" t="str">
            <v>469244</v>
          </cell>
          <cell r="B993" t="str">
            <v xml:space="preserve">SUROSO    </v>
          </cell>
          <cell r="C993" t="str">
            <v>09</v>
          </cell>
          <cell r="D993" t="str">
            <v>01/04/2003</v>
          </cell>
          <cell r="E993" t="str">
            <v>TEKNISI PIPE FITTER</v>
          </cell>
          <cell r="F993" t="str">
            <v>09</v>
          </cell>
          <cell r="G993" t="str">
            <v>01/10/2002</v>
          </cell>
          <cell r="H993">
            <v>18908</v>
          </cell>
          <cell r="I993" t="str">
            <v>0000056665</v>
          </cell>
          <cell r="J993" t="str">
            <v>SMA</v>
          </cell>
          <cell r="K993" t="str">
            <v>P K MIGAS</v>
          </cell>
          <cell r="L993" t="str">
            <v>PLAJU</v>
          </cell>
          <cell r="M993" t="str">
            <v>16/07/1975</v>
          </cell>
          <cell r="N993" t="str">
            <v>E13A50</v>
          </cell>
          <cell r="O993" t="str">
            <v>BENGKEL</v>
          </cell>
          <cell r="P993">
            <v>6</v>
          </cell>
          <cell r="Q993">
            <v>6</v>
          </cell>
          <cell r="R993">
            <v>5</v>
          </cell>
          <cell r="S993">
            <v>18.333333333333332</v>
          </cell>
          <cell r="T993">
            <v>3</v>
          </cell>
          <cell r="U993">
            <v>2</v>
          </cell>
          <cell r="V993">
            <v>0</v>
          </cell>
          <cell r="W993">
            <v>53</v>
          </cell>
          <cell r="X993">
            <v>38997</v>
          </cell>
        </row>
        <row r="994">
          <cell r="A994" t="str">
            <v>469269</v>
          </cell>
          <cell r="B994" t="str">
            <v xml:space="preserve">SUSANTO ARTAN  A.MA  </v>
          </cell>
          <cell r="C994" t="str">
            <v>09</v>
          </cell>
          <cell r="D994" t="str">
            <v>01/04/2001</v>
          </cell>
          <cell r="E994" t="str">
            <v>PWS. LAB ANALIS SG</v>
          </cell>
          <cell r="F994" t="str">
            <v>07</v>
          </cell>
          <cell r="G994" t="str">
            <v>01/10/2000</v>
          </cell>
          <cell r="H994">
            <v>19630</v>
          </cell>
          <cell r="I994" t="str">
            <v>0000066566</v>
          </cell>
          <cell r="J994" t="str">
            <v>D2</v>
          </cell>
          <cell r="K994" t="str">
            <v>AKA LAB/KILANG II</v>
          </cell>
          <cell r="L994" t="str">
            <v>PLAJU</v>
          </cell>
          <cell r="M994" t="str">
            <v>16/07/1975</v>
          </cell>
          <cell r="N994" t="str">
            <v>E13140</v>
          </cell>
          <cell r="O994" t="str">
            <v>LABORATORIUM</v>
          </cell>
          <cell r="P994">
            <v>5</v>
          </cell>
          <cell r="Q994">
            <v>6</v>
          </cell>
          <cell r="R994">
            <v>6</v>
          </cell>
          <cell r="S994">
            <v>18.333333333333332</v>
          </cell>
          <cell r="T994">
            <v>5</v>
          </cell>
          <cell r="U994">
            <v>4</v>
          </cell>
          <cell r="V994">
            <v>-2</v>
          </cell>
          <cell r="W994">
            <v>51</v>
          </cell>
          <cell r="X994">
            <v>39719</v>
          </cell>
        </row>
        <row r="995">
          <cell r="A995" t="str">
            <v>469285</v>
          </cell>
          <cell r="B995" t="str">
            <v xml:space="preserve">SUWANDI  M.    </v>
          </cell>
          <cell r="C995" t="str">
            <v>09</v>
          </cell>
          <cell r="D995" t="str">
            <v>01/04/2001</v>
          </cell>
          <cell r="E995" t="str">
            <v>AST. JAGA MARK V</v>
          </cell>
          <cell r="F995" t="str">
            <v>08</v>
          </cell>
          <cell r="G995" t="str">
            <v>01/10/2002</v>
          </cell>
          <cell r="H995">
            <v>19780</v>
          </cell>
          <cell r="I995" t="str">
            <v>0000066556</v>
          </cell>
          <cell r="J995" t="str">
            <v>SMA</v>
          </cell>
          <cell r="K995" t="str">
            <v>P K MIGAS</v>
          </cell>
          <cell r="L995" t="str">
            <v>PLAJU</v>
          </cell>
          <cell r="M995" t="str">
            <v>16/07/1975</v>
          </cell>
          <cell r="N995" t="str">
            <v>E13118</v>
          </cell>
          <cell r="O995" t="str">
            <v>U T L</v>
          </cell>
          <cell r="P995">
            <v>5</v>
          </cell>
          <cell r="Q995">
            <v>5</v>
          </cell>
          <cell r="R995">
            <v>6</v>
          </cell>
          <cell r="S995">
            <v>16.666666666666668</v>
          </cell>
          <cell r="T995">
            <v>3</v>
          </cell>
          <cell r="U995">
            <v>2</v>
          </cell>
          <cell r="V995">
            <v>-1</v>
          </cell>
          <cell r="W995">
            <v>50</v>
          </cell>
          <cell r="X995">
            <v>39869</v>
          </cell>
        </row>
        <row r="996">
          <cell r="A996" t="str">
            <v>469333</v>
          </cell>
          <cell r="B996" t="str">
            <v xml:space="preserve">SYAFRUDDIN  EFF.  IR  </v>
          </cell>
          <cell r="C996" t="str">
            <v>08</v>
          </cell>
          <cell r="D996" t="str">
            <v>01/10/2003</v>
          </cell>
          <cell r="E996" t="str">
            <v>PWS. JAGA DISTRIBUSI</v>
          </cell>
          <cell r="F996" t="str">
            <v>08</v>
          </cell>
          <cell r="G996" t="str">
            <v>01/04/2001</v>
          </cell>
          <cell r="H996">
            <v>19932</v>
          </cell>
          <cell r="I996" t="str">
            <v>0000055665</v>
          </cell>
          <cell r="J996" t="str">
            <v>S1</v>
          </cell>
          <cell r="K996" t="str">
            <v>TEK. LISTRIK ARUS KUAT</v>
          </cell>
          <cell r="L996" t="str">
            <v>PLAJU</v>
          </cell>
          <cell r="M996" t="str">
            <v>16/07/1975</v>
          </cell>
          <cell r="N996" t="str">
            <v>E13118</v>
          </cell>
          <cell r="O996" t="str">
            <v>U T L</v>
          </cell>
          <cell r="P996">
            <v>6</v>
          </cell>
          <cell r="Q996">
            <v>6</v>
          </cell>
          <cell r="R996">
            <v>5</v>
          </cell>
          <cell r="S996">
            <v>18.333333333333332</v>
          </cell>
          <cell r="T996">
            <v>7</v>
          </cell>
          <cell r="U996">
            <v>3</v>
          </cell>
          <cell r="V996">
            <v>0</v>
          </cell>
          <cell r="W996">
            <v>50</v>
          </cell>
          <cell r="X996">
            <v>40021</v>
          </cell>
        </row>
        <row r="997">
          <cell r="A997" t="str">
            <v>469366</v>
          </cell>
          <cell r="B997" t="str">
            <v xml:space="preserve">SYAHRIAR  IR MSC </v>
          </cell>
          <cell r="C997" t="str">
            <v>04</v>
          </cell>
          <cell r="D997" t="str">
            <v>01/10/1999</v>
          </cell>
          <cell r="E997" t="str">
            <v>AU. TEKNIK ENERGI &amp; UTL</v>
          </cell>
          <cell r="F997" t="str">
            <v>03</v>
          </cell>
          <cell r="G997" t="str">
            <v>10/09/2003</v>
          </cell>
          <cell r="H997">
            <v>20050</v>
          </cell>
          <cell r="I997" t="str">
            <v>0000056665</v>
          </cell>
          <cell r="J997" t="str">
            <v>S2</v>
          </cell>
          <cell r="K997" t="str">
            <v>S2 TEK. LINGK/PERSH</v>
          </cell>
          <cell r="L997" t="str">
            <v>PLAJU</v>
          </cell>
          <cell r="M997" t="str">
            <v>16/07/1975</v>
          </cell>
          <cell r="N997" t="str">
            <v>E13310</v>
          </cell>
          <cell r="O997" t="str">
            <v>PE</v>
          </cell>
          <cell r="P997">
            <v>6</v>
          </cell>
          <cell r="Q997">
            <v>6</v>
          </cell>
          <cell r="R997">
            <v>5</v>
          </cell>
          <cell r="S997">
            <v>18.333333333333332</v>
          </cell>
          <cell r="T997">
            <v>8</v>
          </cell>
          <cell r="U997">
            <v>1</v>
          </cell>
          <cell r="V997">
            <v>-1</v>
          </cell>
          <cell r="W997">
            <v>50</v>
          </cell>
          <cell r="X997">
            <v>40139</v>
          </cell>
        </row>
        <row r="998">
          <cell r="A998" t="str">
            <v>469399</v>
          </cell>
          <cell r="B998" t="str">
            <v xml:space="preserve">SYAMSUDDIN. HS  IR  </v>
          </cell>
          <cell r="C998" t="str">
            <v>06</v>
          </cell>
          <cell r="D998" t="str">
            <v>01/04/2003</v>
          </cell>
          <cell r="E998" t="str">
            <v>PWS. OPERASI SYSTEM</v>
          </cell>
          <cell r="F998" t="str">
            <v>06</v>
          </cell>
          <cell r="G998" t="str">
            <v>01/10/2002</v>
          </cell>
          <cell r="H998">
            <v>18541</v>
          </cell>
          <cell r="I998" t="str">
            <v>0000066655</v>
          </cell>
          <cell r="J998" t="str">
            <v>S1</v>
          </cell>
          <cell r="K998" t="str">
            <v>TEK. LISTRIK ARUS KUAT</v>
          </cell>
          <cell r="L998" t="str">
            <v>PLAJU</v>
          </cell>
          <cell r="M998" t="str">
            <v>16/07/1975</v>
          </cell>
          <cell r="N998" t="str">
            <v>E13910</v>
          </cell>
          <cell r="O998" t="str">
            <v>OPERASI</v>
          </cell>
          <cell r="P998">
            <v>6</v>
          </cell>
          <cell r="Q998">
            <v>5</v>
          </cell>
          <cell r="R998">
            <v>5</v>
          </cell>
          <cell r="S998">
            <v>16.666666666666668</v>
          </cell>
          <cell r="T998">
            <v>7</v>
          </cell>
          <cell r="U998">
            <v>2</v>
          </cell>
          <cell r="V998">
            <v>0</v>
          </cell>
          <cell r="W998">
            <v>54</v>
          </cell>
          <cell r="X998">
            <v>38630</v>
          </cell>
        </row>
        <row r="999">
          <cell r="A999" t="str">
            <v>469414</v>
          </cell>
          <cell r="B999" t="str">
            <v xml:space="preserve">SYARKASI ARIFIN  A.P  </v>
          </cell>
          <cell r="C999" t="str">
            <v>09</v>
          </cell>
          <cell r="D999" t="str">
            <v>01/10/2001</v>
          </cell>
          <cell r="E999" t="str">
            <v>AST. JAGA LAB PETKIM</v>
          </cell>
          <cell r="F999" t="str">
            <v>07</v>
          </cell>
          <cell r="G999" t="str">
            <v>01/10/2000</v>
          </cell>
          <cell r="H999">
            <v>19885</v>
          </cell>
          <cell r="I999" t="str">
            <v>0000055556</v>
          </cell>
          <cell r="J999" t="str">
            <v>D1</v>
          </cell>
          <cell r="K999" t="str">
            <v>AKA P.D.N I</v>
          </cell>
          <cell r="L999" t="str">
            <v>PLAJU</v>
          </cell>
          <cell r="M999" t="str">
            <v>16/07/1975</v>
          </cell>
          <cell r="N999" t="str">
            <v>E13140</v>
          </cell>
          <cell r="O999" t="str">
            <v>LABORATORIUM</v>
          </cell>
          <cell r="P999">
            <v>5</v>
          </cell>
          <cell r="Q999">
            <v>5</v>
          </cell>
          <cell r="R999">
            <v>6</v>
          </cell>
          <cell r="S999">
            <v>16.666666666666668</v>
          </cell>
          <cell r="T999">
            <v>4</v>
          </cell>
          <cell r="U999">
            <v>4</v>
          </cell>
          <cell r="V999">
            <v>-2</v>
          </cell>
          <cell r="W999">
            <v>50</v>
          </cell>
          <cell r="X999">
            <v>39974</v>
          </cell>
        </row>
        <row r="1000">
          <cell r="A1000" t="str">
            <v>469422</v>
          </cell>
          <cell r="B1000" t="str">
            <v xml:space="preserve">SYARKOWI    </v>
          </cell>
          <cell r="C1000" t="str">
            <v>09</v>
          </cell>
          <cell r="D1000" t="str">
            <v>01/10/2000</v>
          </cell>
          <cell r="E1000" t="str">
            <v>POK.SPES.BANG MEK</v>
          </cell>
          <cell r="F1000" t="str">
            <v>07</v>
          </cell>
          <cell r="G1000" t="str">
            <v>15/07/2002</v>
          </cell>
          <cell r="H1000">
            <v>19192</v>
          </cell>
          <cell r="I1000" t="str">
            <v>0000065556</v>
          </cell>
          <cell r="J1000" t="str">
            <v>SMA</v>
          </cell>
          <cell r="K1000" t="str">
            <v>P K MIGAS</v>
          </cell>
          <cell r="L1000" t="str">
            <v>SUNGAI GERONG</v>
          </cell>
          <cell r="M1000" t="str">
            <v>16/07/1975</v>
          </cell>
          <cell r="N1000" t="str">
            <v>E13A90</v>
          </cell>
          <cell r="O1000" t="str">
            <v>ENJ. PEM</v>
          </cell>
          <cell r="P1000">
            <v>5</v>
          </cell>
          <cell r="Q1000">
            <v>5</v>
          </cell>
          <cell r="R1000">
            <v>6</v>
          </cell>
          <cell r="S1000">
            <v>16.666666666666668</v>
          </cell>
          <cell r="T1000">
            <v>3</v>
          </cell>
          <cell r="U1000">
            <v>2</v>
          </cell>
          <cell r="V1000">
            <v>-2</v>
          </cell>
          <cell r="W1000">
            <v>52</v>
          </cell>
          <cell r="X1000">
            <v>39280</v>
          </cell>
        </row>
        <row r="1001">
          <cell r="A1001" t="str">
            <v>469439</v>
          </cell>
          <cell r="B1001" t="str">
            <v xml:space="preserve">SYOFWANI  H.L.    </v>
          </cell>
          <cell r="C1001" t="str">
            <v>09</v>
          </cell>
          <cell r="D1001" t="str">
            <v>01/04/2001</v>
          </cell>
          <cell r="E1001" t="str">
            <v>AST. JAGA PENYALUR PROD.PLAJU</v>
          </cell>
          <cell r="F1001" t="str">
            <v>08</v>
          </cell>
          <cell r="G1001" t="str">
            <v>01/07/2003</v>
          </cell>
          <cell r="H1001">
            <v>19944</v>
          </cell>
          <cell r="I1001" t="str">
            <v>0000055555</v>
          </cell>
          <cell r="J1001" t="str">
            <v>D3</v>
          </cell>
          <cell r="K1001" t="str">
            <v>SM EK PERBANKAN</v>
          </cell>
          <cell r="L1001" t="str">
            <v>PLAJU</v>
          </cell>
          <cell r="M1001" t="str">
            <v>16/07/1975</v>
          </cell>
          <cell r="N1001" t="str">
            <v>E13119</v>
          </cell>
          <cell r="O1001" t="str">
            <v>I T P</v>
          </cell>
          <cell r="P1001">
            <v>5</v>
          </cell>
          <cell r="Q1001">
            <v>5</v>
          </cell>
          <cell r="R1001">
            <v>5</v>
          </cell>
          <cell r="S1001">
            <v>15</v>
          </cell>
          <cell r="T1001">
            <v>6</v>
          </cell>
          <cell r="U1001">
            <v>1</v>
          </cell>
          <cell r="V1001">
            <v>-1</v>
          </cell>
          <cell r="W1001">
            <v>50</v>
          </cell>
          <cell r="X1001">
            <v>40033</v>
          </cell>
        </row>
        <row r="1002">
          <cell r="A1002" t="str">
            <v>469463</v>
          </cell>
          <cell r="B1002" t="str">
            <v xml:space="preserve">TURUT RIYADI    </v>
          </cell>
          <cell r="C1002" t="str">
            <v>10</v>
          </cell>
          <cell r="D1002" t="str">
            <v>01/04/1998</v>
          </cell>
          <cell r="E1002" t="str">
            <v>TEKNISI LISTRIK</v>
          </cell>
          <cell r="F1002" t="str">
            <v>09</v>
          </cell>
          <cell r="G1002" t="str">
            <v>31/12/2000</v>
          </cell>
          <cell r="H1002">
            <v>18408</v>
          </cell>
          <cell r="I1002" t="str">
            <v>0000034445</v>
          </cell>
          <cell r="J1002" t="str">
            <v>SMK</v>
          </cell>
          <cell r="K1002" t="str">
            <v>S.T.M  LISTRIK</v>
          </cell>
          <cell r="L1002" t="str">
            <v>PLAJU</v>
          </cell>
          <cell r="M1002" t="str">
            <v>16/07/1975</v>
          </cell>
          <cell r="N1002" t="str">
            <v>E13A50</v>
          </cell>
          <cell r="O1002" t="str">
            <v>BENGKEL</v>
          </cell>
          <cell r="P1002">
            <v>4</v>
          </cell>
          <cell r="Q1002">
            <v>4</v>
          </cell>
          <cell r="R1002">
            <v>5</v>
          </cell>
          <cell r="S1002">
            <v>11.666666666666666</v>
          </cell>
          <cell r="T1002">
            <v>3</v>
          </cell>
          <cell r="U1002">
            <v>4</v>
          </cell>
          <cell r="V1002">
            <v>-1</v>
          </cell>
          <cell r="W1002">
            <v>54</v>
          </cell>
          <cell r="X1002">
            <v>38497</v>
          </cell>
        </row>
        <row r="1003">
          <cell r="A1003" t="str">
            <v>469471</v>
          </cell>
          <cell r="B1003" t="str">
            <v xml:space="preserve">UMAR HASAN  AHT  </v>
          </cell>
          <cell r="C1003" t="str">
            <v>09</v>
          </cell>
          <cell r="D1003" t="str">
            <v>01/10/2000</v>
          </cell>
          <cell r="E1003" t="str">
            <v>MATERIAL MAN</v>
          </cell>
          <cell r="F1003" t="str">
            <v>08</v>
          </cell>
          <cell r="G1003" t="str">
            <v>01/07/2003</v>
          </cell>
          <cell r="H1003">
            <v>19594</v>
          </cell>
          <cell r="I1003" t="str">
            <v>0000066555</v>
          </cell>
          <cell r="J1003" t="str">
            <v>D3</v>
          </cell>
          <cell r="K1003" t="str">
            <v>SARMUD / TEK.ELEKTRO</v>
          </cell>
          <cell r="L1003" t="str">
            <v>SUNGAI GERONG</v>
          </cell>
          <cell r="M1003" t="str">
            <v>16/07/1975</v>
          </cell>
          <cell r="N1003" t="str">
            <v>E13A50</v>
          </cell>
          <cell r="O1003" t="str">
            <v>BENGKEL</v>
          </cell>
          <cell r="P1003">
            <v>5</v>
          </cell>
          <cell r="Q1003">
            <v>5</v>
          </cell>
          <cell r="R1003">
            <v>5</v>
          </cell>
          <cell r="S1003">
            <v>15</v>
          </cell>
          <cell r="T1003">
            <v>6</v>
          </cell>
          <cell r="U1003">
            <v>1</v>
          </cell>
          <cell r="V1003">
            <v>-1</v>
          </cell>
          <cell r="W1003">
            <v>51</v>
          </cell>
          <cell r="X1003">
            <v>39683</v>
          </cell>
        </row>
        <row r="1004">
          <cell r="A1004" t="str">
            <v>469496</v>
          </cell>
          <cell r="B1004" t="str">
            <v xml:space="preserve">WELLY AMIR H.    </v>
          </cell>
          <cell r="C1004" t="str">
            <v>09</v>
          </cell>
          <cell r="D1004" t="str">
            <v>01/04/2002</v>
          </cell>
          <cell r="E1004" t="str">
            <v>AST. JAGA LAB PETRO KIMIA</v>
          </cell>
          <cell r="F1004" t="str">
            <v>07</v>
          </cell>
          <cell r="G1004" t="str">
            <v>11/06/2001</v>
          </cell>
          <cell r="H1004">
            <v>19066</v>
          </cell>
          <cell r="I1004" t="str">
            <v>0000055665</v>
          </cell>
          <cell r="J1004" t="str">
            <v>SMA</v>
          </cell>
          <cell r="K1004" t="str">
            <v>SMA-PASPAL/PERSAMAAN</v>
          </cell>
          <cell r="L1004" t="str">
            <v>SUNGAI GERONG</v>
          </cell>
          <cell r="M1004" t="str">
            <v>16/07/1975</v>
          </cell>
          <cell r="N1004" t="str">
            <v>E13140</v>
          </cell>
          <cell r="O1004" t="str">
            <v>LABORATORIUM</v>
          </cell>
          <cell r="P1004">
            <v>6</v>
          </cell>
          <cell r="Q1004">
            <v>6</v>
          </cell>
          <cell r="R1004">
            <v>5</v>
          </cell>
          <cell r="S1004">
            <v>18.333333333333332</v>
          </cell>
          <cell r="T1004">
            <v>3</v>
          </cell>
          <cell r="U1004">
            <v>3</v>
          </cell>
          <cell r="V1004">
            <v>-2</v>
          </cell>
          <cell r="W1004">
            <v>52</v>
          </cell>
          <cell r="X1004">
            <v>39154</v>
          </cell>
        </row>
        <row r="1005">
          <cell r="A1005" t="str">
            <v>469503</v>
          </cell>
          <cell r="B1005" t="str">
            <v xml:space="preserve">Y. SUPRAWOTO  A.MA  </v>
          </cell>
          <cell r="C1005" t="str">
            <v>08</v>
          </cell>
          <cell r="D1005" t="str">
            <v>01/04/2002</v>
          </cell>
          <cell r="E1005" t="str">
            <v>MATERIAL MAN</v>
          </cell>
          <cell r="F1005" t="str">
            <v>08</v>
          </cell>
          <cell r="G1005" t="str">
            <v>31/12/2000</v>
          </cell>
          <cell r="H1005">
            <v>19421</v>
          </cell>
          <cell r="I1005" t="str">
            <v>0000056655</v>
          </cell>
          <cell r="J1005" t="str">
            <v>D2</v>
          </cell>
          <cell r="K1005" t="str">
            <v>AKA SIPIL II</v>
          </cell>
          <cell r="L1005" t="str">
            <v>PLAJU</v>
          </cell>
          <cell r="M1005" t="str">
            <v>16/07/1975</v>
          </cell>
          <cell r="N1005" t="str">
            <v>E13A50</v>
          </cell>
          <cell r="O1005" t="str">
            <v>BENGKEL</v>
          </cell>
          <cell r="P1005">
            <v>6</v>
          </cell>
          <cell r="Q1005">
            <v>5</v>
          </cell>
          <cell r="R1005">
            <v>5</v>
          </cell>
          <cell r="S1005">
            <v>16.666666666666668</v>
          </cell>
          <cell r="T1005">
            <v>5</v>
          </cell>
          <cell r="U1005">
            <v>4</v>
          </cell>
          <cell r="V1005">
            <v>0</v>
          </cell>
          <cell r="W1005">
            <v>51</v>
          </cell>
          <cell r="X1005">
            <v>39510</v>
          </cell>
        </row>
        <row r="1006">
          <cell r="A1006" t="str">
            <v>469536</v>
          </cell>
          <cell r="B1006" t="str">
            <v xml:space="preserve">ZAINUDDIN FATONI    </v>
          </cell>
          <cell r="C1006" t="str">
            <v>07</v>
          </cell>
          <cell r="D1006" t="str">
            <v>01/04/2003</v>
          </cell>
          <cell r="E1006" t="str">
            <v>AST. LAB. MOTOR</v>
          </cell>
          <cell r="F1006" t="str">
            <v>07</v>
          </cell>
          <cell r="G1006" t="str">
            <v>03/01/2000</v>
          </cell>
          <cell r="H1006">
            <v>19820</v>
          </cell>
          <cell r="I1006" t="str">
            <v>0000056666</v>
          </cell>
          <cell r="J1006" t="str">
            <v>D3</v>
          </cell>
          <cell r="K1006" t="str">
            <v>AKA PENG/KIL III</v>
          </cell>
          <cell r="L1006" t="str">
            <v>PLAJU</v>
          </cell>
          <cell r="M1006" t="str">
            <v>16/07/1975</v>
          </cell>
          <cell r="N1006" t="str">
            <v>E13140</v>
          </cell>
          <cell r="O1006" t="str">
            <v>LABORATORIUM</v>
          </cell>
          <cell r="P1006">
            <v>6</v>
          </cell>
          <cell r="Q1006">
            <v>6</v>
          </cell>
          <cell r="R1006">
            <v>6</v>
          </cell>
          <cell r="S1006">
            <v>20</v>
          </cell>
          <cell r="T1006">
            <v>6</v>
          </cell>
          <cell r="U1006">
            <v>4</v>
          </cell>
          <cell r="V1006">
            <v>0</v>
          </cell>
          <cell r="W1006">
            <v>50</v>
          </cell>
          <cell r="X1006">
            <v>39909</v>
          </cell>
        </row>
        <row r="1007">
          <cell r="A1007" t="str">
            <v>469552</v>
          </cell>
          <cell r="B1007" t="str">
            <v xml:space="preserve">ZULPANI  S.    </v>
          </cell>
          <cell r="C1007" t="str">
            <v>08</v>
          </cell>
          <cell r="D1007" t="str">
            <v>01/04/2002</v>
          </cell>
          <cell r="E1007" t="str">
            <v>AST. CONSOLE</v>
          </cell>
          <cell r="F1007" t="str">
            <v>07</v>
          </cell>
          <cell r="G1007" t="str">
            <v>01/10/2000</v>
          </cell>
          <cell r="H1007">
            <v>19484</v>
          </cell>
          <cell r="I1007" t="str">
            <v>0000045665</v>
          </cell>
          <cell r="J1007" t="str">
            <v>SMA</v>
          </cell>
          <cell r="K1007" t="str">
            <v>PK. MESIN</v>
          </cell>
          <cell r="L1007" t="str">
            <v>SUNGAI GERONG</v>
          </cell>
          <cell r="M1007" t="str">
            <v>16/07/1975</v>
          </cell>
          <cell r="N1007" t="str">
            <v>E13112</v>
          </cell>
          <cell r="O1007" t="str">
            <v>CD &amp; L</v>
          </cell>
          <cell r="P1007">
            <v>6</v>
          </cell>
          <cell r="Q1007">
            <v>6</v>
          </cell>
          <cell r="R1007">
            <v>5</v>
          </cell>
          <cell r="S1007">
            <v>18.333333333333332</v>
          </cell>
          <cell r="T1007">
            <v>3</v>
          </cell>
          <cell r="U1007">
            <v>4</v>
          </cell>
          <cell r="V1007">
            <v>-1</v>
          </cell>
          <cell r="W1007">
            <v>51</v>
          </cell>
          <cell r="X1007">
            <v>39573</v>
          </cell>
        </row>
        <row r="1008">
          <cell r="A1008" t="str">
            <v>469617</v>
          </cell>
          <cell r="B1008" t="str">
            <v xml:space="preserve">RUSMAN    </v>
          </cell>
          <cell r="C1008" t="str">
            <v>11</v>
          </cell>
          <cell r="D1008" t="str">
            <v>01/04/2002</v>
          </cell>
          <cell r="E1008" t="str">
            <v>OPR. DERMAGA SG</v>
          </cell>
          <cell r="F1008" t="str">
            <v>11</v>
          </cell>
          <cell r="G1008" t="str">
            <v>03/01/2000</v>
          </cell>
          <cell r="H1008">
            <v>19192</v>
          </cell>
          <cell r="I1008" t="str">
            <v>0000034666</v>
          </cell>
          <cell r="J1008" t="str">
            <v>SMK</v>
          </cell>
          <cell r="K1008" t="str">
            <v>SGA / SPG</v>
          </cell>
          <cell r="L1008" t="str">
            <v>SUNGAI GERONG</v>
          </cell>
          <cell r="M1008" t="str">
            <v>17/07/1975</v>
          </cell>
          <cell r="N1008" t="str">
            <v>E13119</v>
          </cell>
          <cell r="O1008" t="str">
            <v>I T P</v>
          </cell>
          <cell r="P1008">
            <v>6</v>
          </cell>
          <cell r="Q1008">
            <v>6</v>
          </cell>
          <cell r="R1008">
            <v>6</v>
          </cell>
          <cell r="S1008">
            <v>20</v>
          </cell>
          <cell r="T1008">
            <v>3</v>
          </cell>
          <cell r="U1008">
            <v>4</v>
          </cell>
          <cell r="V1008">
            <v>0</v>
          </cell>
          <cell r="W1008">
            <v>52</v>
          </cell>
          <cell r="X1008">
            <v>39280</v>
          </cell>
        </row>
        <row r="1009">
          <cell r="A1009" t="str">
            <v>469625</v>
          </cell>
          <cell r="B1009" t="str">
            <v xml:space="preserve">SOEDARTO  SE  </v>
          </cell>
          <cell r="C1009" t="str">
            <v>05</v>
          </cell>
          <cell r="D1009" t="str">
            <v>01/10/2000</v>
          </cell>
          <cell r="E1009" t="str">
            <v>AUDITOR AHLI MADYA BID. PDN</v>
          </cell>
          <cell r="F1009" t="str">
            <v>--</v>
          </cell>
          <cell r="G1009" t="str">
            <v>01/10/2003</v>
          </cell>
          <cell r="H1009">
            <v>19516</v>
          </cell>
          <cell r="I1009" t="str">
            <v>0000000066</v>
          </cell>
          <cell r="J1009" t="str">
            <v>D3</v>
          </cell>
          <cell r="K1009" t="str">
            <v>AK UANG &amp; BANK</v>
          </cell>
          <cell r="L1009" t="str">
            <v>PLAJU</v>
          </cell>
          <cell r="M1009" t="str">
            <v>17/07/1975</v>
          </cell>
          <cell r="N1009" t="str">
            <v>J02100</v>
          </cell>
          <cell r="O1009" t="str">
            <v>IAD-II</v>
          </cell>
          <cell r="P1009">
            <v>0</v>
          </cell>
          <cell r="Q1009">
            <v>6</v>
          </cell>
          <cell r="R1009">
            <v>6</v>
          </cell>
          <cell r="S1009">
            <v>13.333333333333334</v>
          </cell>
          <cell r="T1009">
            <v>6</v>
          </cell>
          <cell r="U1009">
            <v>1</v>
          </cell>
          <cell r="V1009" t="e">
            <v>#VALUE!</v>
          </cell>
          <cell r="W1009">
            <v>51</v>
          </cell>
          <cell r="X1009">
            <v>39605</v>
          </cell>
        </row>
        <row r="1010">
          <cell r="A1010" t="str">
            <v>470118</v>
          </cell>
          <cell r="B1010" t="str">
            <v xml:space="preserve">SUDIRMAN    </v>
          </cell>
          <cell r="C1010" t="str">
            <v>09</v>
          </cell>
          <cell r="D1010" t="str">
            <v>01/10/2003</v>
          </cell>
          <cell r="E1010" t="str">
            <v>TEKNISI SIPIL</v>
          </cell>
          <cell r="F1010" t="str">
            <v>09</v>
          </cell>
          <cell r="G1010" t="str">
            <v>01/10/2002</v>
          </cell>
          <cell r="H1010">
            <v>18602</v>
          </cell>
          <cell r="I1010" t="str">
            <v>0000066665</v>
          </cell>
          <cell r="J1010" t="str">
            <v>SD</v>
          </cell>
          <cell r="K1010" t="str">
            <v>SD KELAS VI</v>
          </cell>
          <cell r="L1010" t="str">
            <v>SUNGAI GERONG</v>
          </cell>
          <cell r="M1010" t="str">
            <v>24/07/1975</v>
          </cell>
          <cell r="N1010" t="str">
            <v>E13A50</v>
          </cell>
          <cell r="O1010" t="str">
            <v>BENGKEL</v>
          </cell>
          <cell r="P1010">
            <v>6</v>
          </cell>
          <cell r="Q1010">
            <v>6</v>
          </cell>
          <cell r="R1010">
            <v>5</v>
          </cell>
          <cell r="S1010">
            <v>18.333333333333332</v>
          </cell>
          <cell r="T1010">
            <v>1</v>
          </cell>
          <cell r="U1010">
            <v>2</v>
          </cell>
          <cell r="V1010">
            <v>0</v>
          </cell>
          <cell r="W1010">
            <v>54</v>
          </cell>
          <cell r="X1010">
            <v>38691</v>
          </cell>
        </row>
        <row r="1011">
          <cell r="A1011" t="str">
            <v>470134</v>
          </cell>
          <cell r="B1011" t="str">
            <v xml:space="preserve">REDWICK LEOPOLD    </v>
          </cell>
          <cell r="C1011" t="str">
            <v>07</v>
          </cell>
          <cell r="D1011" t="str">
            <v>01/04/2002</v>
          </cell>
          <cell r="E1011" t="str">
            <v>MPPK S/D 29022005</v>
          </cell>
          <cell r="F1011" t="str">
            <v>06</v>
          </cell>
          <cell r="G1011" t="str">
            <v>15/02/2004</v>
          </cell>
          <cell r="H1011">
            <v>17944</v>
          </cell>
          <cell r="I1011" t="str">
            <v>0000055555</v>
          </cell>
          <cell r="J1011" t="str">
            <v>D1</v>
          </cell>
          <cell r="K1011" t="str">
            <v>MPI</v>
          </cell>
          <cell r="L1011" t="str">
            <v>PLAJU</v>
          </cell>
          <cell r="M1011" t="str">
            <v>25/07/1975</v>
          </cell>
          <cell r="N1011" t="str">
            <v>E13730</v>
          </cell>
          <cell r="O1011" t="str">
            <v>H I K</v>
          </cell>
          <cell r="P1011">
            <v>5</v>
          </cell>
          <cell r="Q1011">
            <v>5</v>
          </cell>
          <cell r="R1011">
            <v>5</v>
          </cell>
          <cell r="S1011">
            <v>15</v>
          </cell>
          <cell r="T1011">
            <v>4</v>
          </cell>
          <cell r="U1011">
            <v>0</v>
          </cell>
          <cell r="V1011">
            <v>-1</v>
          </cell>
          <cell r="W1011">
            <v>55</v>
          </cell>
          <cell r="X1011">
            <v>38032</v>
          </cell>
        </row>
        <row r="1012">
          <cell r="A1012" t="str">
            <v>470264</v>
          </cell>
          <cell r="B1012" t="str">
            <v xml:space="preserve">MAKMUN    </v>
          </cell>
          <cell r="C1012" t="str">
            <v>10</v>
          </cell>
          <cell r="D1012" t="str">
            <v>01/10/2001</v>
          </cell>
          <cell r="E1012" t="str">
            <v>AST. JAGA PTL PS-2</v>
          </cell>
          <cell r="F1012" t="str">
            <v>09</v>
          </cell>
          <cell r="G1012" t="str">
            <v>01/10/2002</v>
          </cell>
          <cell r="H1012">
            <v>19674</v>
          </cell>
          <cell r="I1012" t="str">
            <v>0000056665</v>
          </cell>
          <cell r="J1012" t="str">
            <v>SMA</v>
          </cell>
          <cell r="K1012" t="str">
            <v>SMA-SOSIAL/PERSAMAAN</v>
          </cell>
          <cell r="L1012" t="str">
            <v>PLAJU</v>
          </cell>
          <cell r="M1012" t="str">
            <v>29/07/1975</v>
          </cell>
          <cell r="N1012" t="str">
            <v>E13118</v>
          </cell>
          <cell r="O1012" t="str">
            <v>U T L</v>
          </cell>
          <cell r="P1012">
            <v>6</v>
          </cell>
          <cell r="Q1012">
            <v>6</v>
          </cell>
          <cell r="R1012">
            <v>5</v>
          </cell>
          <cell r="S1012">
            <v>18.333333333333332</v>
          </cell>
          <cell r="T1012">
            <v>3</v>
          </cell>
          <cell r="U1012">
            <v>2</v>
          </cell>
          <cell r="V1012">
            <v>-1</v>
          </cell>
          <cell r="W1012">
            <v>51</v>
          </cell>
          <cell r="X1012">
            <v>39763</v>
          </cell>
        </row>
        <row r="1013">
          <cell r="A1013" t="str">
            <v>470312</v>
          </cell>
          <cell r="B1013" t="str">
            <v xml:space="preserve">CIK MIT KIPAR  SH  </v>
          </cell>
          <cell r="C1013" t="str">
            <v>07</v>
          </cell>
          <cell r="D1013" t="str">
            <v>01/04/2002</v>
          </cell>
          <cell r="E1013" t="str">
            <v>KA. DIKLAT</v>
          </cell>
          <cell r="F1013" t="str">
            <v>05</v>
          </cell>
          <cell r="G1013" t="str">
            <v>10/09/2002</v>
          </cell>
          <cell r="H1013">
            <v>18027</v>
          </cell>
          <cell r="I1013" t="str">
            <v>0000055566</v>
          </cell>
          <cell r="J1013" t="str">
            <v>S1</v>
          </cell>
          <cell r="K1013" t="str">
            <v>HUKUM TATANEGARA</v>
          </cell>
          <cell r="L1013" t="str">
            <v>PLAJU</v>
          </cell>
          <cell r="M1013" t="str">
            <v>30/07/1975</v>
          </cell>
          <cell r="N1013" t="str">
            <v>E13760</v>
          </cell>
          <cell r="O1013" t="str">
            <v>DIKLAT</v>
          </cell>
          <cell r="P1013">
            <v>5</v>
          </cell>
          <cell r="Q1013">
            <v>6</v>
          </cell>
          <cell r="R1013">
            <v>6</v>
          </cell>
          <cell r="S1013">
            <v>18.333333333333332</v>
          </cell>
          <cell r="T1013">
            <v>7</v>
          </cell>
          <cell r="U1013">
            <v>2</v>
          </cell>
          <cell r="V1013">
            <v>-2</v>
          </cell>
          <cell r="W1013">
            <v>55</v>
          </cell>
          <cell r="X1013">
            <v>38116</v>
          </cell>
        </row>
        <row r="1014">
          <cell r="A1014" t="str">
            <v>470386</v>
          </cell>
          <cell r="B1014" t="str">
            <v xml:space="preserve">A. RONI    </v>
          </cell>
          <cell r="C1014" t="str">
            <v>11</v>
          </cell>
          <cell r="D1014" t="str">
            <v>01/04/2001</v>
          </cell>
          <cell r="E1014" t="str">
            <v>PMK. AREA-II  SEI.GERONG</v>
          </cell>
          <cell r="F1014" t="str">
            <v>10</v>
          </cell>
          <cell r="G1014" t="str">
            <v>01/10/2003</v>
          </cell>
          <cell r="H1014">
            <v>18276</v>
          </cell>
          <cell r="I1014" t="str">
            <v>0000036556</v>
          </cell>
          <cell r="J1014" t="str">
            <v>SMA</v>
          </cell>
          <cell r="K1014" t="str">
            <v>SMA.SOS/PERSAMAAN</v>
          </cell>
          <cell r="L1014" t="str">
            <v>SUNGAI GERONG</v>
          </cell>
          <cell r="M1014" t="str">
            <v>15/07/1968</v>
          </cell>
          <cell r="N1014" t="str">
            <v>E13119</v>
          </cell>
          <cell r="O1014" t="str">
            <v>I T P</v>
          </cell>
          <cell r="P1014">
            <v>5</v>
          </cell>
          <cell r="Q1014">
            <v>5</v>
          </cell>
          <cell r="R1014">
            <v>6</v>
          </cell>
          <cell r="S1014">
            <v>16.666666666666668</v>
          </cell>
          <cell r="T1014">
            <v>3</v>
          </cell>
          <cell r="U1014">
            <v>1</v>
          </cell>
          <cell r="V1014">
            <v>-1</v>
          </cell>
          <cell r="W1014">
            <v>54</v>
          </cell>
          <cell r="X1014">
            <v>38365</v>
          </cell>
        </row>
        <row r="1015">
          <cell r="A1015" t="str">
            <v>470848</v>
          </cell>
          <cell r="B1015" t="str">
            <v xml:space="preserve">DULHADI    </v>
          </cell>
          <cell r="C1015" t="str">
            <v>10</v>
          </cell>
          <cell r="D1015" t="str">
            <v>01/04/2003</v>
          </cell>
          <cell r="E1015" t="str">
            <v>PMK. LOADING S.GERONG</v>
          </cell>
          <cell r="F1015" t="str">
            <v>10</v>
          </cell>
          <cell r="G1015" t="str">
            <v>01/05/2001</v>
          </cell>
          <cell r="H1015">
            <v>19515</v>
          </cell>
          <cell r="I1015" t="str">
            <v>0000045655</v>
          </cell>
          <cell r="J1015" t="str">
            <v>SMA</v>
          </cell>
          <cell r="K1015" t="str">
            <v>SMA.SOS/PERSAMAAN</v>
          </cell>
          <cell r="L1015" t="str">
            <v>SUNGAI GERONG</v>
          </cell>
          <cell r="M1015" t="str">
            <v>27/10/1970</v>
          </cell>
          <cell r="N1015" t="str">
            <v>E13119</v>
          </cell>
          <cell r="O1015" t="str">
            <v>I T P</v>
          </cell>
          <cell r="P1015">
            <v>6</v>
          </cell>
          <cell r="Q1015">
            <v>5</v>
          </cell>
          <cell r="R1015">
            <v>5</v>
          </cell>
          <cell r="S1015">
            <v>16.666666666666668</v>
          </cell>
          <cell r="T1015">
            <v>3</v>
          </cell>
          <cell r="U1015">
            <v>3</v>
          </cell>
          <cell r="V1015">
            <v>0</v>
          </cell>
          <cell r="W1015">
            <v>51</v>
          </cell>
          <cell r="X1015">
            <v>39604</v>
          </cell>
        </row>
        <row r="1016">
          <cell r="A1016" t="str">
            <v>472046</v>
          </cell>
          <cell r="B1016" t="str">
            <v xml:space="preserve">SUMINI MAWARTI    </v>
          </cell>
          <cell r="C1016" t="str">
            <v>08</v>
          </cell>
          <cell r="D1016" t="str">
            <v>01/04/2002</v>
          </cell>
          <cell r="E1016" t="str">
            <v>SEKRETARIS MAN. KEU.</v>
          </cell>
          <cell r="F1016" t="str">
            <v>08</v>
          </cell>
          <cell r="G1016" t="str">
            <v>03/01/2000</v>
          </cell>
          <cell r="H1016">
            <v>19684</v>
          </cell>
          <cell r="I1016" t="str">
            <v>0000066665</v>
          </cell>
          <cell r="J1016" t="str">
            <v>SMA</v>
          </cell>
          <cell r="K1016" t="str">
            <v>SMA/PASPAL/IPA</v>
          </cell>
          <cell r="L1016" t="str">
            <v>PLAJU</v>
          </cell>
          <cell r="M1016" t="str">
            <v>01/08/1975</v>
          </cell>
          <cell r="N1016" t="str">
            <v>E13800</v>
          </cell>
          <cell r="O1016" t="str">
            <v>KEUANGAN</v>
          </cell>
          <cell r="P1016">
            <v>6</v>
          </cell>
          <cell r="Q1016">
            <v>6</v>
          </cell>
          <cell r="R1016">
            <v>5</v>
          </cell>
          <cell r="S1016">
            <v>18.333333333333332</v>
          </cell>
          <cell r="T1016">
            <v>3</v>
          </cell>
          <cell r="U1016">
            <v>4</v>
          </cell>
          <cell r="V1016">
            <v>0</v>
          </cell>
          <cell r="W1016">
            <v>51</v>
          </cell>
          <cell r="X1016">
            <v>39773</v>
          </cell>
        </row>
        <row r="1017">
          <cell r="A1017" t="str">
            <v>472687</v>
          </cell>
          <cell r="B1017" t="str">
            <v xml:space="preserve">EFFENDI  N.R.    </v>
          </cell>
          <cell r="C1017" t="str">
            <v>10</v>
          </cell>
          <cell r="D1017" t="str">
            <v>01/04/2002</v>
          </cell>
          <cell r="E1017" t="str">
            <v>TEKNISI RIGGER</v>
          </cell>
          <cell r="F1017" t="str">
            <v>10</v>
          </cell>
          <cell r="G1017" t="str">
            <v>01/10/2002</v>
          </cell>
          <cell r="H1017">
            <v>19135</v>
          </cell>
          <cell r="I1017" t="str">
            <v>0000055666</v>
          </cell>
          <cell r="J1017" t="str">
            <v>SMP</v>
          </cell>
          <cell r="K1017" t="str">
            <v>S M P</v>
          </cell>
          <cell r="L1017" t="str">
            <v>SUNGAI GERONG</v>
          </cell>
          <cell r="M1017" t="str">
            <v>12/08/1975</v>
          </cell>
          <cell r="N1017" t="str">
            <v>E13A50</v>
          </cell>
          <cell r="O1017" t="str">
            <v>BENGKEL</v>
          </cell>
          <cell r="P1017">
            <v>6</v>
          </cell>
          <cell r="Q1017">
            <v>6</v>
          </cell>
          <cell r="R1017">
            <v>6</v>
          </cell>
          <cell r="S1017">
            <v>20</v>
          </cell>
          <cell r="T1017">
            <v>2</v>
          </cell>
          <cell r="U1017">
            <v>2</v>
          </cell>
          <cell r="V1017">
            <v>0</v>
          </cell>
          <cell r="W1017">
            <v>52</v>
          </cell>
          <cell r="X1017">
            <v>39223</v>
          </cell>
        </row>
        <row r="1018">
          <cell r="A1018" t="str">
            <v>472849</v>
          </cell>
          <cell r="B1018" t="str">
            <v xml:space="preserve">IRMAN PERMANA    </v>
          </cell>
          <cell r="C1018" t="str">
            <v>10</v>
          </cell>
          <cell r="D1018" t="str">
            <v>01/04/2003</v>
          </cell>
          <cell r="E1018" t="str">
            <v>MUALIM  I TB.INDRA II</v>
          </cell>
          <cell r="F1018" t="str">
            <v>08</v>
          </cell>
          <cell r="G1018" t="str">
            <v>03/01/2000</v>
          </cell>
          <cell r="H1018">
            <v>18753</v>
          </cell>
          <cell r="I1018" t="str">
            <v>0000055665</v>
          </cell>
          <cell r="J1018" t="str">
            <v>SMA</v>
          </cell>
          <cell r="K1018" t="str">
            <v>MUALIM PEL.TERBATAS (MPT)</v>
          </cell>
          <cell r="L1018" t="str">
            <v>PLAJU</v>
          </cell>
          <cell r="M1018" t="str">
            <v>28/12/1978</v>
          </cell>
          <cell r="N1018" t="str">
            <v>E13C00</v>
          </cell>
          <cell r="O1018" t="str">
            <v>DOK &amp; PKP</v>
          </cell>
          <cell r="P1018">
            <v>6</v>
          </cell>
          <cell r="Q1018">
            <v>6</v>
          </cell>
          <cell r="R1018">
            <v>5</v>
          </cell>
          <cell r="S1018">
            <v>18.333333333333332</v>
          </cell>
          <cell r="T1018">
            <v>3</v>
          </cell>
          <cell r="U1018">
            <v>4</v>
          </cell>
          <cell r="V1018">
            <v>-2</v>
          </cell>
          <cell r="W1018">
            <v>53</v>
          </cell>
          <cell r="X1018">
            <v>38842</v>
          </cell>
        </row>
        <row r="1019">
          <cell r="A1019" t="str">
            <v>472873</v>
          </cell>
          <cell r="B1019" t="str">
            <v xml:space="preserve">EDISON SIMANJUNTAK  ST  </v>
          </cell>
          <cell r="C1019" t="str">
            <v>06</v>
          </cell>
          <cell r="D1019" t="str">
            <v>01/04/2001</v>
          </cell>
          <cell r="E1019" t="str">
            <v>PWSU. TEKNIK MARINE</v>
          </cell>
          <cell r="F1019" t="str">
            <v>05</v>
          </cell>
          <cell r="G1019" t="str">
            <v>03/01/2000</v>
          </cell>
          <cell r="H1019">
            <v>19526</v>
          </cell>
          <cell r="I1019" t="str">
            <v>0000056665</v>
          </cell>
          <cell r="J1019" t="str">
            <v>S1</v>
          </cell>
          <cell r="K1019" t="str">
            <v>TEKNIK SIPIL</v>
          </cell>
          <cell r="L1019" t="str">
            <v>PLAJU</v>
          </cell>
          <cell r="M1019" t="str">
            <v>15/08/1975</v>
          </cell>
          <cell r="N1019" t="str">
            <v>E13540</v>
          </cell>
          <cell r="O1019" t="str">
            <v>MARINE</v>
          </cell>
          <cell r="P1019">
            <v>6</v>
          </cell>
          <cell r="Q1019">
            <v>6</v>
          </cell>
          <cell r="R1019">
            <v>5</v>
          </cell>
          <cell r="S1019">
            <v>18.333333333333332</v>
          </cell>
          <cell r="T1019">
            <v>7</v>
          </cell>
          <cell r="U1019">
            <v>4</v>
          </cell>
          <cell r="V1019">
            <v>-1</v>
          </cell>
          <cell r="W1019">
            <v>51</v>
          </cell>
          <cell r="X1019">
            <v>39615</v>
          </cell>
        </row>
        <row r="1020">
          <cell r="A1020" t="str">
            <v>472881</v>
          </cell>
          <cell r="B1020" t="str">
            <v xml:space="preserve">ZAINAB.A.M  BA  </v>
          </cell>
          <cell r="C1020" t="str">
            <v>08</v>
          </cell>
          <cell r="D1020" t="str">
            <v>01/04/2003</v>
          </cell>
          <cell r="E1020" t="str">
            <v>AHLI SISTEM DATABASE</v>
          </cell>
          <cell r="F1020" t="str">
            <v>05</v>
          </cell>
          <cell r="G1020" t="str">
            <v>15/09/2003</v>
          </cell>
          <cell r="H1020">
            <v>18679</v>
          </cell>
          <cell r="I1020" t="str">
            <v>0000056655</v>
          </cell>
          <cell r="J1020" t="str">
            <v>D3</v>
          </cell>
          <cell r="K1020" t="str">
            <v>SARMUD IAIN</v>
          </cell>
          <cell r="L1020" t="str">
            <v>PLAJU</v>
          </cell>
          <cell r="M1020" t="str">
            <v>15/05/1975</v>
          </cell>
          <cell r="N1020" t="str">
            <v>E13920</v>
          </cell>
          <cell r="O1020" t="str">
            <v>BANGSIS</v>
          </cell>
          <cell r="P1020">
            <v>6</v>
          </cell>
          <cell r="Q1020">
            <v>5</v>
          </cell>
          <cell r="R1020">
            <v>5</v>
          </cell>
          <cell r="S1020">
            <v>16.666666666666668</v>
          </cell>
          <cell r="T1020">
            <v>6</v>
          </cell>
          <cell r="U1020">
            <v>1</v>
          </cell>
          <cell r="V1020">
            <v>-3</v>
          </cell>
          <cell r="W1020">
            <v>53</v>
          </cell>
          <cell r="X1020">
            <v>38768</v>
          </cell>
        </row>
        <row r="1021">
          <cell r="A1021" t="str">
            <v>472913</v>
          </cell>
          <cell r="B1021" t="str">
            <v xml:space="preserve">SUTOPO    </v>
          </cell>
          <cell r="C1021" t="str">
            <v>08</v>
          </cell>
          <cell r="D1021" t="str">
            <v>01/04/2002</v>
          </cell>
          <cell r="E1021" t="str">
            <v>AST. PRWT POLI PLAJU</v>
          </cell>
          <cell r="F1021" t="str">
            <v>08</v>
          </cell>
          <cell r="G1021" t="str">
            <v>03/01/2000</v>
          </cell>
          <cell r="H1021">
            <v>18922</v>
          </cell>
          <cell r="I1021" t="str">
            <v>0000054646</v>
          </cell>
          <cell r="J1021" t="str">
            <v>SMK</v>
          </cell>
          <cell r="K1021" t="str">
            <v>SEK PENGATUR RAWAT</v>
          </cell>
          <cell r="L1021" t="str">
            <v>PLAJU</v>
          </cell>
          <cell r="M1021" t="str">
            <v>16/08/1975</v>
          </cell>
          <cell r="N1021" t="str">
            <v>E13Y50</v>
          </cell>
          <cell r="O1021" t="str">
            <v>INST. RAWAT JALAN</v>
          </cell>
          <cell r="P1021">
            <v>6</v>
          </cell>
          <cell r="Q1021">
            <v>4</v>
          </cell>
          <cell r="R1021">
            <v>6</v>
          </cell>
          <cell r="S1021">
            <v>16.666666666666668</v>
          </cell>
          <cell r="T1021">
            <v>3</v>
          </cell>
          <cell r="U1021">
            <v>4</v>
          </cell>
          <cell r="V1021">
            <v>0</v>
          </cell>
          <cell r="W1021">
            <v>53</v>
          </cell>
          <cell r="X1021">
            <v>39011</v>
          </cell>
        </row>
        <row r="1022">
          <cell r="A1022" t="str">
            <v>472995</v>
          </cell>
          <cell r="B1022" t="str">
            <v xml:space="preserve">MUZAINI BACHTIAR  SE  </v>
          </cell>
          <cell r="C1022" t="str">
            <v>07</v>
          </cell>
          <cell r="D1022" t="str">
            <v>01/04/2003</v>
          </cell>
          <cell r="E1022" t="str">
            <v>PWS. PERSO &amp; UMUM</v>
          </cell>
          <cell r="F1022" t="str">
            <v>07</v>
          </cell>
          <cell r="G1022" t="str">
            <v>01/08/2002</v>
          </cell>
          <cell r="H1022">
            <v>19704</v>
          </cell>
          <cell r="I1022" t="str">
            <v>0000055665</v>
          </cell>
          <cell r="J1022" t="str">
            <v>S1</v>
          </cell>
          <cell r="K1022" t="str">
            <v>EKONOMI MANAGEMENT</v>
          </cell>
          <cell r="L1022" t="str">
            <v>PLAJU</v>
          </cell>
          <cell r="M1022" t="str">
            <v>19/08/1975</v>
          </cell>
          <cell r="N1022" t="str">
            <v>E13Y30</v>
          </cell>
          <cell r="O1022" t="str">
            <v>LAYANAN &amp; ADM/RS</v>
          </cell>
          <cell r="P1022">
            <v>6</v>
          </cell>
          <cell r="Q1022">
            <v>6</v>
          </cell>
          <cell r="R1022">
            <v>5</v>
          </cell>
          <cell r="S1022">
            <v>18.333333333333332</v>
          </cell>
          <cell r="T1022">
            <v>7</v>
          </cell>
          <cell r="U1022">
            <v>2</v>
          </cell>
          <cell r="V1022">
            <v>0</v>
          </cell>
          <cell r="W1022">
            <v>51</v>
          </cell>
          <cell r="X1022">
            <v>39793</v>
          </cell>
        </row>
        <row r="1023">
          <cell r="A1023" t="str">
            <v>473083</v>
          </cell>
          <cell r="B1023" t="str">
            <v xml:space="preserve">SUWARTO    </v>
          </cell>
          <cell r="C1023" t="str">
            <v>10</v>
          </cell>
          <cell r="D1023" t="str">
            <v>01/04/2002</v>
          </cell>
          <cell r="E1023" t="str">
            <v>PMK. V C M</v>
          </cell>
          <cell r="F1023" t="str">
            <v>10</v>
          </cell>
          <cell r="G1023" t="str">
            <v>01/10/2000</v>
          </cell>
          <cell r="H1023">
            <v>19358</v>
          </cell>
          <cell r="I1023" t="str">
            <v>0000055655</v>
          </cell>
          <cell r="J1023" t="str">
            <v>SMP</v>
          </cell>
          <cell r="K1023" t="str">
            <v>S M P</v>
          </cell>
          <cell r="L1023" t="str">
            <v>SUNGAI GERONG</v>
          </cell>
          <cell r="M1023" t="str">
            <v>23/08/1975</v>
          </cell>
          <cell r="N1023" t="str">
            <v>E13112</v>
          </cell>
          <cell r="O1023" t="str">
            <v>CD &amp; L</v>
          </cell>
          <cell r="P1023">
            <v>6</v>
          </cell>
          <cell r="Q1023">
            <v>5</v>
          </cell>
          <cell r="R1023">
            <v>5</v>
          </cell>
          <cell r="S1023">
            <v>16.666666666666668</v>
          </cell>
          <cell r="T1023">
            <v>2</v>
          </cell>
          <cell r="U1023">
            <v>4</v>
          </cell>
          <cell r="V1023">
            <v>0</v>
          </cell>
          <cell r="W1023">
            <v>52</v>
          </cell>
          <cell r="X1023">
            <v>39446</v>
          </cell>
        </row>
        <row r="1024">
          <cell r="A1024" t="str">
            <v>473675</v>
          </cell>
          <cell r="B1024" t="str">
            <v xml:space="preserve">ABDUL SALAM    </v>
          </cell>
          <cell r="C1024" t="str">
            <v>10</v>
          </cell>
          <cell r="D1024" t="str">
            <v>01/04/2002</v>
          </cell>
          <cell r="E1024" t="str">
            <v>PMK. BB DIST &amp; BB TREATIN</v>
          </cell>
          <cell r="F1024" t="str">
            <v>10</v>
          </cell>
          <cell r="G1024" t="str">
            <v>01/06/2001</v>
          </cell>
          <cell r="H1024">
            <v>19426</v>
          </cell>
          <cell r="I1024" t="str">
            <v>0000056654</v>
          </cell>
          <cell r="J1024" t="str">
            <v>SMA</v>
          </cell>
          <cell r="K1024" t="str">
            <v>S.M.A-B/PASPAL</v>
          </cell>
          <cell r="L1024" t="str">
            <v>PLAJU</v>
          </cell>
          <cell r="M1024" t="str">
            <v>01/09/1975</v>
          </cell>
          <cell r="N1024" t="str">
            <v>E13111</v>
          </cell>
          <cell r="O1024" t="str">
            <v>CD &amp; GP</v>
          </cell>
          <cell r="P1024">
            <v>6</v>
          </cell>
          <cell r="Q1024">
            <v>5</v>
          </cell>
          <cell r="R1024">
            <v>4</v>
          </cell>
          <cell r="S1024">
            <v>15</v>
          </cell>
          <cell r="T1024">
            <v>3</v>
          </cell>
          <cell r="U1024">
            <v>3</v>
          </cell>
          <cell r="V1024">
            <v>0</v>
          </cell>
          <cell r="W1024">
            <v>51</v>
          </cell>
          <cell r="X1024">
            <v>39515</v>
          </cell>
        </row>
        <row r="1025">
          <cell r="A1025" t="str">
            <v>473691</v>
          </cell>
          <cell r="B1025" t="str">
            <v xml:space="preserve">ADJEMAIN    </v>
          </cell>
          <cell r="C1025" t="str">
            <v>10</v>
          </cell>
          <cell r="D1025" t="str">
            <v>01/10/2003</v>
          </cell>
          <cell r="E1025" t="str">
            <v>AST. COOD &amp; STANDARISASI</v>
          </cell>
          <cell r="F1025" t="str">
            <v>08</v>
          </cell>
          <cell r="G1025" t="str">
            <v>03/01/2000</v>
          </cell>
          <cell r="H1025">
            <v>20220</v>
          </cell>
          <cell r="I1025" t="str">
            <v>0000045555</v>
          </cell>
          <cell r="J1025" t="str">
            <v>SD</v>
          </cell>
          <cell r="K1025" t="str">
            <v>SD KELAS VI</v>
          </cell>
          <cell r="L1025" t="str">
            <v>PLAJU</v>
          </cell>
          <cell r="M1025" t="str">
            <v>01/09/1975</v>
          </cell>
          <cell r="N1025" t="str">
            <v>E13510</v>
          </cell>
          <cell r="O1025" t="str">
            <v>PENGADAAN</v>
          </cell>
          <cell r="P1025">
            <v>5</v>
          </cell>
          <cell r="Q1025">
            <v>5</v>
          </cell>
          <cell r="R1025">
            <v>5</v>
          </cell>
          <cell r="S1025">
            <v>15</v>
          </cell>
          <cell r="T1025">
            <v>1</v>
          </cell>
          <cell r="U1025">
            <v>4</v>
          </cell>
          <cell r="V1025">
            <v>-2</v>
          </cell>
          <cell r="W1025">
            <v>49</v>
          </cell>
          <cell r="X1025">
            <v>40309</v>
          </cell>
        </row>
        <row r="1026">
          <cell r="A1026" t="str">
            <v>473756</v>
          </cell>
          <cell r="B1026" t="str">
            <v xml:space="preserve">AMRY SYAM    </v>
          </cell>
          <cell r="C1026" t="str">
            <v>08</v>
          </cell>
          <cell r="D1026" t="str">
            <v>01/04/2001</v>
          </cell>
          <cell r="E1026" t="str">
            <v>AST. MEKANIK/LIST/DOK&amp;PKP</v>
          </cell>
          <cell r="F1026" t="str">
            <v>08</v>
          </cell>
          <cell r="G1026" t="str">
            <v>20/01/2003</v>
          </cell>
          <cell r="H1026">
            <v>19841</v>
          </cell>
          <cell r="I1026" t="str">
            <v>0000067435</v>
          </cell>
          <cell r="J1026" t="str">
            <v>SMK</v>
          </cell>
          <cell r="K1026" t="str">
            <v>S T M / MESIN</v>
          </cell>
          <cell r="L1026" t="str">
            <v>PLAJU</v>
          </cell>
          <cell r="M1026" t="str">
            <v>01/09/1975</v>
          </cell>
          <cell r="N1026" t="str">
            <v>E13C00</v>
          </cell>
          <cell r="O1026" t="str">
            <v>DOK &amp; PKP</v>
          </cell>
          <cell r="P1026">
            <v>4</v>
          </cell>
          <cell r="Q1026">
            <v>3</v>
          </cell>
          <cell r="R1026">
            <v>5</v>
          </cell>
          <cell r="S1026">
            <v>10</v>
          </cell>
          <cell r="T1026">
            <v>3</v>
          </cell>
          <cell r="U1026">
            <v>1</v>
          </cell>
          <cell r="V1026">
            <v>0</v>
          </cell>
          <cell r="W1026">
            <v>50</v>
          </cell>
          <cell r="X1026">
            <v>39930</v>
          </cell>
        </row>
        <row r="1027">
          <cell r="A1027" t="str">
            <v>473772</v>
          </cell>
          <cell r="B1027" t="str">
            <v xml:space="preserve">BAMBANG SUTEJO    </v>
          </cell>
          <cell r="C1027" t="str">
            <v>10</v>
          </cell>
          <cell r="D1027" t="str">
            <v>01/10/2001</v>
          </cell>
          <cell r="E1027" t="str">
            <v>TEKNISI PIPE FIITER</v>
          </cell>
          <cell r="F1027" t="str">
            <v>09</v>
          </cell>
          <cell r="G1027" t="str">
            <v>01/12/2003</v>
          </cell>
          <cell r="H1027">
            <v>18324</v>
          </cell>
          <cell r="I1027" t="str">
            <v>0000046566</v>
          </cell>
          <cell r="J1027" t="str">
            <v>SMP</v>
          </cell>
          <cell r="K1027" t="str">
            <v>S M P</v>
          </cell>
          <cell r="L1027" t="str">
            <v>PLAJU</v>
          </cell>
          <cell r="M1027" t="str">
            <v>04/06/1969</v>
          </cell>
          <cell r="N1027" t="str">
            <v>E13A50</v>
          </cell>
          <cell r="O1027" t="str">
            <v>BENGKEL</v>
          </cell>
          <cell r="P1027">
            <v>5</v>
          </cell>
          <cell r="Q1027">
            <v>6</v>
          </cell>
          <cell r="R1027">
            <v>6</v>
          </cell>
          <cell r="S1027">
            <v>18.333333333333332</v>
          </cell>
          <cell r="T1027">
            <v>2</v>
          </cell>
          <cell r="U1027">
            <v>1</v>
          </cell>
          <cell r="V1027">
            <v>-1</v>
          </cell>
          <cell r="W1027">
            <v>54</v>
          </cell>
          <cell r="X1027">
            <v>38413</v>
          </cell>
        </row>
        <row r="1028">
          <cell r="A1028" t="str">
            <v>473804</v>
          </cell>
          <cell r="B1028" t="str">
            <v xml:space="preserve">BUNIAR ABUBAKAR    </v>
          </cell>
          <cell r="C1028" t="str">
            <v>10</v>
          </cell>
          <cell r="D1028" t="str">
            <v>01/04/2002</v>
          </cell>
          <cell r="E1028" t="str">
            <v>PMK. N2, H2, AC</v>
          </cell>
          <cell r="F1028" t="str">
            <v>10</v>
          </cell>
          <cell r="G1028" t="str">
            <v>01/04/2001</v>
          </cell>
          <cell r="H1028">
            <v>20377</v>
          </cell>
          <cell r="I1028" t="str">
            <v>0000045656</v>
          </cell>
          <cell r="J1028" t="str">
            <v>SMA</v>
          </cell>
          <cell r="K1028" t="str">
            <v>S M A</v>
          </cell>
          <cell r="L1028" t="str">
            <v>SUNGAI GERONG</v>
          </cell>
          <cell r="M1028" t="str">
            <v>01/09/1975</v>
          </cell>
          <cell r="N1028" t="str">
            <v>E13118</v>
          </cell>
          <cell r="O1028" t="str">
            <v>U T L</v>
          </cell>
          <cell r="P1028">
            <v>6</v>
          </cell>
          <cell r="Q1028">
            <v>5</v>
          </cell>
          <cell r="R1028">
            <v>6</v>
          </cell>
          <cell r="S1028">
            <v>18.333333333333332</v>
          </cell>
          <cell r="T1028">
            <v>3</v>
          </cell>
          <cell r="U1028">
            <v>3</v>
          </cell>
          <cell r="V1028">
            <v>0</v>
          </cell>
          <cell r="W1028">
            <v>49</v>
          </cell>
          <cell r="X1028">
            <v>40466</v>
          </cell>
        </row>
        <row r="1029">
          <cell r="A1029" t="str">
            <v>473918</v>
          </cell>
          <cell r="B1029" t="str">
            <v xml:space="preserve">FARIDI  W.R.    </v>
          </cell>
          <cell r="C1029" t="str">
            <v>08</v>
          </cell>
          <cell r="D1029" t="str">
            <v>01/10/2002</v>
          </cell>
          <cell r="E1029" t="str">
            <v>PWS. ADM KONTRAK</v>
          </cell>
          <cell r="F1029" t="str">
            <v>06</v>
          </cell>
          <cell r="G1029" t="str">
            <v>03/01/2000</v>
          </cell>
          <cell r="H1029">
            <v>18960</v>
          </cell>
          <cell r="I1029" t="str">
            <v>0000065655</v>
          </cell>
          <cell r="J1029" t="str">
            <v>SMA</v>
          </cell>
          <cell r="K1029" t="str">
            <v>S.M.A-C/SOSIAL</v>
          </cell>
          <cell r="L1029" t="str">
            <v>PLAJU</v>
          </cell>
          <cell r="M1029" t="str">
            <v>16/03/1971</v>
          </cell>
          <cell r="N1029" t="str">
            <v>E13520</v>
          </cell>
          <cell r="O1029" t="str">
            <v>KONTRAK</v>
          </cell>
          <cell r="P1029">
            <v>6</v>
          </cell>
          <cell r="Q1029">
            <v>5</v>
          </cell>
          <cell r="R1029">
            <v>5</v>
          </cell>
          <cell r="S1029">
            <v>16.666666666666668</v>
          </cell>
          <cell r="T1029">
            <v>3</v>
          </cell>
          <cell r="U1029">
            <v>4</v>
          </cell>
          <cell r="V1029">
            <v>-2</v>
          </cell>
          <cell r="W1029">
            <v>53</v>
          </cell>
          <cell r="X1029">
            <v>39049</v>
          </cell>
        </row>
        <row r="1030">
          <cell r="A1030" t="str">
            <v>474209</v>
          </cell>
          <cell r="B1030" t="str">
            <v xml:space="preserve">M. RUSTAM    </v>
          </cell>
          <cell r="C1030" t="str">
            <v>10</v>
          </cell>
          <cell r="D1030" t="str">
            <v>01/04/2002</v>
          </cell>
          <cell r="E1030" t="str">
            <v>PMK. REDIST</v>
          </cell>
          <cell r="F1030" t="str">
            <v>10</v>
          </cell>
          <cell r="G1030" t="str">
            <v>01/10/2000</v>
          </cell>
          <cell r="H1030">
            <v>18704</v>
          </cell>
          <cell r="I1030" t="str">
            <v>0000055665</v>
          </cell>
          <cell r="J1030" t="str">
            <v>SMA</v>
          </cell>
          <cell r="K1030" t="str">
            <v>SMA.SOS/PERSAMAAN</v>
          </cell>
          <cell r="L1030" t="str">
            <v>SUNGAI GERONG</v>
          </cell>
          <cell r="M1030" t="str">
            <v>01/09/1975</v>
          </cell>
          <cell r="N1030" t="str">
            <v>E13112</v>
          </cell>
          <cell r="O1030" t="str">
            <v>CD &amp; L</v>
          </cell>
          <cell r="P1030">
            <v>6</v>
          </cell>
          <cell r="Q1030">
            <v>6</v>
          </cell>
          <cell r="R1030">
            <v>5</v>
          </cell>
          <cell r="S1030">
            <v>18.333333333333332</v>
          </cell>
          <cell r="T1030">
            <v>3</v>
          </cell>
          <cell r="U1030">
            <v>4</v>
          </cell>
          <cell r="V1030">
            <v>0</v>
          </cell>
          <cell r="W1030">
            <v>53</v>
          </cell>
          <cell r="X1030">
            <v>38793</v>
          </cell>
        </row>
        <row r="1031">
          <cell r="A1031" t="str">
            <v>474566</v>
          </cell>
          <cell r="B1031" t="str">
            <v xml:space="preserve">RIVAI HASAN BASRI    </v>
          </cell>
          <cell r="C1031" t="str">
            <v>06</v>
          </cell>
          <cell r="D1031" t="str">
            <v>01/10/2003</v>
          </cell>
          <cell r="E1031" t="str">
            <v>MPPK S/D 31102004</v>
          </cell>
          <cell r="F1031" t="str">
            <v>06</v>
          </cell>
          <cell r="G1031" t="str">
            <v>14/10/2003</v>
          </cell>
          <cell r="H1031">
            <v>17820</v>
          </cell>
          <cell r="I1031" t="str">
            <v>0000046565</v>
          </cell>
          <cell r="J1031" t="str">
            <v>SMA</v>
          </cell>
          <cell r="K1031" t="str">
            <v>S.M.A-C/SOSIAL</v>
          </cell>
          <cell r="L1031" t="str">
            <v>PLAJU</v>
          </cell>
          <cell r="M1031" t="str">
            <v>01/09/1975</v>
          </cell>
          <cell r="N1031" t="str">
            <v>E13730</v>
          </cell>
          <cell r="O1031" t="str">
            <v>H I K</v>
          </cell>
          <cell r="P1031">
            <v>5</v>
          </cell>
          <cell r="Q1031">
            <v>6</v>
          </cell>
          <cell r="R1031">
            <v>5</v>
          </cell>
          <cell r="S1031">
            <v>16.666666666666668</v>
          </cell>
          <cell r="T1031">
            <v>3</v>
          </cell>
          <cell r="U1031">
            <v>1</v>
          </cell>
          <cell r="V1031">
            <v>0</v>
          </cell>
          <cell r="W1031">
            <v>56</v>
          </cell>
          <cell r="X1031">
            <v>37908</v>
          </cell>
        </row>
        <row r="1032">
          <cell r="A1032" t="str">
            <v>474655</v>
          </cell>
          <cell r="B1032" t="str">
            <v xml:space="preserve">SAPARUDIN    </v>
          </cell>
          <cell r="C1032" t="str">
            <v>11</v>
          </cell>
          <cell r="D1032" t="str">
            <v>01/04/2002</v>
          </cell>
          <cell r="E1032" t="str">
            <v>OPR. TANK RPM - R</v>
          </cell>
          <cell r="F1032" t="str">
            <v>11</v>
          </cell>
          <cell r="G1032" t="str">
            <v>03/01/2000</v>
          </cell>
          <cell r="H1032">
            <v>19090</v>
          </cell>
          <cell r="I1032" t="str">
            <v>0000065666</v>
          </cell>
          <cell r="J1032" t="str">
            <v>SMA</v>
          </cell>
          <cell r="K1032" t="str">
            <v>SMA.SOS/PERSAMAAN</v>
          </cell>
          <cell r="L1032" t="str">
            <v>PLAJU</v>
          </cell>
          <cell r="M1032" t="str">
            <v>16/01/1973</v>
          </cell>
          <cell r="N1032" t="str">
            <v>E13119</v>
          </cell>
          <cell r="O1032" t="str">
            <v>I T P</v>
          </cell>
          <cell r="P1032">
            <v>6</v>
          </cell>
          <cell r="Q1032">
            <v>6</v>
          </cell>
          <cell r="R1032">
            <v>6</v>
          </cell>
          <cell r="S1032">
            <v>20</v>
          </cell>
          <cell r="T1032">
            <v>3</v>
          </cell>
          <cell r="U1032">
            <v>4</v>
          </cell>
          <cell r="V1032">
            <v>0</v>
          </cell>
          <cell r="W1032">
            <v>52</v>
          </cell>
          <cell r="X1032">
            <v>39178</v>
          </cell>
        </row>
        <row r="1033">
          <cell r="A1033" t="str">
            <v>475116</v>
          </cell>
          <cell r="B1033" t="str">
            <v xml:space="preserve">SYATIMAN KAPANDI    </v>
          </cell>
          <cell r="C1033" t="str">
            <v>08</v>
          </cell>
          <cell r="D1033" t="str">
            <v>01/04/2002</v>
          </cell>
          <cell r="E1033" t="str">
            <v>PWS. SIPIL</v>
          </cell>
          <cell r="F1033" t="str">
            <v>06</v>
          </cell>
          <cell r="G1033" t="str">
            <v>16/09/2003</v>
          </cell>
          <cell r="H1033">
            <v>18445</v>
          </cell>
          <cell r="I1033" t="str">
            <v>0000056655</v>
          </cell>
          <cell r="J1033" t="str">
            <v>D1</v>
          </cell>
          <cell r="K1033" t="str">
            <v>PKL TEKNIK SIPIL</v>
          </cell>
          <cell r="L1033" t="str">
            <v>PLAJU</v>
          </cell>
          <cell r="M1033" t="str">
            <v>02/09/1975</v>
          </cell>
          <cell r="N1033" t="str">
            <v>E13530</v>
          </cell>
          <cell r="O1033" t="str">
            <v>FASUM</v>
          </cell>
          <cell r="P1033">
            <v>6</v>
          </cell>
          <cell r="Q1033">
            <v>5</v>
          </cell>
          <cell r="R1033">
            <v>5</v>
          </cell>
          <cell r="S1033">
            <v>16.666666666666668</v>
          </cell>
          <cell r="T1033">
            <v>4</v>
          </cell>
          <cell r="U1033">
            <v>1</v>
          </cell>
          <cell r="V1033">
            <v>-2</v>
          </cell>
          <cell r="W1033">
            <v>54</v>
          </cell>
          <cell r="X1033">
            <v>38534</v>
          </cell>
        </row>
        <row r="1034">
          <cell r="A1034" t="str">
            <v>475149</v>
          </cell>
          <cell r="B1034" t="str">
            <v xml:space="preserve">ANWAR MUNADJI  IR  </v>
          </cell>
          <cell r="C1034" t="str">
            <v>03</v>
          </cell>
          <cell r="D1034" t="str">
            <v>01/04/2003</v>
          </cell>
          <cell r="E1034" t="str">
            <v>KABID.  LK &amp; KK</v>
          </cell>
          <cell r="F1034" t="str">
            <v>03</v>
          </cell>
          <cell r="G1034" t="str">
            <v>01/09/2003</v>
          </cell>
          <cell r="H1034">
            <v>18205</v>
          </cell>
          <cell r="I1034" t="str">
            <v>0000066655</v>
          </cell>
          <cell r="J1034" t="str">
            <v>S1</v>
          </cell>
          <cell r="K1034" t="str">
            <v>TEKNIK INDUSTRI</v>
          </cell>
          <cell r="L1034" t="str">
            <v>PLAJU</v>
          </cell>
          <cell r="M1034" t="str">
            <v>03/09/1975</v>
          </cell>
          <cell r="N1034" t="str">
            <v>E13400</v>
          </cell>
          <cell r="O1034" t="str">
            <v>LK &amp; KK</v>
          </cell>
          <cell r="P1034">
            <v>6</v>
          </cell>
          <cell r="Q1034">
            <v>5</v>
          </cell>
          <cell r="R1034">
            <v>5</v>
          </cell>
          <cell r="S1034">
            <v>16.666666666666668</v>
          </cell>
          <cell r="T1034">
            <v>7</v>
          </cell>
          <cell r="U1034">
            <v>1</v>
          </cell>
          <cell r="V1034">
            <v>0</v>
          </cell>
          <cell r="W1034">
            <v>55</v>
          </cell>
          <cell r="X1034">
            <v>38294</v>
          </cell>
        </row>
        <row r="1035">
          <cell r="A1035" t="str">
            <v>475424</v>
          </cell>
          <cell r="B1035" t="str">
            <v xml:space="preserve">EDISON BANJARNAHOR    </v>
          </cell>
          <cell r="C1035" t="str">
            <v>07</v>
          </cell>
          <cell r="D1035" t="str">
            <v>01/10/2002</v>
          </cell>
          <cell r="E1035" t="str">
            <v>MPPK S/D 30042004</v>
          </cell>
          <cell r="F1035" t="str">
            <v>07</v>
          </cell>
          <cell r="G1035" t="str">
            <v>03/04/2003</v>
          </cell>
          <cell r="H1035">
            <v>17626</v>
          </cell>
          <cell r="I1035" t="str">
            <v>0000055665</v>
          </cell>
          <cell r="J1035" t="str">
            <v>D1</v>
          </cell>
          <cell r="K1035" t="str">
            <v>PKL TEK LISTRIK II</v>
          </cell>
          <cell r="L1035" t="str">
            <v>PLAJU</v>
          </cell>
          <cell r="M1035" t="str">
            <v>06/09/1975</v>
          </cell>
          <cell r="N1035" t="str">
            <v>E13730</v>
          </cell>
          <cell r="O1035" t="str">
            <v>H I K</v>
          </cell>
          <cell r="P1035">
            <v>6</v>
          </cell>
          <cell r="Q1035">
            <v>6</v>
          </cell>
          <cell r="R1035">
            <v>5</v>
          </cell>
          <cell r="S1035">
            <v>18.333333333333332</v>
          </cell>
          <cell r="T1035">
            <v>4</v>
          </cell>
          <cell r="U1035">
            <v>1</v>
          </cell>
          <cell r="V1035">
            <v>0</v>
          </cell>
          <cell r="W1035">
            <v>56</v>
          </cell>
          <cell r="X1035">
            <v>37714</v>
          </cell>
        </row>
        <row r="1036">
          <cell r="A1036" t="str">
            <v>475846</v>
          </cell>
          <cell r="B1036" t="str">
            <v xml:space="preserve">M. RODI THAHER    </v>
          </cell>
          <cell r="C1036" t="str">
            <v>08</v>
          </cell>
          <cell r="D1036" t="str">
            <v>01/04/2002</v>
          </cell>
          <cell r="E1036" t="str">
            <v>PWS. UPAH PEK.BIASA</v>
          </cell>
          <cell r="F1036" t="str">
            <v>06</v>
          </cell>
          <cell r="G1036" t="str">
            <v>06/08/2001</v>
          </cell>
          <cell r="H1036">
            <v>19170</v>
          </cell>
          <cell r="I1036" t="str">
            <v>0000066645</v>
          </cell>
          <cell r="J1036" t="str">
            <v>SMK</v>
          </cell>
          <cell r="K1036" t="str">
            <v>SMEA TATA NIAGA</v>
          </cell>
          <cell r="L1036" t="str">
            <v>PLAJU</v>
          </cell>
          <cell r="M1036" t="str">
            <v>13/09/1975</v>
          </cell>
          <cell r="N1036" t="str">
            <v>E13830</v>
          </cell>
          <cell r="O1036" t="str">
            <v>PERBENDAHARAAN</v>
          </cell>
          <cell r="P1036">
            <v>6</v>
          </cell>
          <cell r="Q1036">
            <v>4</v>
          </cell>
          <cell r="R1036">
            <v>5</v>
          </cell>
          <cell r="S1036">
            <v>15</v>
          </cell>
          <cell r="T1036">
            <v>3</v>
          </cell>
          <cell r="U1036">
            <v>3</v>
          </cell>
          <cell r="V1036">
            <v>-2</v>
          </cell>
          <cell r="W1036">
            <v>52</v>
          </cell>
          <cell r="X1036">
            <v>39258</v>
          </cell>
        </row>
        <row r="1037">
          <cell r="A1037" t="str">
            <v>476023</v>
          </cell>
          <cell r="B1037" t="str">
            <v xml:space="preserve">SUYONO    </v>
          </cell>
          <cell r="C1037" t="str">
            <v>11</v>
          </cell>
          <cell r="D1037" t="str">
            <v>01/04/2000</v>
          </cell>
          <cell r="E1037" t="str">
            <v>PTR. ADMINISTRASI - PL</v>
          </cell>
          <cell r="F1037" t="str">
            <v>10</v>
          </cell>
          <cell r="G1037" t="str">
            <v>01/09/2003</v>
          </cell>
          <cell r="H1037">
            <v>20066</v>
          </cell>
          <cell r="I1037" t="str">
            <v>0000054555</v>
          </cell>
          <cell r="J1037" t="str">
            <v>SMA</v>
          </cell>
          <cell r="K1037" t="str">
            <v>SMA-SOSIAL/PERSAMAAN</v>
          </cell>
          <cell r="L1037" t="str">
            <v>PLAJU</v>
          </cell>
          <cell r="M1037" t="str">
            <v>20/04/1972</v>
          </cell>
          <cell r="N1037" t="str">
            <v>E13119</v>
          </cell>
          <cell r="O1037" t="str">
            <v>I T P</v>
          </cell>
          <cell r="P1037">
            <v>5</v>
          </cell>
          <cell r="Q1037">
            <v>5</v>
          </cell>
          <cell r="R1037">
            <v>5</v>
          </cell>
          <cell r="S1037">
            <v>15</v>
          </cell>
          <cell r="T1037">
            <v>3</v>
          </cell>
          <cell r="U1037">
            <v>1</v>
          </cell>
          <cell r="V1037">
            <v>-1</v>
          </cell>
          <cell r="W1037">
            <v>50</v>
          </cell>
          <cell r="X1037">
            <v>40155</v>
          </cell>
        </row>
        <row r="1038">
          <cell r="A1038" t="str">
            <v>476437</v>
          </cell>
          <cell r="B1038" t="str">
            <v xml:space="preserve">ALWI HUSIN    </v>
          </cell>
          <cell r="C1038" t="str">
            <v>10</v>
          </cell>
          <cell r="D1038" t="str">
            <v>01/04/2003</v>
          </cell>
          <cell r="E1038" t="str">
            <v>PMK. SLOPS SYSTEM  SG</v>
          </cell>
          <cell r="F1038" t="str">
            <v>10</v>
          </cell>
          <cell r="G1038" t="str">
            <v>03/01/2000</v>
          </cell>
          <cell r="H1038">
            <v>19653</v>
          </cell>
          <cell r="I1038" t="str">
            <v>0000034455</v>
          </cell>
          <cell r="J1038" t="str">
            <v>SMA</v>
          </cell>
          <cell r="K1038" t="str">
            <v>SMA-PASPAL/PERSAMAAN</v>
          </cell>
          <cell r="L1038" t="str">
            <v>SUNGAI GERONG</v>
          </cell>
          <cell r="M1038" t="str">
            <v>01/10/1975</v>
          </cell>
          <cell r="N1038" t="str">
            <v>E13119</v>
          </cell>
          <cell r="O1038" t="str">
            <v>I T P</v>
          </cell>
          <cell r="P1038">
            <v>4</v>
          </cell>
          <cell r="Q1038">
            <v>5</v>
          </cell>
          <cell r="R1038">
            <v>5</v>
          </cell>
          <cell r="S1038">
            <v>13.333333333333334</v>
          </cell>
          <cell r="T1038">
            <v>3</v>
          </cell>
          <cell r="U1038">
            <v>4</v>
          </cell>
          <cell r="V1038">
            <v>0</v>
          </cell>
          <cell r="W1038">
            <v>51</v>
          </cell>
          <cell r="X1038">
            <v>39742</v>
          </cell>
        </row>
        <row r="1039">
          <cell r="A1039" t="str">
            <v>476672</v>
          </cell>
          <cell r="B1039" t="str">
            <v xml:space="preserve">HUSNI SADI    </v>
          </cell>
          <cell r="C1039" t="str">
            <v>09</v>
          </cell>
          <cell r="D1039" t="str">
            <v>01/04/2002</v>
          </cell>
          <cell r="E1039" t="str">
            <v>PWS. PENGAMANAN FISIK</v>
          </cell>
          <cell r="F1039" t="str">
            <v>06</v>
          </cell>
          <cell r="G1039" t="str">
            <v>30/09/2002</v>
          </cell>
          <cell r="H1039">
            <v>18492</v>
          </cell>
          <cell r="I1039" t="str">
            <v>0000066666</v>
          </cell>
          <cell r="J1039" t="str">
            <v>SMA</v>
          </cell>
          <cell r="K1039" t="str">
            <v>S.M.A / SOSIAL</v>
          </cell>
          <cell r="L1039" t="str">
            <v>PLAJU</v>
          </cell>
          <cell r="M1039" t="str">
            <v>01/08/1970</v>
          </cell>
          <cell r="N1039" t="str">
            <v>E13630</v>
          </cell>
          <cell r="O1039" t="str">
            <v>SEKURITI</v>
          </cell>
          <cell r="P1039">
            <v>6</v>
          </cell>
          <cell r="Q1039">
            <v>6</v>
          </cell>
          <cell r="R1039">
            <v>6</v>
          </cell>
          <cell r="S1039">
            <v>20</v>
          </cell>
          <cell r="T1039">
            <v>3</v>
          </cell>
          <cell r="U1039">
            <v>2</v>
          </cell>
          <cell r="V1039">
            <v>-3</v>
          </cell>
          <cell r="W1039">
            <v>54</v>
          </cell>
          <cell r="X1039">
            <v>38581</v>
          </cell>
        </row>
        <row r="1040">
          <cell r="A1040" t="str">
            <v>476923</v>
          </cell>
          <cell r="B1040" t="str">
            <v xml:space="preserve">MUSHOPASY  SAMAN    </v>
          </cell>
          <cell r="C1040" t="str">
            <v>09</v>
          </cell>
          <cell r="D1040" t="str">
            <v>01/10/2003</v>
          </cell>
          <cell r="E1040" t="str">
            <v>MPPK S/D 31072004</v>
          </cell>
          <cell r="F1040" t="str">
            <v>08</v>
          </cell>
          <cell r="G1040" t="str">
            <v>10/07/2003</v>
          </cell>
          <cell r="H1040">
            <v>17724</v>
          </cell>
          <cell r="I1040" t="str">
            <v>0000055665</v>
          </cell>
          <cell r="J1040" t="str">
            <v>SMA</v>
          </cell>
          <cell r="K1040" t="str">
            <v>S.M.A-B/PASPAL</v>
          </cell>
          <cell r="L1040" t="str">
            <v>PLAJU</v>
          </cell>
          <cell r="M1040" t="str">
            <v>01/10/1975</v>
          </cell>
          <cell r="N1040" t="str">
            <v>E13730</v>
          </cell>
          <cell r="O1040" t="str">
            <v>H I K</v>
          </cell>
          <cell r="P1040">
            <v>6</v>
          </cell>
          <cell r="Q1040">
            <v>6</v>
          </cell>
          <cell r="R1040">
            <v>5</v>
          </cell>
          <cell r="S1040">
            <v>18.333333333333332</v>
          </cell>
          <cell r="T1040">
            <v>3</v>
          </cell>
          <cell r="U1040">
            <v>1</v>
          </cell>
          <cell r="V1040">
            <v>-1</v>
          </cell>
          <cell r="W1040">
            <v>56</v>
          </cell>
          <cell r="X1040">
            <v>37812</v>
          </cell>
        </row>
        <row r="1041">
          <cell r="A1041" t="str">
            <v>477093</v>
          </cell>
          <cell r="B1041" t="str">
            <v xml:space="preserve">SYAMSUL BACHRI    </v>
          </cell>
          <cell r="C1041" t="str">
            <v>09</v>
          </cell>
          <cell r="D1041" t="str">
            <v>01/10/2002</v>
          </cell>
          <cell r="E1041" t="str">
            <v>MPPK S/D 31072004</v>
          </cell>
          <cell r="F1041" t="str">
            <v>09</v>
          </cell>
          <cell r="G1041" t="str">
            <v>21/07/2003</v>
          </cell>
          <cell r="H1041">
            <v>17735</v>
          </cell>
          <cell r="I1041" t="str">
            <v>0000055655</v>
          </cell>
          <cell r="J1041" t="str">
            <v>SMK</v>
          </cell>
          <cell r="K1041" t="str">
            <v>SMEA PERUSAHAAN</v>
          </cell>
          <cell r="L1041" t="str">
            <v>PLAJU</v>
          </cell>
          <cell r="M1041" t="str">
            <v>15/07/1972</v>
          </cell>
          <cell r="N1041" t="str">
            <v>E13730</v>
          </cell>
          <cell r="O1041" t="str">
            <v>H I K</v>
          </cell>
          <cell r="P1041">
            <v>6</v>
          </cell>
          <cell r="Q1041">
            <v>5</v>
          </cell>
          <cell r="R1041">
            <v>5</v>
          </cell>
          <cell r="S1041">
            <v>16.666666666666668</v>
          </cell>
          <cell r="T1041">
            <v>3</v>
          </cell>
          <cell r="U1041">
            <v>1</v>
          </cell>
          <cell r="V1041">
            <v>0</v>
          </cell>
          <cell r="W1041">
            <v>56</v>
          </cell>
          <cell r="X1041">
            <v>37823</v>
          </cell>
        </row>
        <row r="1042">
          <cell r="A1042" t="str">
            <v>477206</v>
          </cell>
          <cell r="B1042" t="str">
            <v xml:space="preserve">WIDIYANTO. A  S.SI MM </v>
          </cell>
          <cell r="C1042" t="str">
            <v>03</v>
          </cell>
          <cell r="D1042" t="str">
            <v>01/10/2000</v>
          </cell>
          <cell r="E1042" t="str">
            <v>KA.BAG. FAS ENJINIRING</v>
          </cell>
          <cell r="F1042" t="str">
            <v>03</v>
          </cell>
          <cell r="G1042" t="str">
            <v>13/02/2003</v>
          </cell>
          <cell r="H1042">
            <v>18927</v>
          </cell>
          <cell r="I1042" t="str">
            <v>0000066656</v>
          </cell>
          <cell r="J1042" t="str">
            <v>S2</v>
          </cell>
          <cell r="K1042" t="str">
            <v>S2 MAGISTER MANAJEMEN/SWD</v>
          </cell>
          <cell r="L1042" t="str">
            <v>PLAJU</v>
          </cell>
          <cell r="M1042" t="str">
            <v>08/10/1975</v>
          </cell>
          <cell r="N1042" t="str">
            <v>E13320</v>
          </cell>
          <cell r="O1042" t="str">
            <v>FAS ENJ</v>
          </cell>
          <cell r="P1042">
            <v>6</v>
          </cell>
          <cell r="Q1042">
            <v>5</v>
          </cell>
          <cell r="R1042">
            <v>6</v>
          </cell>
          <cell r="S1042">
            <v>18.333333333333332</v>
          </cell>
          <cell r="T1042">
            <v>8</v>
          </cell>
          <cell r="U1042">
            <v>1</v>
          </cell>
          <cell r="V1042">
            <v>0</v>
          </cell>
          <cell r="W1042">
            <v>53</v>
          </cell>
          <cell r="X1042">
            <v>39016</v>
          </cell>
        </row>
        <row r="1043">
          <cell r="A1043" t="str">
            <v>477896</v>
          </cell>
          <cell r="B1043" t="str">
            <v xml:space="preserve">PRIJO HERU. S  SH  </v>
          </cell>
          <cell r="C1043" t="str">
            <v>06</v>
          </cell>
          <cell r="D1043" t="str">
            <v>01/10/2003</v>
          </cell>
          <cell r="E1043" t="str">
            <v>PWSU. HUKUM</v>
          </cell>
          <cell r="F1043" t="str">
            <v>05</v>
          </cell>
          <cell r="G1043" t="str">
            <v>22/10/2001</v>
          </cell>
          <cell r="H1043">
            <v>20044</v>
          </cell>
          <cell r="I1043" t="str">
            <v>0000066665</v>
          </cell>
          <cell r="J1043" t="str">
            <v>S1</v>
          </cell>
          <cell r="K1043" t="str">
            <v>HUKUM PERDATA</v>
          </cell>
          <cell r="L1043" t="str">
            <v>PLAJU</v>
          </cell>
          <cell r="M1043" t="str">
            <v>16/10/1975</v>
          </cell>
          <cell r="N1043" t="str">
            <v>E13610</v>
          </cell>
          <cell r="O1043" t="str">
            <v>H K P</v>
          </cell>
          <cell r="P1043">
            <v>6</v>
          </cell>
          <cell r="Q1043">
            <v>6</v>
          </cell>
          <cell r="R1043">
            <v>5</v>
          </cell>
          <cell r="S1043">
            <v>18.333333333333332</v>
          </cell>
          <cell r="T1043">
            <v>7</v>
          </cell>
          <cell r="U1043">
            <v>3</v>
          </cell>
          <cell r="V1043">
            <v>-1</v>
          </cell>
          <cell r="W1043">
            <v>50</v>
          </cell>
          <cell r="X1043">
            <v>40133</v>
          </cell>
        </row>
        <row r="1044">
          <cell r="A1044" t="str">
            <v>478146</v>
          </cell>
          <cell r="B1044" t="str">
            <v xml:space="preserve">DUMARIA SITOMPUL    </v>
          </cell>
          <cell r="C1044" t="str">
            <v>08</v>
          </cell>
          <cell r="D1044" t="str">
            <v>01/10/2000</v>
          </cell>
          <cell r="E1044" t="str">
            <v>PWS. ANGGARAN</v>
          </cell>
          <cell r="F1044" t="str">
            <v>07</v>
          </cell>
          <cell r="G1044" t="str">
            <v>01/10/2003</v>
          </cell>
          <cell r="H1044">
            <v>19796</v>
          </cell>
          <cell r="I1044" t="str">
            <v>0000066665</v>
          </cell>
          <cell r="J1044" t="str">
            <v>SMA</v>
          </cell>
          <cell r="K1044" t="str">
            <v>S.M.A-C/SOSIAL</v>
          </cell>
          <cell r="L1044" t="str">
            <v>PLAJU</v>
          </cell>
          <cell r="M1044" t="str">
            <v>23/10/1975</v>
          </cell>
          <cell r="N1044" t="str">
            <v>E13710</v>
          </cell>
          <cell r="O1044" t="str">
            <v>P &amp; B</v>
          </cell>
          <cell r="P1044">
            <v>6</v>
          </cell>
          <cell r="Q1044">
            <v>6</v>
          </cell>
          <cell r="R1044">
            <v>5</v>
          </cell>
          <cell r="S1044">
            <v>18.333333333333332</v>
          </cell>
          <cell r="T1044">
            <v>3</v>
          </cell>
          <cell r="U1044">
            <v>1</v>
          </cell>
          <cell r="V1044">
            <v>-1</v>
          </cell>
          <cell r="W1044">
            <v>50</v>
          </cell>
          <cell r="X1044">
            <v>39885</v>
          </cell>
        </row>
        <row r="1045">
          <cell r="A1045" t="str">
            <v>479386</v>
          </cell>
          <cell r="B1045" t="str">
            <v xml:space="preserve">K I W A R    </v>
          </cell>
          <cell r="C1045" t="str">
            <v>09</v>
          </cell>
          <cell r="D1045" t="str">
            <v>01/04/1999</v>
          </cell>
          <cell r="E1045" t="str">
            <v>AST. MEKANIK LIST/DOK &amp; PKP</v>
          </cell>
          <cell r="F1045" t="str">
            <v>08</v>
          </cell>
          <cell r="G1045" t="str">
            <v>20/01/2003</v>
          </cell>
          <cell r="H1045">
            <v>18635</v>
          </cell>
          <cell r="I1045" t="str">
            <v>0000066535</v>
          </cell>
          <cell r="J1045" t="str">
            <v>SMK</v>
          </cell>
          <cell r="K1045" t="str">
            <v>S T M / MESIN</v>
          </cell>
          <cell r="L1045" t="str">
            <v>PLAJU</v>
          </cell>
          <cell r="M1045" t="str">
            <v>01/11/1975</v>
          </cell>
          <cell r="N1045" t="str">
            <v>E13C00</v>
          </cell>
          <cell r="O1045" t="str">
            <v>DOK &amp; PKP</v>
          </cell>
          <cell r="P1045">
            <v>5</v>
          </cell>
          <cell r="Q1045">
            <v>3</v>
          </cell>
          <cell r="R1045">
            <v>5</v>
          </cell>
          <cell r="S1045">
            <v>11.666666666666666</v>
          </cell>
          <cell r="T1045">
            <v>3</v>
          </cell>
          <cell r="U1045">
            <v>1</v>
          </cell>
          <cell r="V1045">
            <v>-1</v>
          </cell>
          <cell r="W1045">
            <v>53</v>
          </cell>
          <cell r="X1045">
            <v>38724</v>
          </cell>
        </row>
        <row r="1046">
          <cell r="A1046" t="str">
            <v>481548</v>
          </cell>
          <cell r="B1046" t="str">
            <v xml:space="preserve">MARYANI A    </v>
          </cell>
          <cell r="C1046" t="str">
            <v>07</v>
          </cell>
          <cell r="D1046" t="str">
            <v>01/04/2003</v>
          </cell>
          <cell r="E1046" t="str">
            <v>PWS. RAWAT JALAN UMUM</v>
          </cell>
          <cell r="F1046" t="str">
            <v>07</v>
          </cell>
          <cell r="G1046" t="str">
            <v>01/08/2002</v>
          </cell>
          <cell r="H1046">
            <v>19878</v>
          </cell>
          <cell r="I1046" t="str">
            <v>0000044665</v>
          </cell>
          <cell r="J1046" t="str">
            <v>SMK</v>
          </cell>
          <cell r="K1046" t="str">
            <v>SEK PENGATUR RAWAT</v>
          </cell>
          <cell r="L1046" t="str">
            <v>PLAJU</v>
          </cell>
          <cell r="M1046" t="str">
            <v>17/11/1975</v>
          </cell>
          <cell r="N1046" t="str">
            <v>E13Y50</v>
          </cell>
          <cell r="O1046" t="str">
            <v>INST. RAWAT JALAN</v>
          </cell>
          <cell r="P1046">
            <v>6</v>
          </cell>
          <cell r="Q1046">
            <v>6</v>
          </cell>
          <cell r="R1046">
            <v>5</v>
          </cell>
          <cell r="S1046">
            <v>18.333333333333332</v>
          </cell>
          <cell r="T1046">
            <v>3</v>
          </cell>
          <cell r="U1046">
            <v>2</v>
          </cell>
          <cell r="V1046">
            <v>0</v>
          </cell>
          <cell r="W1046">
            <v>50</v>
          </cell>
          <cell r="X1046">
            <v>39967</v>
          </cell>
        </row>
        <row r="1047">
          <cell r="A1047" t="str">
            <v>482511</v>
          </cell>
          <cell r="B1047" t="str">
            <v xml:space="preserve">R. SUHARSONO    </v>
          </cell>
          <cell r="C1047" t="str">
            <v>10</v>
          </cell>
          <cell r="D1047" t="str">
            <v>01/10/2002</v>
          </cell>
          <cell r="E1047" t="str">
            <v>MPPK S/D 31072004</v>
          </cell>
          <cell r="F1047" t="str">
            <v>10</v>
          </cell>
          <cell r="G1047" t="str">
            <v>17/07/2003</v>
          </cell>
          <cell r="H1047">
            <v>17731</v>
          </cell>
          <cell r="I1047" t="str">
            <v>0000045645</v>
          </cell>
          <cell r="J1047" t="str">
            <v>SMA</v>
          </cell>
          <cell r="K1047" t="str">
            <v>SMA-SOSIAL/PERSAMAAN</v>
          </cell>
          <cell r="L1047" t="str">
            <v>PLAJU</v>
          </cell>
          <cell r="M1047" t="str">
            <v>01/07/1970</v>
          </cell>
          <cell r="N1047" t="str">
            <v>E13730</v>
          </cell>
          <cell r="O1047" t="str">
            <v>H I K</v>
          </cell>
          <cell r="P1047">
            <v>6</v>
          </cell>
          <cell r="Q1047">
            <v>4</v>
          </cell>
          <cell r="R1047">
            <v>5</v>
          </cell>
          <cell r="S1047">
            <v>15</v>
          </cell>
          <cell r="T1047">
            <v>3</v>
          </cell>
          <cell r="U1047">
            <v>1</v>
          </cell>
          <cell r="V1047">
            <v>0</v>
          </cell>
          <cell r="W1047">
            <v>56</v>
          </cell>
          <cell r="X1047">
            <v>37819</v>
          </cell>
        </row>
        <row r="1048">
          <cell r="A1048" t="str">
            <v>483249</v>
          </cell>
          <cell r="B1048" t="str">
            <v xml:space="preserve">SUMARNO KUSDARI    </v>
          </cell>
          <cell r="C1048" t="str">
            <v>10</v>
          </cell>
          <cell r="D1048" t="str">
            <v>01/10/2003</v>
          </cell>
          <cell r="E1048" t="str">
            <v>PMK. LAB BBM SG</v>
          </cell>
          <cell r="F1048" t="str">
            <v>10</v>
          </cell>
          <cell r="G1048" t="str">
            <v>11/06/2001</v>
          </cell>
          <cell r="H1048">
            <v>20157</v>
          </cell>
          <cell r="I1048" t="str">
            <v>0000055565</v>
          </cell>
          <cell r="J1048" t="str">
            <v>SMA</v>
          </cell>
          <cell r="K1048" t="str">
            <v>SMA-SOSIAL/PERSAMAAN</v>
          </cell>
          <cell r="L1048" t="str">
            <v>SUNGAI GERONG</v>
          </cell>
          <cell r="M1048" t="str">
            <v>08/12/1975</v>
          </cell>
          <cell r="N1048" t="str">
            <v>E13140</v>
          </cell>
          <cell r="O1048" t="str">
            <v>LABORATORIUM</v>
          </cell>
          <cell r="P1048">
            <v>5</v>
          </cell>
          <cell r="Q1048">
            <v>6</v>
          </cell>
          <cell r="R1048">
            <v>5</v>
          </cell>
          <cell r="S1048">
            <v>16.666666666666668</v>
          </cell>
          <cell r="T1048">
            <v>3</v>
          </cell>
          <cell r="U1048">
            <v>3</v>
          </cell>
          <cell r="V1048">
            <v>0</v>
          </cell>
          <cell r="W1048">
            <v>49</v>
          </cell>
          <cell r="X1048">
            <v>40246</v>
          </cell>
        </row>
        <row r="1049">
          <cell r="A1049" t="str">
            <v>483257</v>
          </cell>
          <cell r="B1049" t="str">
            <v xml:space="preserve">A. RACHMAN  A.    </v>
          </cell>
          <cell r="C1049" t="str">
            <v>09</v>
          </cell>
          <cell r="D1049" t="str">
            <v>01/10/2003</v>
          </cell>
          <cell r="E1049" t="str">
            <v>AST. CARGO S &amp; HANDLING</v>
          </cell>
          <cell r="F1049" t="str">
            <v>08</v>
          </cell>
          <cell r="G1049" t="str">
            <v>01/06/2002</v>
          </cell>
          <cell r="H1049">
            <v>21162</v>
          </cell>
          <cell r="I1049" t="str">
            <v>0000066665</v>
          </cell>
          <cell r="J1049" t="str">
            <v>SMA</v>
          </cell>
          <cell r="K1049" t="str">
            <v>SMA.SOS/PERSAMAAN</v>
          </cell>
          <cell r="L1049" t="str">
            <v>PLAJU</v>
          </cell>
          <cell r="M1049" t="str">
            <v>09/12/1975</v>
          </cell>
          <cell r="N1049" t="str">
            <v>E13C00</v>
          </cell>
          <cell r="O1049" t="str">
            <v>DOK &amp; PKP</v>
          </cell>
          <cell r="P1049">
            <v>6</v>
          </cell>
          <cell r="Q1049">
            <v>6</v>
          </cell>
          <cell r="R1049">
            <v>5</v>
          </cell>
          <cell r="S1049">
            <v>18.333333333333332</v>
          </cell>
          <cell r="T1049">
            <v>3</v>
          </cell>
          <cell r="U1049">
            <v>2</v>
          </cell>
          <cell r="V1049">
            <v>-1</v>
          </cell>
          <cell r="W1049">
            <v>47</v>
          </cell>
          <cell r="X1049">
            <v>41251</v>
          </cell>
        </row>
        <row r="1050">
          <cell r="A1050" t="str">
            <v>484918</v>
          </cell>
          <cell r="B1050" t="str">
            <v xml:space="preserve">KORSIANA SEMBIRING  DRS  </v>
          </cell>
          <cell r="C1050" t="str">
            <v>07</v>
          </cell>
          <cell r="D1050" t="str">
            <v>01/04/2002</v>
          </cell>
          <cell r="E1050" t="str">
            <v>PWS. LABORATORIUM</v>
          </cell>
          <cell r="F1050" t="str">
            <v>07</v>
          </cell>
          <cell r="G1050" t="str">
            <v>01/04/2001</v>
          </cell>
          <cell r="H1050">
            <v>19207</v>
          </cell>
          <cell r="I1050" t="str">
            <v>0000065655</v>
          </cell>
          <cell r="J1050" t="str">
            <v>S1</v>
          </cell>
          <cell r="K1050" t="str">
            <v>SOSPOL ADM NEGARA</v>
          </cell>
          <cell r="L1050" t="str">
            <v>PLAJU</v>
          </cell>
          <cell r="M1050" t="str">
            <v>23/08/1975</v>
          </cell>
          <cell r="N1050" t="str">
            <v>E13YB0</v>
          </cell>
          <cell r="O1050" t="str">
            <v>INST. PENUNJANG MEDIS</v>
          </cell>
          <cell r="P1050">
            <v>6</v>
          </cell>
          <cell r="Q1050">
            <v>5</v>
          </cell>
          <cell r="R1050">
            <v>5</v>
          </cell>
          <cell r="S1050">
            <v>16.666666666666668</v>
          </cell>
          <cell r="T1050">
            <v>7</v>
          </cell>
          <cell r="U1050">
            <v>3</v>
          </cell>
          <cell r="V1050">
            <v>0</v>
          </cell>
          <cell r="W1050">
            <v>52</v>
          </cell>
          <cell r="X1050">
            <v>39295</v>
          </cell>
        </row>
        <row r="1051">
          <cell r="A1051" t="str">
            <v>485914</v>
          </cell>
          <cell r="B1051" t="str">
            <v xml:space="preserve">ROOSDIANA    </v>
          </cell>
          <cell r="C1051" t="str">
            <v>09</v>
          </cell>
          <cell r="D1051" t="str">
            <v>01/10/2000</v>
          </cell>
          <cell r="E1051" t="str">
            <v>PWS. DATA &amp; ADM</v>
          </cell>
          <cell r="F1051" t="str">
            <v>07</v>
          </cell>
          <cell r="G1051" t="str">
            <v>01/10/2003</v>
          </cell>
          <cell r="H1051">
            <v>19779</v>
          </cell>
          <cell r="I1051" t="str">
            <v>0000055545</v>
          </cell>
          <cell r="J1051" t="str">
            <v>SMA</v>
          </cell>
          <cell r="K1051" t="str">
            <v>S.M.A / SOSIAL</v>
          </cell>
          <cell r="L1051" t="str">
            <v>PLAJU</v>
          </cell>
          <cell r="M1051" t="str">
            <v>19/01/1976</v>
          </cell>
          <cell r="N1051" t="str">
            <v>E13620</v>
          </cell>
          <cell r="O1051" t="str">
            <v>HUPMAS</v>
          </cell>
          <cell r="P1051">
            <v>5</v>
          </cell>
          <cell r="Q1051">
            <v>4</v>
          </cell>
          <cell r="R1051">
            <v>5</v>
          </cell>
          <cell r="S1051">
            <v>13.333333333333334</v>
          </cell>
          <cell r="T1051">
            <v>3</v>
          </cell>
          <cell r="U1051">
            <v>1</v>
          </cell>
          <cell r="V1051">
            <v>-2</v>
          </cell>
          <cell r="W1051">
            <v>50</v>
          </cell>
          <cell r="X1051">
            <v>39868</v>
          </cell>
        </row>
        <row r="1052">
          <cell r="A1052" t="str">
            <v>486068</v>
          </cell>
          <cell r="B1052" t="str">
            <v xml:space="preserve">SLAMET SYAIFULLAH    </v>
          </cell>
          <cell r="C1052" t="str">
            <v>10</v>
          </cell>
          <cell r="D1052" t="str">
            <v>01/04/1998</v>
          </cell>
          <cell r="E1052" t="str">
            <v>TEKNISI RIGGER</v>
          </cell>
          <cell r="F1052" t="str">
            <v>09</v>
          </cell>
          <cell r="G1052" t="str">
            <v>31/12/2000</v>
          </cell>
          <cell r="H1052">
            <v>20117</v>
          </cell>
          <cell r="I1052" t="str">
            <v>0000044444</v>
          </cell>
          <cell r="J1052" t="str">
            <v>SMA</v>
          </cell>
          <cell r="K1052" t="str">
            <v>SMA/PASPAL/IPA</v>
          </cell>
          <cell r="L1052" t="str">
            <v>PLAJU</v>
          </cell>
          <cell r="M1052" t="str">
            <v>22/01/1976</v>
          </cell>
          <cell r="N1052" t="str">
            <v>E13A50</v>
          </cell>
          <cell r="O1052" t="str">
            <v>BENGKEL</v>
          </cell>
          <cell r="P1052">
            <v>4</v>
          </cell>
          <cell r="Q1052">
            <v>4</v>
          </cell>
          <cell r="R1052">
            <v>4</v>
          </cell>
          <cell r="S1052">
            <v>10</v>
          </cell>
          <cell r="T1052">
            <v>3</v>
          </cell>
          <cell r="U1052">
            <v>4</v>
          </cell>
          <cell r="V1052">
            <v>-1</v>
          </cell>
          <cell r="W1052">
            <v>49</v>
          </cell>
          <cell r="X1052">
            <v>40206</v>
          </cell>
        </row>
        <row r="1053">
          <cell r="A1053" t="str">
            <v>486805</v>
          </cell>
          <cell r="B1053" t="str">
            <v xml:space="preserve">NANGIBIK    </v>
          </cell>
          <cell r="C1053" t="str">
            <v>11</v>
          </cell>
          <cell r="D1053" t="str">
            <v>01/04/2000</v>
          </cell>
          <cell r="E1053" t="str">
            <v>DANTON KILANG PLAJU</v>
          </cell>
          <cell r="F1053" t="str">
            <v>10</v>
          </cell>
          <cell r="G1053" t="str">
            <v>30/09/2002</v>
          </cell>
          <cell r="H1053">
            <v>18824</v>
          </cell>
          <cell r="I1053" t="str">
            <v>0000066555</v>
          </cell>
          <cell r="J1053" t="str">
            <v>SD</v>
          </cell>
          <cell r="K1053" t="str">
            <v>SEKOLAH DASAR</v>
          </cell>
          <cell r="L1053" t="str">
            <v>PLAJU</v>
          </cell>
          <cell r="M1053" t="str">
            <v>01/07/1970</v>
          </cell>
          <cell r="N1053" t="str">
            <v>E13630</v>
          </cell>
          <cell r="O1053" t="str">
            <v>SEKURITI</v>
          </cell>
          <cell r="P1053">
            <v>5</v>
          </cell>
          <cell r="Q1053">
            <v>5</v>
          </cell>
          <cell r="R1053">
            <v>5</v>
          </cell>
          <cell r="S1053">
            <v>15</v>
          </cell>
          <cell r="T1053">
            <v>1</v>
          </cell>
          <cell r="U1053">
            <v>2</v>
          </cell>
          <cell r="V1053">
            <v>-1</v>
          </cell>
          <cell r="W1053">
            <v>53</v>
          </cell>
          <cell r="X1053">
            <v>38913</v>
          </cell>
        </row>
        <row r="1054">
          <cell r="A1054" t="str">
            <v>486919</v>
          </cell>
          <cell r="B1054" t="str">
            <v xml:space="preserve">PANGESTU WALUYO  S.T  </v>
          </cell>
          <cell r="C1054" t="str">
            <v>05</v>
          </cell>
          <cell r="D1054" t="str">
            <v>01/04/2003</v>
          </cell>
          <cell r="E1054" t="str">
            <v>PWSU. PENGUSAHAAN MARINE</v>
          </cell>
          <cell r="F1054" t="str">
            <v>05</v>
          </cell>
          <cell r="G1054" t="str">
            <v>03/01/2000</v>
          </cell>
          <cell r="H1054">
            <v>19055</v>
          </cell>
          <cell r="I1054" t="str">
            <v>0000065666</v>
          </cell>
          <cell r="J1054" t="str">
            <v>S1</v>
          </cell>
          <cell r="K1054" t="str">
            <v>TEKNIK MESIN</v>
          </cell>
          <cell r="L1054" t="str">
            <v>PLAJU</v>
          </cell>
          <cell r="M1054" t="str">
            <v>01/02/1976</v>
          </cell>
          <cell r="N1054" t="str">
            <v>E13540</v>
          </cell>
          <cell r="O1054" t="str">
            <v>MARINE</v>
          </cell>
          <cell r="P1054">
            <v>6</v>
          </cell>
          <cell r="Q1054">
            <v>6</v>
          </cell>
          <cell r="R1054">
            <v>6</v>
          </cell>
          <cell r="S1054">
            <v>20</v>
          </cell>
          <cell r="T1054">
            <v>7</v>
          </cell>
          <cell r="U1054">
            <v>4</v>
          </cell>
          <cell r="V1054">
            <v>0</v>
          </cell>
          <cell r="W1054">
            <v>52</v>
          </cell>
          <cell r="X1054">
            <v>39143</v>
          </cell>
        </row>
        <row r="1055">
          <cell r="A1055" t="str">
            <v>487072</v>
          </cell>
          <cell r="B1055" t="str">
            <v xml:space="preserve">SOEGIARTO  IR  </v>
          </cell>
          <cell r="C1055" t="str">
            <v>06</v>
          </cell>
          <cell r="D1055" t="str">
            <v>01/04/2002</v>
          </cell>
          <cell r="E1055" t="str">
            <v>PWS. INVENTORI CONTROL</v>
          </cell>
          <cell r="F1055" t="str">
            <v>06</v>
          </cell>
          <cell r="G1055" t="str">
            <v>01/08/2001</v>
          </cell>
          <cell r="H1055">
            <v>19456</v>
          </cell>
          <cell r="I1055" t="str">
            <v>0000066666</v>
          </cell>
          <cell r="J1055" t="str">
            <v>S1</v>
          </cell>
          <cell r="K1055" t="str">
            <v>TEKNIK MESIN</v>
          </cell>
          <cell r="L1055" t="str">
            <v>PLAJU</v>
          </cell>
          <cell r="M1055" t="str">
            <v>01/02/1976</v>
          </cell>
          <cell r="N1055" t="str">
            <v>E13510</v>
          </cell>
          <cell r="O1055" t="str">
            <v>PENGADAAN</v>
          </cell>
          <cell r="P1055">
            <v>6</v>
          </cell>
          <cell r="Q1055">
            <v>6</v>
          </cell>
          <cell r="R1055">
            <v>6</v>
          </cell>
          <cell r="S1055">
            <v>20</v>
          </cell>
          <cell r="T1055">
            <v>7</v>
          </cell>
          <cell r="U1055">
            <v>3</v>
          </cell>
          <cell r="V1055">
            <v>0</v>
          </cell>
          <cell r="W1055">
            <v>51</v>
          </cell>
          <cell r="X1055">
            <v>39545</v>
          </cell>
        </row>
        <row r="1056">
          <cell r="A1056" t="str">
            <v>487153</v>
          </cell>
          <cell r="B1056" t="str">
            <v xml:space="preserve">SUBHI SULAH  A.MA  </v>
          </cell>
          <cell r="C1056" t="str">
            <v>08</v>
          </cell>
          <cell r="D1056" t="str">
            <v>01/04/2001</v>
          </cell>
          <cell r="E1056" t="str">
            <v>PWS. JAGA PTA</v>
          </cell>
          <cell r="F1056" t="str">
            <v>06</v>
          </cell>
          <cell r="G1056" t="str">
            <v>08/08/2003</v>
          </cell>
          <cell r="H1056">
            <v>19604</v>
          </cell>
          <cell r="I1056" t="str">
            <v>0000066666</v>
          </cell>
          <cell r="J1056" t="str">
            <v>D2</v>
          </cell>
          <cell r="K1056" t="str">
            <v>AKA PENGOL/KIL II</v>
          </cell>
          <cell r="L1056" t="str">
            <v>PLAJU</v>
          </cell>
          <cell r="M1056" t="str">
            <v>08/04/1974</v>
          </cell>
          <cell r="N1056" t="str">
            <v>E13132</v>
          </cell>
          <cell r="O1056" t="str">
            <v>TA/PTA</v>
          </cell>
          <cell r="P1056">
            <v>6</v>
          </cell>
          <cell r="Q1056">
            <v>6</v>
          </cell>
          <cell r="R1056">
            <v>6</v>
          </cell>
          <cell r="S1056">
            <v>20</v>
          </cell>
          <cell r="T1056">
            <v>5</v>
          </cell>
          <cell r="U1056">
            <v>1</v>
          </cell>
          <cell r="V1056">
            <v>-2</v>
          </cell>
          <cell r="W1056">
            <v>51</v>
          </cell>
          <cell r="X1056">
            <v>39693</v>
          </cell>
        </row>
        <row r="1057">
          <cell r="A1057" t="str">
            <v>487242</v>
          </cell>
          <cell r="B1057" t="str">
            <v xml:space="preserve">SUPARMAN    </v>
          </cell>
          <cell r="C1057" t="str">
            <v>10</v>
          </cell>
          <cell r="D1057" t="str">
            <v>01/04/2003</v>
          </cell>
          <cell r="E1057" t="str">
            <v>MPPK S/D 29022005</v>
          </cell>
          <cell r="F1057" t="str">
            <v>08</v>
          </cell>
          <cell r="G1057" t="str">
            <v>12/02/2004</v>
          </cell>
          <cell r="H1057">
            <v>17941</v>
          </cell>
          <cell r="I1057" t="str">
            <v>0000064554</v>
          </cell>
          <cell r="J1057" t="str">
            <v>SMP</v>
          </cell>
          <cell r="K1057" t="str">
            <v>ST/MESIN</v>
          </cell>
          <cell r="L1057" t="str">
            <v>PLAJU</v>
          </cell>
          <cell r="M1057" t="str">
            <v>01/11/1970</v>
          </cell>
          <cell r="N1057" t="str">
            <v>E13730</v>
          </cell>
          <cell r="O1057" t="str">
            <v>H I K</v>
          </cell>
          <cell r="P1057">
            <v>5</v>
          </cell>
          <cell r="Q1057">
            <v>5</v>
          </cell>
          <cell r="R1057">
            <v>4</v>
          </cell>
          <cell r="S1057">
            <v>13.333333333333334</v>
          </cell>
          <cell r="T1057">
            <v>2</v>
          </cell>
          <cell r="U1057">
            <v>0</v>
          </cell>
          <cell r="V1057">
            <v>-2</v>
          </cell>
          <cell r="W1057">
            <v>55</v>
          </cell>
          <cell r="X1057">
            <v>38029</v>
          </cell>
        </row>
        <row r="1058">
          <cell r="A1058" t="str">
            <v>487259</v>
          </cell>
          <cell r="B1058" t="str">
            <v xml:space="preserve">SUPRAPTO  A.MA  </v>
          </cell>
          <cell r="C1058" t="str">
            <v>07</v>
          </cell>
          <cell r="D1058" t="str">
            <v>01/04/1999</v>
          </cell>
          <cell r="E1058" t="str">
            <v>PWS. MARKETING &amp; SOL CEN</v>
          </cell>
          <cell r="F1058" t="str">
            <v>07</v>
          </cell>
          <cell r="G1058" t="str">
            <v>22/10/2001</v>
          </cell>
          <cell r="H1058">
            <v>19245</v>
          </cell>
          <cell r="I1058" t="str">
            <v>0000066665</v>
          </cell>
          <cell r="J1058" t="str">
            <v>D2</v>
          </cell>
          <cell r="K1058" t="str">
            <v>AKA SIPIL II</v>
          </cell>
          <cell r="L1058" t="str">
            <v>PLAJU</v>
          </cell>
          <cell r="M1058" t="str">
            <v>01/02/1976</v>
          </cell>
          <cell r="N1058" t="str">
            <v>E13540</v>
          </cell>
          <cell r="O1058" t="str">
            <v>MARINE</v>
          </cell>
          <cell r="P1058">
            <v>6</v>
          </cell>
          <cell r="Q1058">
            <v>6</v>
          </cell>
          <cell r="R1058">
            <v>5</v>
          </cell>
          <cell r="S1058">
            <v>18.333333333333332</v>
          </cell>
          <cell r="T1058">
            <v>5</v>
          </cell>
          <cell r="U1058">
            <v>3</v>
          </cell>
          <cell r="V1058">
            <v>0</v>
          </cell>
          <cell r="W1058">
            <v>52</v>
          </cell>
          <cell r="X1058">
            <v>39333</v>
          </cell>
        </row>
        <row r="1059">
          <cell r="A1059" t="str">
            <v>487331</v>
          </cell>
          <cell r="B1059" t="str">
            <v xml:space="preserve">WALUYO SUBAGYO    </v>
          </cell>
          <cell r="C1059" t="str">
            <v>07</v>
          </cell>
          <cell r="D1059" t="str">
            <v>01/04/1999</v>
          </cell>
          <cell r="E1059" t="str">
            <v>TEAM TEKNIK BAWAH AIR</v>
          </cell>
          <cell r="F1059" t="str">
            <v>08</v>
          </cell>
          <cell r="G1059" t="str">
            <v>03/01/2000</v>
          </cell>
          <cell r="H1059">
            <v>19169</v>
          </cell>
          <cell r="I1059" t="str">
            <v>0000066665</v>
          </cell>
          <cell r="J1059" t="str">
            <v>D3</v>
          </cell>
          <cell r="K1059" t="str">
            <v>SM TEKNIK SIPIL</v>
          </cell>
          <cell r="L1059" t="str">
            <v>PLAJU</v>
          </cell>
          <cell r="M1059" t="str">
            <v>01/02/1976</v>
          </cell>
          <cell r="N1059" t="str">
            <v>E13540</v>
          </cell>
          <cell r="O1059" t="str">
            <v>MARINE</v>
          </cell>
          <cell r="P1059">
            <v>6</v>
          </cell>
          <cell r="Q1059">
            <v>6</v>
          </cell>
          <cell r="R1059">
            <v>5</v>
          </cell>
          <cell r="S1059">
            <v>18.333333333333332</v>
          </cell>
          <cell r="T1059">
            <v>6</v>
          </cell>
          <cell r="U1059">
            <v>4</v>
          </cell>
          <cell r="V1059">
            <v>1</v>
          </cell>
          <cell r="W1059">
            <v>52</v>
          </cell>
          <cell r="X1059">
            <v>39257</v>
          </cell>
        </row>
        <row r="1060">
          <cell r="A1060" t="str">
            <v>487761</v>
          </cell>
          <cell r="B1060" t="str">
            <v xml:space="preserve">ERWAN IBRAHIM  A.MA  </v>
          </cell>
          <cell r="C1060" t="str">
            <v>06</v>
          </cell>
          <cell r="D1060" t="str">
            <v>01/04/2003</v>
          </cell>
          <cell r="E1060" t="str">
            <v>TEKNISI LISTRIK</v>
          </cell>
          <cell r="F1060" t="str">
            <v>06</v>
          </cell>
          <cell r="G1060" t="str">
            <v>15/07/2002</v>
          </cell>
          <cell r="H1060">
            <v>19702</v>
          </cell>
          <cell r="I1060" t="str">
            <v>0000034555</v>
          </cell>
          <cell r="J1060" t="str">
            <v>D2</v>
          </cell>
          <cell r="K1060" t="str">
            <v>AKA UTILITIES II</v>
          </cell>
          <cell r="L1060" t="str">
            <v>SUNGAI GERONG</v>
          </cell>
          <cell r="M1060" t="str">
            <v>09/02/1976</v>
          </cell>
          <cell r="N1060" t="str">
            <v>E13A50</v>
          </cell>
          <cell r="O1060" t="str">
            <v>BENGKEL</v>
          </cell>
          <cell r="P1060">
            <v>5</v>
          </cell>
          <cell r="Q1060">
            <v>5</v>
          </cell>
          <cell r="R1060">
            <v>5</v>
          </cell>
          <cell r="S1060">
            <v>15</v>
          </cell>
          <cell r="T1060">
            <v>5</v>
          </cell>
          <cell r="U1060">
            <v>2</v>
          </cell>
          <cell r="V1060">
            <v>0</v>
          </cell>
          <cell r="W1060">
            <v>51</v>
          </cell>
          <cell r="X1060">
            <v>39791</v>
          </cell>
        </row>
        <row r="1061">
          <cell r="A1061" t="str">
            <v>487867</v>
          </cell>
          <cell r="B1061" t="str">
            <v xml:space="preserve">WAGIYO    </v>
          </cell>
          <cell r="C1061" t="str">
            <v>09</v>
          </cell>
          <cell r="D1061" t="str">
            <v>01/10/2001</v>
          </cell>
          <cell r="E1061" t="str">
            <v>K.K.M. MESIN TB. PINI</v>
          </cell>
          <cell r="F1061" t="str">
            <v>09</v>
          </cell>
          <cell r="G1061" t="str">
            <v>03/01/2000</v>
          </cell>
          <cell r="H1061">
            <v>19272</v>
          </cell>
          <cell r="I1061" t="str">
            <v>0000056555</v>
          </cell>
          <cell r="J1061" t="str">
            <v>SMA</v>
          </cell>
          <cell r="K1061" t="str">
            <v>MESIN MOTOR DIESEL (MMD)</v>
          </cell>
          <cell r="L1061" t="str">
            <v>PLAJU</v>
          </cell>
          <cell r="M1061" t="str">
            <v>12/02/1976</v>
          </cell>
          <cell r="N1061" t="str">
            <v>E13C00</v>
          </cell>
          <cell r="O1061" t="str">
            <v>DOK &amp; PKP</v>
          </cell>
          <cell r="P1061">
            <v>5</v>
          </cell>
          <cell r="Q1061">
            <v>5</v>
          </cell>
          <cell r="R1061">
            <v>5</v>
          </cell>
          <cell r="S1061">
            <v>15</v>
          </cell>
          <cell r="T1061">
            <v>3</v>
          </cell>
          <cell r="U1061">
            <v>4</v>
          </cell>
          <cell r="V1061">
            <v>0</v>
          </cell>
          <cell r="W1061">
            <v>52</v>
          </cell>
          <cell r="X1061">
            <v>39360</v>
          </cell>
        </row>
        <row r="1062">
          <cell r="A1062" t="str">
            <v>487883</v>
          </cell>
          <cell r="B1062" t="str">
            <v xml:space="preserve">AMIRULLAH    </v>
          </cell>
          <cell r="C1062" t="str">
            <v>09</v>
          </cell>
          <cell r="D1062" t="str">
            <v>01/10/2002</v>
          </cell>
          <cell r="E1062" t="str">
            <v>AST. FORMALITAS</v>
          </cell>
          <cell r="F1062" t="str">
            <v>08</v>
          </cell>
          <cell r="G1062" t="str">
            <v>31/12/2000</v>
          </cell>
          <cell r="H1062">
            <v>19254</v>
          </cell>
          <cell r="I1062" t="str">
            <v>0000036654</v>
          </cell>
          <cell r="J1062" t="str">
            <v>SMA</v>
          </cell>
          <cell r="K1062" t="str">
            <v>S.M.A-C/SOSIAL</v>
          </cell>
          <cell r="L1062" t="str">
            <v>SUNGAI GERONG</v>
          </cell>
          <cell r="M1062" t="str">
            <v>11/06/1974</v>
          </cell>
          <cell r="N1062" t="str">
            <v>E13A60</v>
          </cell>
          <cell r="O1062" t="str">
            <v>PENGADAAN/JPK</v>
          </cell>
          <cell r="P1062">
            <v>6</v>
          </cell>
          <cell r="Q1062">
            <v>5</v>
          </cell>
          <cell r="R1062">
            <v>4</v>
          </cell>
          <cell r="S1062">
            <v>15</v>
          </cell>
          <cell r="T1062">
            <v>3</v>
          </cell>
          <cell r="U1062">
            <v>4</v>
          </cell>
          <cell r="V1062">
            <v>-1</v>
          </cell>
          <cell r="W1062">
            <v>52</v>
          </cell>
          <cell r="X1062">
            <v>39342</v>
          </cell>
        </row>
        <row r="1063">
          <cell r="A1063" t="str">
            <v>488993</v>
          </cell>
          <cell r="B1063" t="str">
            <v xml:space="preserve">SLAMET SUPRAPTO    </v>
          </cell>
          <cell r="C1063" t="str">
            <v>08</v>
          </cell>
          <cell r="D1063" t="str">
            <v>01/04/2003</v>
          </cell>
          <cell r="E1063" t="str">
            <v>PWS. TRANSPORTASI</v>
          </cell>
          <cell r="F1063" t="str">
            <v>07</v>
          </cell>
          <cell r="G1063" t="str">
            <v>01/06/2002</v>
          </cell>
          <cell r="H1063">
            <v>18178</v>
          </cell>
          <cell r="I1063" t="str">
            <v>0000065665</v>
          </cell>
          <cell r="J1063" t="str">
            <v>D1</v>
          </cell>
          <cell r="K1063" t="str">
            <v>PKL PRODUKSI II</v>
          </cell>
          <cell r="L1063" t="str">
            <v>PLAJU</v>
          </cell>
          <cell r="M1063" t="str">
            <v>01/03/1976</v>
          </cell>
          <cell r="N1063" t="str">
            <v>E13510</v>
          </cell>
          <cell r="O1063" t="str">
            <v>PENGADAAN</v>
          </cell>
          <cell r="P1063">
            <v>6</v>
          </cell>
          <cell r="Q1063">
            <v>6</v>
          </cell>
          <cell r="R1063">
            <v>5</v>
          </cell>
          <cell r="S1063">
            <v>18.333333333333332</v>
          </cell>
          <cell r="T1063">
            <v>4</v>
          </cell>
          <cell r="U1063">
            <v>2</v>
          </cell>
          <cell r="V1063">
            <v>-1</v>
          </cell>
          <cell r="W1063">
            <v>55</v>
          </cell>
          <cell r="X1063">
            <v>38267</v>
          </cell>
        </row>
        <row r="1064">
          <cell r="A1064" t="str">
            <v>489219</v>
          </cell>
          <cell r="B1064" t="str">
            <v xml:space="preserve">RUDY SCHRIJVER    </v>
          </cell>
          <cell r="C1064" t="str">
            <v>09</v>
          </cell>
          <cell r="D1064" t="str">
            <v>01/04/2003</v>
          </cell>
          <cell r="E1064" t="str">
            <v>TEKNISI NON ROT. EQUPT</v>
          </cell>
          <cell r="F1064" t="str">
            <v>08</v>
          </cell>
          <cell r="G1064" t="str">
            <v>01/10/2001</v>
          </cell>
          <cell r="H1064">
            <v>18825</v>
          </cell>
          <cell r="I1064" t="str">
            <v>0000055565</v>
          </cell>
          <cell r="J1064" t="str">
            <v>SMK</v>
          </cell>
          <cell r="K1064" t="str">
            <v>STM/LISTRIK</v>
          </cell>
          <cell r="L1064" t="str">
            <v>PLAJU</v>
          </cell>
          <cell r="M1064" t="str">
            <v>02/03/1976</v>
          </cell>
          <cell r="N1064" t="str">
            <v>E13A50</v>
          </cell>
          <cell r="O1064" t="str">
            <v>BENGKEL</v>
          </cell>
          <cell r="P1064">
            <v>5</v>
          </cell>
          <cell r="Q1064">
            <v>6</v>
          </cell>
          <cell r="R1064">
            <v>5</v>
          </cell>
          <cell r="S1064">
            <v>16.666666666666668</v>
          </cell>
          <cell r="T1064">
            <v>3</v>
          </cell>
          <cell r="U1064">
            <v>3</v>
          </cell>
          <cell r="V1064">
            <v>-1</v>
          </cell>
          <cell r="W1064">
            <v>53</v>
          </cell>
          <cell r="X1064">
            <v>38914</v>
          </cell>
        </row>
        <row r="1065">
          <cell r="A1065" t="str">
            <v>490822</v>
          </cell>
          <cell r="B1065" t="str">
            <v xml:space="preserve">HUSIN    </v>
          </cell>
          <cell r="C1065" t="str">
            <v>11</v>
          </cell>
          <cell r="D1065" t="str">
            <v>01/04/2001</v>
          </cell>
          <cell r="E1065" t="str">
            <v>DANTON JAGA NON KIL</v>
          </cell>
          <cell r="F1065" t="str">
            <v>10</v>
          </cell>
          <cell r="G1065" t="str">
            <v>01/10/2003</v>
          </cell>
          <cell r="H1065">
            <v>18508</v>
          </cell>
          <cell r="I1065" t="str">
            <v>0000056555</v>
          </cell>
          <cell r="J1065" t="str">
            <v>SD</v>
          </cell>
          <cell r="K1065" t="str">
            <v>SEKOLAH DASAR</v>
          </cell>
          <cell r="L1065" t="str">
            <v>PLAJU</v>
          </cell>
          <cell r="M1065" t="str">
            <v>01/07/1970</v>
          </cell>
          <cell r="N1065" t="str">
            <v>E13630</v>
          </cell>
          <cell r="O1065" t="str">
            <v>SEKURITI</v>
          </cell>
          <cell r="P1065">
            <v>5</v>
          </cell>
          <cell r="Q1065">
            <v>5</v>
          </cell>
          <cell r="R1065">
            <v>5</v>
          </cell>
          <cell r="S1065">
            <v>15</v>
          </cell>
          <cell r="T1065">
            <v>1</v>
          </cell>
          <cell r="U1065">
            <v>1</v>
          </cell>
          <cell r="V1065">
            <v>-1</v>
          </cell>
          <cell r="W1065">
            <v>54</v>
          </cell>
          <cell r="X1065">
            <v>38597</v>
          </cell>
        </row>
        <row r="1066">
          <cell r="A1066" t="str">
            <v>490847</v>
          </cell>
          <cell r="B1066" t="str">
            <v xml:space="preserve">ROMLI TIHANG    </v>
          </cell>
          <cell r="C1066" t="str">
            <v>10</v>
          </cell>
          <cell r="D1066" t="str">
            <v>01/04/2002</v>
          </cell>
          <cell r="E1066" t="str">
            <v>AST. JAGA PANEL PS-1</v>
          </cell>
          <cell r="F1066" t="str">
            <v>09</v>
          </cell>
          <cell r="G1066" t="str">
            <v>01/08/2003</v>
          </cell>
          <cell r="H1066">
            <v>18064</v>
          </cell>
          <cell r="I1066" t="str">
            <v>0000045655</v>
          </cell>
          <cell r="J1066" t="str">
            <v>SD</v>
          </cell>
          <cell r="K1066" t="str">
            <v>SEKOLAH DASAR</v>
          </cell>
          <cell r="L1066" t="str">
            <v>SUNGAI GERONG</v>
          </cell>
          <cell r="M1066" t="str">
            <v>19/08/1970</v>
          </cell>
          <cell r="N1066" t="str">
            <v>E13118</v>
          </cell>
          <cell r="O1066" t="str">
            <v>U T L</v>
          </cell>
          <cell r="P1066">
            <v>6</v>
          </cell>
          <cell r="Q1066">
            <v>5</v>
          </cell>
          <cell r="R1066">
            <v>5</v>
          </cell>
          <cell r="S1066">
            <v>16.666666666666668</v>
          </cell>
          <cell r="T1066">
            <v>1</v>
          </cell>
          <cell r="U1066">
            <v>1</v>
          </cell>
          <cell r="V1066">
            <v>-1</v>
          </cell>
          <cell r="W1066">
            <v>55</v>
          </cell>
          <cell r="X1066">
            <v>38153</v>
          </cell>
        </row>
        <row r="1067">
          <cell r="A1067" t="str">
            <v>492175</v>
          </cell>
          <cell r="B1067" t="str">
            <v xml:space="preserve">SUHATRI GANI    </v>
          </cell>
          <cell r="C1067" t="str">
            <v>05</v>
          </cell>
          <cell r="D1067" t="str">
            <v>01/10/1996</v>
          </cell>
          <cell r="E1067" t="str">
            <v>SHIFT SUPERINTENDENT</v>
          </cell>
          <cell r="F1067" t="str">
            <v>04</v>
          </cell>
          <cell r="G1067" t="str">
            <v>01/07/2003</v>
          </cell>
          <cell r="H1067">
            <v>18415</v>
          </cell>
          <cell r="I1067" t="str">
            <v>0000055665</v>
          </cell>
          <cell r="J1067" t="str">
            <v>D3</v>
          </cell>
          <cell r="K1067" t="str">
            <v>PAS MIGAS PLH/KIL</v>
          </cell>
          <cell r="L1067" t="str">
            <v>PLAJU</v>
          </cell>
          <cell r="M1067" t="str">
            <v>17/05/1976</v>
          </cell>
          <cell r="N1067" t="str">
            <v>E13101</v>
          </cell>
          <cell r="O1067" t="str">
            <v>SHIFT SUPERINTENDENT</v>
          </cell>
          <cell r="P1067">
            <v>6</v>
          </cell>
          <cell r="Q1067">
            <v>6</v>
          </cell>
          <cell r="R1067">
            <v>5</v>
          </cell>
          <cell r="S1067">
            <v>18.333333333333332</v>
          </cell>
          <cell r="T1067">
            <v>6</v>
          </cell>
          <cell r="U1067">
            <v>1</v>
          </cell>
          <cell r="V1067">
            <v>-1</v>
          </cell>
          <cell r="W1067">
            <v>54</v>
          </cell>
          <cell r="X1067">
            <v>38504</v>
          </cell>
        </row>
        <row r="1068">
          <cell r="A1068" t="str">
            <v>492775</v>
          </cell>
          <cell r="B1068" t="str">
            <v xml:space="preserve">HEREL  KARASERAN    </v>
          </cell>
          <cell r="C1068" t="str">
            <v>10</v>
          </cell>
          <cell r="D1068" t="str">
            <v>01/04/2002</v>
          </cell>
          <cell r="E1068" t="str">
            <v>AST. SHIP OPS &amp; QC</v>
          </cell>
          <cell r="F1068" t="str">
            <v>08</v>
          </cell>
          <cell r="G1068" t="str">
            <v>06/06/2003</v>
          </cell>
          <cell r="H1068">
            <v>18386</v>
          </cell>
          <cell r="I1068" t="str">
            <v>0000065655</v>
          </cell>
          <cell r="J1068" t="str">
            <v>SMA</v>
          </cell>
          <cell r="K1068" t="str">
            <v>SMA/PASPAL/IPA</v>
          </cell>
          <cell r="L1068" t="str">
            <v>PLAJU</v>
          </cell>
          <cell r="M1068" t="str">
            <v>08/06/1976</v>
          </cell>
          <cell r="N1068" t="str">
            <v>E13C00</v>
          </cell>
          <cell r="O1068" t="str">
            <v>DOK &amp; PKP</v>
          </cell>
          <cell r="P1068">
            <v>6</v>
          </cell>
          <cell r="Q1068">
            <v>5</v>
          </cell>
          <cell r="R1068">
            <v>5</v>
          </cell>
          <cell r="S1068">
            <v>16.666666666666668</v>
          </cell>
          <cell r="T1068">
            <v>3</v>
          </cell>
          <cell r="U1068">
            <v>1</v>
          </cell>
          <cell r="V1068">
            <v>-2</v>
          </cell>
          <cell r="W1068">
            <v>54</v>
          </cell>
          <cell r="X1068">
            <v>38475</v>
          </cell>
        </row>
        <row r="1069">
          <cell r="A1069" t="str">
            <v>494119</v>
          </cell>
          <cell r="B1069" t="str">
            <v xml:space="preserve">MARSINI M.    </v>
          </cell>
          <cell r="C1069" t="str">
            <v>08</v>
          </cell>
          <cell r="D1069" t="str">
            <v>01/04/2003</v>
          </cell>
          <cell r="E1069" t="str">
            <v>AST. KMR SALIN/TINDAK BID</v>
          </cell>
          <cell r="F1069" t="str">
            <v>08</v>
          </cell>
          <cell r="G1069" t="str">
            <v>03/01/2000</v>
          </cell>
          <cell r="H1069">
            <v>19741</v>
          </cell>
          <cell r="I1069" t="str">
            <v>0000065655</v>
          </cell>
          <cell r="J1069" t="str">
            <v>SMK</v>
          </cell>
          <cell r="K1069" t="str">
            <v>SEK BIDAN</v>
          </cell>
          <cell r="L1069" t="str">
            <v>PLAJU</v>
          </cell>
          <cell r="M1069" t="str">
            <v>01/07/1976</v>
          </cell>
          <cell r="N1069" t="str">
            <v>E13Y60</v>
          </cell>
          <cell r="O1069" t="str">
            <v>INST. RAWAT INAP</v>
          </cell>
          <cell r="P1069">
            <v>6</v>
          </cell>
          <cell r="Q1069">
            <v>5</v>
          </cell>
          <cell r="R1069">
            <v>5</v>
          </cell>
          <cell r="S1069">
            <v>16.666666666666668</v>
          </cell>
          <cell r="T1069">
            <v>3</v>
          </cell>
          <cell r="U1069">
            <v>4</v>
          </cell>
          <cell r="V1069">
            <v>0</v>
          </cell>
          <cell r="W1069">
            <v>50</v>
          </cell>
          <cell r="X1069">
            <v>39830</v>
          </cell>
        </row>
        <row r="1070">
          <cell r="A1070" t="str">
            <v>495131</v>
          </cell>
          <cell r="B1070" t="str">
            <v xml:space="preserve">SURASTORO    </v>
          </cell>
          <cell r="C1070" t="str">
            <v>04</v>
          </cell>
          <cell r="D1070" t="str">
            <v>01/04/1996</v>
          </cell>
          <cell r="E1070" t="str">
            <v>MPPK S/D 31072004</v>
          </cell>
          <cell r="F1070" t="str">
            <v>04</v>
          </cell>
          <cell r="G1070" t="str">
            <v>15/07/2003</v>
          </cell>
          <cell r="H1070">
            <v>17729</v>
          </cell>
          <cell r="I1070" t="str">
            <v>0000056675</v>
          </cell>
          <cell r="J1070" t="str">
            <v>D3</v>
          </cell>
          <cell r="K1070" t="str">
            <v>SM TEKNIK MESIN</v>
          </cell>
          <cell r="L1070" t="str">
            <v>PLAJU</v>
          </cell>
          <cell r="M1070" t="str">
            <v>02/07/1976</v>
          </cell>
          <cell r="N1070" t="str">
            <v>E13730</v>
          </cell>
          <cell r="O1070" t="str">
            <v>H I K</v>
          </cell>
          <cell r="P1070">
            <v>6</v>
          </cell>
          <cell r="Q1070">
            <v>7</v>
          </cell>
          <cell r="R1070">
            <v>5</v>
          </cell>
          <cell r="S1070">
            <v>21.666666666666668</v>
          </cell>
          <cell r="T1070">
            <v>6</v>
          </cell>
          <cell r="U1070">
            <v>1</v>
          </cell>
          <cell r="V1070">
            <v>0</v>
          </cell>
          <cell r="W1070">
            <v>56</v>
          </cell>
          <cell r="X1070">
            <v>37817</v>
          </cell>
        </row>
        <row r="1071">
          <cell r="A1071" t="str">
            <v>495148</v>
          </cell>
          <cell r="B1071" t="str">
            <v xml:space="preserve">MASTURA    </v>
          </cell>
          <cell r="C1071" t="str">
            <v>08</v>
          </cell>
          <cell r="D1071" t="str">
            <v>01/04/2003</v>
          </cell>
          <cell r="E1071" t="str">
            <v>PWS. RUANG PENYAKIT DALAM</v>
          </cell>
          <cell r="F1071" t="str">
            <v>07</v>
          </cell>
          <cell r="G1071" t="str">
            <v>03/01/2000</v>
          </cell>
          <cell r="H1071">
            <v>20833</v>
          </cell>
          <cell r="I1071" t="str">
            <v>0000066666</v>
          </cell>
          <cell r="J1071" t="str">
            <v>SMK</v>
          </cell>
          <cell r="K1071" t="str">
            <v>SEK PENGATUR RAWAT</v>
          </cell>
          <cell r="L1071" t="str">
            <v>PLAJU</v>
          </cell>
          <cell r="M1071" t="str">
            <v>05/07/1976</v>
          </cell>
          <cell r="N1071" t="str">
            <v>E13Y60</v>
          </cell>
          <cell r="O1071" t="str">
            <v>INST. RAWAT INAP</v>
          </cell>
          <cell r="P1071">
            <v>6</v>
          </cell>
          <cell r="Q1071">
            <v>6</v>
          </cell>
          <cell r="R1071">
            <v>6</v>
          </cell>
          <cell r="S1071">
            <v>20</v>
          </cell>
          <cell r="T1071">
            <v>3</v>
          </cell>
          <cell r="U1071">
            <v>4</v>
          </cell>
          <cell r="V1071">
            <v>-1</v>
          </cell>
          <cell r="W1071">
            <v>47</v>
          </cell>
          <cell r="X1071">
            <v>40921</v>
          </cell>
        </row>
        <row r="1072">
          <cell r="A1072" t="str">
            <v>495156</v>
          </cell>
          <cell r="B1072" t="str">
            <v xml:space="preserve">NONIA KUSTIYAH    </v>
          </cell>
          <cell r="C1072" t="str">
            <v>08</v>
          </cell>
          <cell r="D1072" t="str">
            <v>01/04/1998</v>
          </cell>
          <cell r="E1072" t="str">
            <v>PWS, KESEHATAN KELUARGA</v>
          </cell>
          <cell r="F1072" t="str">
            <v>06</v>
          </cell>
          <cell r="G1072" t="str">
            <v>01/12/2003</v>
          </cell>
          <cell r="H1072">
            <v>19917</v>
          </cell>
          <cell r="I1072" t="str">
            <v>0000064666</v>
          </cell>
          <cell r="J1072" t="str">
            <v>SMK</v>
          </cell>
          <cell r="K1072" t="str">
            <v>SEK BIDAN</v>
          </cell>
          <cell r="L1072" t="str">
            <v>PLAJU</v>
          </cell>
          <cell r="M1072" t="str">
            <v>05/07/1976</v>
          </cell>
          <cell r="N1072" t="str">
            <v>E13Y50</v>
          </cell>
          <cell r="O1072" t="str">
            <v>INST. RAWAT JALAN</v>
          </cell>
          <cell r="P1072">
            <v>6</v>
          </cell>
          <cell r="Q1072">
            <v>6</v>
          </cell>
          <cell r="R1072">
            <v>6</v>
          </cell>
          <cell r="S1072">
            <v>20</v>
          </cell>
          <cell r="T1072">
            <v>3</v>
          </cell>
          <cell r="U1072">
            <v>1</v>
          </cell>
          <cell r="V1072">
            <v>-2</v>
          </cell>
          <cell r="W1072">
            <v>50</v>
          </cell>
          <cell r="X1072">
            <v>40006</v>
          </cell>
        </row>
        <row r="1073">
          <cell r="A1073" t="str">
            <v>495691</v>
          </cell>
          <cell r="B1073" t="str">
            <v xml:space="preserve">SUKIMAN    </v>
          </cell>
          <cell r="C1073" t="str">
            <v>09</v>
          </cell>
          <cell r="D1073" t="str">
            <v>01/04/2003</v>
          </cell>
          <cell r="E1073" t="str">
            <v>MASINIS I TB. INDRA II</v>
          </cell>
          <cell r="F1073" t="str">
            <v>08</v>
          </cell>
          <cell r="G1073" t="str">
            <v>01/08/2002</v>
          </cell>
          <cell r="H1073">
            <v>20319</v>
          </cell>
          <cell r="I1073" t="str">
            <v>0000056565</v>
          </cell>
          <cell r="J1073" t="str">
            <v>SMK</v>
          </cell>
          <cell r="K1073" t="str">
            <v>S T M / MESIN</v>
          </cell>
          <cell r="L1073" t="str">
            <v>PLAJU</v>
          </cell>
          <cell r="M1073" t="str">
            <v>19/07/1976</v>
          </cell>
          <cell r="N1073" t="str">
            <v>E13C00</v>
          </cell>
          <cell r="O1073" t="str">
            <v>DOK &amp; PKP</v>
          </cell>
          <cell r="P1073">
            <v>5</v>
          </cell>
          <cell r="Q1073">
            <v>6</v>
          </cell>
          <cell r="R1073">
            <v>5</v>
          </cell>
          <cell r="S1073">
            <v>16.666666666666668</v>
          </cell>
          <cell r="T1073">
            <v>3</v>
          </cell>
          <cell r="U1073">
            <v>2</v>
          </cell>
          <cell r="V1073">
            <v>-1</v>
          </cell>
          <cell r="W1073">
            <v>49</v>
          </cell>
          <cell r="X1073">
            <v>40408</v>
          </cell>
        </row>
        <row r="1074">
          <cell r="A1074" t="str">
            <v>496477</v>
          </cell>
          <cell r="B1074" t="str">
            <v xml:space="preserve">NURAINI    </v>
          </cell>
          <cell r="C1074" t="str">
            <v>08</v>
          </cell>
          <cell r="D1074" t="str">
            <v>01/04/2003</v>
          </cell>
          <cell r="E1074" t="str">
            <v>AST. DISTRIBUSI</v>
          </cell>
          <cell r="F1074" t="str">
            <v>08</v>
          </cell>
          <cell r="G1074" t="str">
            <v>01/09/2002</v>
          </cell>
          <cell r="H1074">
            <v>20225</v>
          </cell>
          <cell r="I1074" t="str">
            <v>0000055554</v>
          </cell>
          <cell r="J1074" t="str">
            <v>SMK</v>
          </cell>
          <cell r="K1074" t="str">
            <v>S M FARMASI / SAA</v>
          </cell>
          <cell r="L1074" t="str">
            <v>PLAJU</v>
          </cell>
          <cell r="M1074" t="str">
            <v>04/08/1976</v>
          </cell>
          <cell r="N1074" t="str">
            <v>E13YC0</v>
          </cell>
          <cell r="O1074" t="str">
            <v>INST. FARMASI</v>
          </cell>
          <cell r="P1074">
            <v>5</v>
          </cell>
          <cell r="Q1074">
            <v>5</v>
          </cell>
          <cell r="R1074">
            <v>4</v>
          </cell>
          <cell r="S1074">
            <v>13.333333333333334</v>
          </cell>
          <cell r="T1074">
            <v>3</v>
          </cell>
          <cell r="U1074">
            <v>2</v>
          </cell>
          <cell r="V1074">
            <v>0</v>
          </cell>
          <cell r="W1074">
            <v>49</v>
          </cell>
          <cell r="X1074">
            <v>40314</v>
          </cell>
        </row>
        <row r="1075">
          <cell r="A1075" t="str">
            <v>497335</v>
          </cell>
          <cell r="B1075" t="str">
            <v xml:space="preserve">MOHAMAD AZIS EFFENDI    </v>
          </cell>
          <cell r="C1075" t="str">
            <v>07</v>
          </cell>
          <cell r="D1075" t="str">
            <v>01/04/2001</v>
          </cell>
          <cell r="E1075" t="str">
            <v>AUDIT AHLI MUDA IAD-II</v>
          </cell>
          <cell r="F1075" t="str">
            <v>--</v>
          </cell>
          <cell r="G1075" t="str">
            <v>01/04/2002</v>
          </cell>
          <cell r="H1075">
            <v>19797</v>
          </cell>
          <cell r="I1075" t="str">
            <v>0000055555</v>
          </cell>
          <cell r="J1075" t="str">
            <v>D3</v>
          </cell>
          <cell r="K1075" t="str">
            <v>SM EK AKUNTANSI</v>
          </cell>
          <cell r="L1075" t="str">
            <v>PLAJU</v>
          </cell>
          <cell r="M1075" t="str">
            <v>06/09/1976</v>
          </cell>
          <cell r="N1075" t="str">
            <v>J02100</v>
          </cell>
          <cell r="O1075" t="str">
            <v>IAD-II</v>
          </cell>
          <cell r="P1075">
            <v>5</v>
          </cell>
          <cell r="Q1075">
            <v>5</v>
          </cell>
          <cell r="R1075">
            <v>5</v>
          </cell>
          <cell r="S1075">
            <v>15</v>
          </cell>
          <cell r="T1075">
            <v>6</v>
          </cell>
          <cell r="U1075">
            <v>2</v>
          </cell>
          <cell r="V1075" t="e">
            <v>#VALUE!</v>
          </cell>
          <cell r="W1075">
            <v>50</v>
          </cell>
          <cell r="X1075">
            <v>39886</v>
          </cell>
        </row>
        <row r="1076">
          <cell r="A1076" t="str">
            <v>498389</v>
          </cell>
          <cell r="B1076" t="str">
            <v xml:space="preserve">EMAN SUWADMAN  IR  </v>
          </cell>
          <cell r="C1076" t="str">
            <v>04</v>
          </cell>
          <cell r="D1076" t="str">
            <v>01/10/2000</v>
          </cell>
          <cell r="E1076" t="str">
            <v>PWS. NON RE &amp; SIP</v>
          </cell>
          <cell r="F1076" t="str">
            <v>04</v>
          </cell>
          <cell r="G1076" t="str">
            <v>31/12/2000</v>
          </cell>
          <cell r="H1076">
            <v>18119</v>
          </cell>
          <cell r="I1076" t="str">
            <v>0000066666</v>
          </cell>
          <cell r="J1076" t="str">
            <v>S1</v>
          </cell>
          <cell r="K1076" t="str">
            <v>TEKNIK MESIN</v>
          </cell>
          <cell r="L1076" t="str">
            <v>PLAJU</v>
          </cell>
          <cell r="M1076" t="str">
            <v>06/10/1976</v>
          </cell>
          <cell r="N1076" t="str">
            <v>E13A30</v>
          </cell>
          <cell r="O1076" t="str">
            <v>PEM-II</v>
          </cell>
          <cell r="P1076">
            <v>6</v>
          </cell>
          <cell r="Q1076">
            <v>6</v>
          </cell>
          <cell r="R1076">
            <v>6</v>
          </cell>
          <cell r="S1076">
            <v>20</v>
          </cell>
          <cell r="T1076">
            <v>7</v>
          </cell>
          <cell r="U1076">
            <v>4</v>
          </cell>
          <cell r="V1076">
            <v>0</v>
          </cell>
          <cell r="W1076">
            <v>55</v>
          </cell>
          <cell r="X1076">
            <v>38208</v>
          </cell>
        </row>
        <row r="1077">
          <cell r="A1077" t="str">
            <v>498591</v>
          </cell>
          <cell r="B1077" t="str">
            <v xml:space="preserve">YUSNA MIRIAM    </v>
          </cell>
          <cell r="C1077" t="str">
            <v>06</v>
          </cell>
          <cell r="D1077" t="str">
            <v>01/04/1997</v>
          </cell>
          <cell r="E1077" t="str">
            <v>MPPK S/D 29022005</v>
          </cell>
          <cell r="F1077" t="str">
            <v>05</v>
          </cell>
          <cell r="G1077" t="str">
            <v>03/02/2004</v>
          </cell>
          <cell r="H1077">
            <v>17932</v>
          </cell>
          <cell r="I1077" t="str">
            <v>0000065556</v>
          </cell>
          <cell r="J1077" t="str">
            <v>D3</v>
          </cell>
          <cell r="K1077" t="str">
            <v>AKKES GIZI</v>
          </cell>
          <cell r="L1077" t="str">
            <v>PLAJU</v>
          </cell>
          <cell r="M1077" t="str">
            <v>16/10/1976</v>
          </cell>
          <cell r="N1077" t="str">
            <v>E13730</v>
          </cell>
          <cell r="O1077" t="str">
            <v>H I K</v>
          </cell>
          <cell r="P1077">
            <v>5</v>
          </cell>
          <cell r="Q1077">
            <v>5</v>
          </cell>
          <cell r="R1077">
            <v>6</v>
          </cell>
          <cell r="S1077">
            <v>16.666666666666668</v>
          </cell>
          <cell r="T1077">
            <v>6</v>
          </cell>
          <cell r="U1077">
            <v>0</v>
          </cell>
          <cell r="V1077">
            <v>-1</v>
          </cell>
          <cell r="W1077">
            <v>55</v>
          </cell>
          <cell r="X1077">
            <v>38020</v>
          </cell>
        </row>
        <row r="1078">
          <cell r="A1078" t="str">
            <v>498664</v>
          </cell>
          <cell r="B1078" t="str">
            <v xml:space="preserve">ABDUL MADJID    </v>
          </cell>
          <cell r="C1078" t="str">
            <v>10</v>
          </cell>
          <cell r="D1078" t="str">
            <v>01/10/2002</v>
          </cell>
          <cell r="E1078" t="str">
            <v>PTR. PENYIDIKAN</v>
          </cell>
          <cell r="F1078" t="str">
            <v>10</v>
          </cell>
          <cell r="G1078" t="str">
            <v>23/09/2002</v>
          </cell>
          <cell r="H1078">
            <v>20207</v>
          </cell>
          <cell r="I1078" t="str">
            <v>0000056665</v>
          </cell>
          <cell r="J1078" t="str">
            <v>SMA</v>
          </cell>
          <cell r="K1078" t="str">
            <v>SMA-PASPAL/PERSAMAAN</v>
          </cell>
          <cell r="L1078" t="str">
            <v>PLAJU</v>
          </cell>
          <cell r="M1078" t="str">
            <v>25/10/1976</v>
          </cell>
          <cell r="N1078" t="str">
            <v>E13630</v>
          </cell>
          <cell r="O1078" t="str">
            <v>SEKURITI</v>
          </cell>
          <cell r="P1078">
            <v>6</v>
          </cell>
          <cell r="Q1078">
            <v>6</v>
          </cell>
          <cell r="R1078">
            <v>5</v>
          </cell>
          <cell r="S1078">
            <v>18.333333333333332</v>
          </cell>
          <cell r="T1078">
            <v>3</v>
          </cell>
          <cell r="U1078">
            <v>2</v>
          </cell>
          <cell r="V1078">
            <v>0</v>
          </cell>
          <cell r="W1078">
            <v>49</v>
          </cell>
          <cell r="X1078">
            <v>40296</v>
          </cell>
        </row>
        <row r="1079">
          <cell r="A1079" t="str">
            <v>499588</v>
          </cell>
          <cell r="B1079" t="str">
            <v xml:space="preserve">ABDUL AZIZ    </v>
          </cell>
          <cell r="C1079" t="str">
            <v>07</v>
          </cell>
          <cell r="D1079" t="str">
            <v>01/10/1998</v>
          </cell>
          <cell r="E1079" t="str">
            <v>PWS. SHIP ENGINEER</v>
          </cell>
          <cell r="F1079" t="str">
            <v>06</v>
          </cell>
          <cell r="G1079" t="str">
            <v>01/10/2003</v>
          </cell>
          <cell r="H1079">
            <v>19581</v>
          </cell>
          <cell r="I1079" t="str">
            <v>0000055656</v>
          </cell>
          <cell r="J1079" t="str">
            <v>D1</v>
          </cell>
          <cell r="K1079" t="str">
            <v>AHLI MESIN KAPAL</v>
          </cell>
          <cell r="L1079" t="str">
            <v>PLAJU</v>
          </cell>
          <cell r="M1079" t="str">
            <v>16/11/1976</v>
          </cell>
          <cell r="N1079" t="str">
            <v>E13C00</v>
          </cell>
          <cell r="O1079" t="str">
            <v>DOK &amp; PKP</v>
          </cell>
          <cell r="P1079">
            <v>6</v>
          </cell>
          <cell r="Q1079">
            <v>5</v>
          </cell>
          <cell r="R1079">
            <v>6</v>
          </cell>
          <cell r="S1079">
            <v>18.333333333333332</v>
          </cell>
          <cell r="T1079">
            <v>4</v>
          </cell>
          <cell r="U1079">
            <v>1</v>
          </cell>
          <cell r="V1079">
            <v>-1</v>
          </cell>
          <cell r="W1079">
            <v>51</v>
          </cell>
          <cell r="X1079">
            <v>39670</v>
          </cell>
        </row>
        <row r="1080">
          <cell r="A1080" t="str">
            <v>501602</v>
          </cell>
          <cell r="B1080" t="str">
            <v xml:space="preserve">LAILI SAHILA  S.    </v>
          </cell>
          <cell r="C1080" t="str">
            <v>08</v>
          </cell>
          <cell r="D1080" t="str">
            <v>01/04/2001</v>
          </cell>
          <cell r="E1080" t="str">
            <v>PWS. KELAS I/VIP</v>
          </cell>
          <cell r="F1080" t="str">
            <v>07</v>
          </cell>
          <cell r="G1080" t="str">
            <v>03/01/2000</v>
          </cell>
          <cell r="H1080">
            <v>19643</v>
          </cell>
          <cell r="I1080" t="str">
            <v>0000066566</v>
          </cell>
          <cell r="J1080" t="str">
            <v>SMK</v>
          </cell>
          <cell r="K1080" t="str">
            <v>SEK PENGATUR RAWAT</v>
          </cell>
          <cell r="L1080" t="str">
            <v>PLAJU</v>
          </cell>
          <cell r="M1080" t="str">
            <v>20/01/1977</v>
          </cell>
          <cell r="N1080" t="str">
            <v>E13Y60</v>
          </cell>
          <cell r="O1080" t="str">
            <v>INST. RAWAT INAP</v>
          </cell>
          <cell r="P1080">
            <v>5</v>
          </cell>
          <cell r="Q1080">
            <v>6</v>
          </cell>
          <cell r="R1080">
            <v>6</v>
          </cell>
          <cell r="S1080">
            <v>18.333333333333332</v>
          </cell>
          <cell r="T1080">
            <v>3</v>
          </cell>
          <cell r="U1080">
            <v>4</v>
          </cell>
          <cell r="V1080">
            <v>-1</v>
          </cell>
          <cell r="W1080">
            <v>51</v>
          </cell>
          <cell r="X1080">
            <v>39732</v>
          </cell>
        </row>
        <row r="1081">
          <cell r="A1081" t="str">
            <v>501676</v>
          </cell>
          <cell r="B1081" t="str">
            <v xml:space="preserve">ALI USMAN GUMANTI    </v>
          </cell>
          <cell r="C1081" t="str">
            <v>10</v>
          </cell>
          <cell r="D1081" t="str">
            <v>01/04/2001</v>
          </cell>
          <cell r="E1081" t="str">
            <v>PMK. LAB  LUBE OIL</v>
          </cell>
          <cell r="F1081" t="str">
            <v>10</v>
          </cell>
          <cell r="G1081" t="str">
            <v>03/01/2000</v>
          </cell>
          <cell r="H1081">
            <v>19940</v>
          </cell>
          <cell r="I1081" t="str">
            <v>0000056554</v>
          </cell>
          <cell r="J1081" t="str">
            <v>SMK</v>
          </cell>
          <cell r="K1081" t="str">
            <v>S.T.M  LISTRIK</v>
          </cell>
          <cell r="L1081" t="str">
            <v>PLAJU</v>
          </cell>
          <cell r="M1081" t="str">
            <v>01/02/1977</v>
          </cell>
          <cell r="N1081" t="str">
            <v>E13140</v>
          </cell>
          <cell r="O1081" t="str">
            <v>LABORATORIUM</v>
          </cell>
          <cell r="P1081">
            <v>5</v>
          </cell>
          <cell r="Q1081">
            <v>5</v>
          </cell>
          <cell r="R1081">
            <v>4</v>
          </cell>
          <cell r="S1081">
            <v>13.333333333333334</v>
          </cell>
          <cell r="T1081">
            <v>3</v>
          </cell>
          <cell r="U1081">
            <v>4</v>
          </cell>
          <cell r="V1081">
            <v>0</v>
          </cell>
          <cell r="W1081">
            <v>50</v>
          </cell>
          <cell r="X1081">
            <v>40029</v>
          </cell>
        </row>
        <row r="1082">
          <cell r="A1082" t="str">
            <v>502859</v>
          </cell>
          <cell r="B1082" t="str">
            <v xml:space="preserve">DAMAR KUNCORO    </v>
          </cell>
          <cell r="C1082" t="str">
            <v>10</v>
          </cell>
          <cell r="D1082" t="str">
            <v>01/04/2002</v>
          </cell>
          <cell r="E1082" t="str">
            <v>AST. JAGA PK</v>
          </cell>
          <cell r="F1082" t="str">
            <v>08</v>
          </cell>
          <cell r="G1082" t="str">
            <v>03/01/2000</v>
          </cell>
          <cell r="H1082">
            <v>18176</v>
          </cell>
          <cell r="I1082" t="str">
            <v>0000055666</v>
          </cell>
          <cell r="J1082" t="str">
            <v>SMA</v>
          </cell>
          <cell r="K1082" t="str">
            <v>SMA.SOS/PERSAMAAN</v>
          </cell>
          <cell r="L1082" t="str">
            <v>PLAJU</v>
          </cell>
          <cell r="M1082" t="str">
            <v>15/07/1975</v>
          </cell>
          <cell r="N1082" t="str">
            <v>E13410</v>
          </cell>
          <cell r="O1082" t="str">
            <v>PK. LAT &amp; ADM</v>
          </cell>
          <cell r="P1082">
            <v>6</v>
          </cell>
          <cell r="Q1082">
            <v>6</v>
          </cell>
          <cell r="R1082">
            <v>6</v>
          </cell>
          <cell r="S1082">
            <v>20</v>
          </cell>
          <cell r="T1082">
            <v>3</v>
          </cell>
          <cell r="U1082">
            <v>4</v>
          </cell>
          <cell r="V1082">
            <v>-2</v>
          </cell>
          <cell r="W1082">
            <v>55</v>
          </cell>
          <cell r="X1082">
            <v>38265</v>
          </cell>
        </row>
        <row r="1083">
          <cell r="A1083" t="str">
            <v>503328</v>
          </cell>
          <cell r="B1083" t="str">
            <v xml:space="preserve">YUNIARTI NOOR    </v>
          </cell>
          <cell r="C1083" t="str">
            <v>09</v>
          </cell>
          <cell r="D1083" t="str">
            <v>01/04/1999</v>
          </cell>
          <cell r="E1083" t="str">
            <v>AST. KMR SALIN/TINDAK BID</v>
          </cell>
          <cell r="F1083" t="str">
            <v>08</v>
          </cell>
          <cell r="G1083" t="str">
            <v>03/01/2000</v>
          </cell>
          <cell r="H1083">
            <v>19534</v>
          </cell>
          <cell r="I1083" t="str">
            <v>0000055566</v>
          </cell>
          <cell r="J1083" t="str">
            <v>SMK</v>
          </cell>
          <cell r="K1083" t="str">
            <v>SEK BIDAN</v>
          </cell>
          <cell r="L1083" t="str">
            <v>PLAJU</v>
          </cell>
          <cell r="M1083" t="str">
            <v>01/04/1977</v>
          </cell>
          <cell r="N1083" t="str">
            <v>E13Y60</v>
          </cell>
          <cell r="O1083" t="str">
            <v>INST. RAWAT INAP</v>
          </cell>
          <cell r="P1083">
            <v>5</v>
          </cell>
          <cell r="Q1083">
            <v>6</v>
          </cell>
          <cell r="R1083">
            <v>6</v>
          </cell>
          <cell r="S1083">
            <v>18.333333333333332</v>
          </cell>
          <cell r="T1083">
            <v>3</v>
          </cell>
          <cell r="U1083">
            <v>4</v>
          </cell>
          <cell r="V1083">
            <v>-1</v>
          </cell>
          <cell r="W1083">
            <v>51</v>
          </cell>
          <cell r="X1083">
            <v>39623</v>
          </cell>
        </row>
        <row r="1084">
          <cell r="A1084" t="str">
            <v>504787</v>
          </cell>
          <cell r="B1084" t="str">
            <v xml:space="preserve">ABDUL RACHMAN NUH  A.MA  </v>
          </cell>
          <cell r="C1084" t="str">
            <v>07</v>
          </cell>
          <cell r="D1084" t="str">
            <v>01/10/2001</v>
          </cell>
          <cell r="E1084" t="str">
            <v>PWS. LIFT &amp; MAT OPERASI</v>
          </cell>
          <cell r="F1084" t="str">
            <v>06</v>
          </cell>
          <cell r="G1084" t="str">
            <v>16/09/2002</v>
          </cell>
          <cell r="H1084">
            <v>18286</v>
          </cell>
          <cell r="I1084" t="str">
            <v>0000056555</v>
          </cell>
          <cell r="J1084" t="str">
            <v>D2</v>
          </cell>
          <cell r="K1084" t="str">
            <v>AKA INST/ELKTRONIKA II</v>
          </cell>
          <cell r="L1084" t="str">
            <v>PLAJU</v>
          </cell>
          <cell r="M1084" t="str">
            <v>05/05/1977</v>
          </cell>
          <cell r="N1084" t="str">
            <v>E13131</v>
          </cell>
          <cell r="O1084" t="str">
            <v>P P</v>
          </cell>
          <cell r="P1084">
            <v>5</v>
          </cell>
          <cell r="Q1084">
            <v>5</v>
          </cell>
          <cell r="R1084">
            <v>5</v>
          </cell>
          <cell r="S1084">
            <v>15</v>
          </cell>
          <cell r="T1084">
            <v>5</v>
          </cell>
          <cell r="U1084">
            <v>2</v>
          </cell>
          <cell r="V1084">
            <v>-1</v>
          </cell>
          <cell r="W1084">
            <v>54</v>
          </cell>
          <cell r="X1084">
            <v>38375</v>
          </cell>
        </row>
        <row r="1085">
          <cell r="A1085" t="str">
            <v>505037</v>
          </cell>
          <cell r="B1085" t="str">
            <v xml:space="preserve">CHATIFAH AMIR    </v>
          </cell>
          <cell r="C1085" t="str">
            <v>08</v>
          </cell>
          <cell r="D1085" t="str">
            <v>01/04/2003</v>
          </cell>
          <cell r="E1085" t="str">
            <v>AST. PRWT KEBID/KANDUNGAN</v>
          </cell>
          <cell r="F1085" t="str">
            <v>08</v>
          </cell>
          <cell r="G1085" t="str">
            <v>03/01/2000</v>
          </cell>
          <cell r="H1085">
            <v>20616</v>
          </cell>
          <cell r="I1085" t="str">
            <v>0000056665</v>
          </cell>
          <cell r="J1085" t="str">
            <v>SMK</v>
          </cell>
          <cell r="K1085" t="str">
            <v>SEK BIDAN</v>
          </cell>
          <cell r="L1085" t="str">
            <v>PLAJU</v>
          </cell>
          <cell r="M1085" t="str">
            <v>21/05/1977</v>
          </cell>
          <cell r="N1085" t="str">
            <v>E13Y60</v>
          </cell>
          <cell r="O1085" t="str">
            <v>INST. RAWAT INAP</v>
          </cell>
          <cell r="P1085">
            <v>6</v>
          </cell>
          <cell r="Q1085">
            <v>6</v>
          </cell>
          <cell r="R1085">
            <v>5</v>
          </cell>
          <cell r="S1085">
            <v>18.333333333333332</v>
          </cell>
          <cell r="T1085">
            <v>3</v>
          </cell>
          <cell r="U1085">
            <v>4</v>
          </cell>
          <cell r="V1085">
            <v>0</v>
          </cell>
          <cell r="W1085">
            <v>48</v>
          </cell>
          <cell r="X1085">
            <v>40704</v>
          </cell>
        </row>
        <row r="1086">
          <cell r="A1086" t="str">
            <v>505078</v>
          </cell>
          <cell r="B1086" t="str">
            <v xml:space="preserve">SOFYATI    </v>
          </cell>
          <cell r="C1086" t="str">
            <v>08</v>
          </cell>
          <cell r="D1086" t="str">
            <v>01/04/2003</v>
          </cell>
          <cell r="E1086" t="str">
            <v>AST. OBSGYN &amp; KB</v>
          </cell>
          <cell r="F1086" t="str">
            <v>08</v>
          </cell>
          <cell r="G1086" t="str">
            <v>03/01/2000</v>
          </cell>
          <cell r="H1086">
            <v>20882</v>
          </cell>
          <cell r="I1086" t="str">
            <v>0000055665</v>
          </cell>
          <cell r="J1086" t="str">
            <v>SMK</v>
          </cell>
          <cell r="K1086" t="str">
            <v>SEK BIDAN</v>
          </cell>
          <cell r="L1086" t="str">
            <v>PLAJU</v>
          </cell>
          <cell r="M1086" t="str">
            <v>24/05/1977</v>
          </cell>
          <cell r="N1086" t="str">
            <v>E13Y50</v>
          </cell>
          <cell r="O1086" t="str">
            <v>INST. RAWAT JALAN</v>
          </cell>
          <cell r="P1086">
            <v>6</v>
          </cell>
          <cell r="Q1086">
            <v>6</v>
          </cell>
          <cell r="R1086">
            <v>5</v>
          </cell>
          <cell r="S1086">
            <v>18.333333333333332</v>
          </cell>
          <cell r="T1086">
            <v>3</v>
          </cell>
          <cell r="U1086">
            <v>4</v>
          </cell>
          <cell r="V1086">
            <v>0</v>
          </cell>
          <cell r="W1086">
            <v>47</v>
          </cell>
          <cell r="X1086">
            <v>40971</v>
          </cell>
        </row>
        <row r="1087">
          <cell r="A1087" t="str">
            <v>505101</v>
          </cell>
          <cell r="B1087" t="str">
            <v xml:space="preserve">ACHMAD SYARIFUDDIN    </v>
          </cell>
          <cell r="C1087" t="str">
            <v>10</v>
          </cell>
          <cell r="D1087" t="str">
            <v>01/04/2002</v>
          </cell>
          <cell r="E1087" t="str">
            <v>AST. JAGA PK</v>
          </cell>
          <cell r="F1087" t="str">
            <v>08</v>
          </cell>
          <cell r="G1087" t="str">
            <v>01/10/2000</v>
          </cell>
          <cell r="H1087">
            <v>18660</v>
          </cell>
          <cell r="I1087" t="str">
            <v>0000056666</v>
          </cell>
          <cell r="J1087" t="str">
            <v>SD</v>
          </cell>
          <cell r="K1087" t="str">
            <v>SEKOLAH DASAR</v>
          </cell>
          <cell r="L1087" t="str">
            <v>PLAJU</v>
          </cell>
          <cell r="M1087" t="str">
            <v>22/09/1969</v>
          </cell>
          <cell r="N1087" t="str">
            <v>E13410</v>
          </cell>
          <cell r="O1087" t="str">
            <v>PK. LAT &amp; ADM</v>
          </cell>
          <cell r="P1087">
            <v>6</v>
          </cell>
          <cell r="Q1087">
            <v>6</v>
          </cell>
          <cell r="R1087">
            <v>6</v>
          </cell>
          <cell r="S1087">
            <v>20</v>
          </cell>
          <cell r="T1087">
            <v>1</v>
          </cell>
          <cell r="U1087">
            <v>4</v>
          </cell>
          <cell r="V1087">
            <v>-2</v>
          </cell>
          <cell r="W1087">
            <v>53</v>
          </cell>
          <cell r="X1087">
            <v>38749</v>
          </cell>
        </row>
        <row r="1088">
          <cell r="A1088" t="str">
            <v>506277</v>
          </cell>
          <cell r="B1088" t="str">
            <v xml:space="preserve">AGUS PURWANTO    </v>
          </cell>
          <cell r="C1088" t="str">
            <v>04</v>
          </cell>
          <cell r="D1088" t="str">
            <v>01/04/2002</v>
          </cell>
          <cell r="E1088" t="str">
            <v>KA. BAG. BANGSIS</v>
          </cell>
          <cell r="F1088" t="str">
            <v>04</v>
          </cell>
          <cell r="G1088" t="str">
            <v>22/02/2001</v>
          </cell>
          <cell r="H1088">
            <v>19598</v>
          </cell>
          <cell r="I1088" t="str">
            <v>0000065665</v>
          </cell>
          <cell r="J1088" t="str">
            <v>SMA</v>
          </cell>
          <cell r="K1088" t="str">
            <v>S.M.A-B/PASPAL</v>
          </cell>
          <cell r="L1088" t="str">
            <v>PLAJU</v>
          </cell>
          <cell r="M1088" t="str">
            <v>04/07/1977</v>
          </cell>
          <cell r="N1088" t="str">
            <v>E13920</v>
          </cell>
          <cell r="O1088" t="str">
            <v>BANGSIS</v>
          </cell>
          <cell r="P1088">
            <v>6</v>
          </cell>
          <cell r="Q1088">
            <v>6</v>
          </cell>
          <cell r="R1088">
            <v>5</v>
          </cell>
          <cell r="S1088">
            <v>18.333333333333332</v>
          </cell>
          <cell r="T1088">
            <v>3</v>
          </cell>
          <cell r="U1088">
            <v>3</v>
          </cell>
          <cell r="V1088">
            <v>0</v>
          </cell>
          <cell r="W1088">
            <v>51</v>
          </cell>
          <cell r="X1088">
            <v>39687</v>
          </cell>
        </row>
        <row r="1089">
          <cell r="A1089" t="str">
            <v>508212</v>
          </cell>
          <cell r="B1089" t="str">
            <v xml:space="preserve">ABDUL NASIR    </v>
          </cell>
          <cell r="C1089" t="str">
            <v>10</v>
          </cell>
          <cell r="D1089" t="str">
            <v>01/10/2002</v>
          </cell>
          <cell r="E1089" t="str">
            <v>PTR. PENYELIDIKAN</v>
          </cell>
          <cell r="F1089" t="str">
            <v>10</v>
          </cell>
          <cell r="G1089" t="str">
            <v>01/10/2003</v>
          </cell>
          <cell r="H1089">
            <v>20761</v>
          </cell>
          <cell r="I1089" t="str">
            <v>0000065565</v>
          </cell>
          <cell r="J1089" t="str">
            <v>SMK</v>
          </cell>
          <cell r="K1089" t="str">
            <v>S T M / MESIN</v>
          </cell>
          <cell r="L1089" t="str">
            <v>SUNGAI GERONG</v>
          </cell>
          <cell r="M1089" t="str">
            <v>28/09/1977</v>
          </cell>
          <cell r="N1089" t="str">
            <v>E13630</v>
          </cell>
          <cell r="O1089" t="str">
            <v>SEKURITI</v>
          </cell>
          <cell r="P1089">
            <v>5</v>
          </cell>
          <cell r="Q1089">
            <v>6</v>
          </cell>
          <cell r="R1089">
            <v>5</v>
          </cell>
          <cell r="S1089">
            <v>16.666666666666668</v>
          </cell>
          <cell r="T1089">
            <v>3</v>
          </cell>
          <cell r="U1089">
            <v>1</v>
          </cell>
          <cell r="V1089">
            <v>0</v>
          </cell>
          <cell r="W1089">
            <v>48</v>
          </cell>
          <cell r="X1089">
            <v>40849</v>
          </cell>
        </row>
        <row r="1090">
          <cell r="A1090" t="str">
            <v>508683</v>
          </cell>
          <cell r="B1090" t="str">
            <v xml:space="preserve">LAKSMIWATI  S.Pd  </v>
          </cell>
          <cell r="C1090" t="str">
            <v>06</v>
          </cell>
          <cell r="D1090" t="str">
            <v>01/04/2001</v>
          </cell>
          <cell r="E1090" t="str">
            <v>PWS. REKAM MED &amp; INFOKES</v>
          </cell>
          <cell r="F1090" t="str">
            <v>06</v>
          </cell>
          <cell r="G1090" t="str">
            <v>03/01/2000</v>
          </cell>
          <cell r="H1090">
            <v>19897</v>
          </cell>
          <cell r="I1090" t="str">
            <v>0000056455</v>
          </cell>
          <cell r="J1090" t="str">
            <v>S1</v>
          </cell>
          <cell r="K1090" t="str">
            <v>SARJANA ILMU PENDIDIKAN</v>
          </cell>
          <cell r="L1090" t="str">
            <v>PLAJU</v>
          </cell>
          <cell r="M1090" t="str">
            <v>12/10/1977</v>
          </cell>
          <cell r="N1090" t="str">
            <v>E13Y30</v>
          </cell>
          <cell r="O1090" t="str">
            <v>LAYANAN &amp; ADM/RS</v>
          </cell>
          <cell r="P1090">
            <v>4</v>
          </cell>
          <cell r="Q1090">
            <v>5</v>
          </cell>
          <cell r="R1090">
            <v>5</v>
          </cell>
          <cell r="S1090">
            <v>13.333333333333334</v>
          </cell>
          <cell r="T1090">
            <v>7</v>
          </cell>
          <cell r="U1090">
            <v>4</v>
          </cell>
          <cell r="V1090">
            <v>0</v>
          </cell>
          <cell r="W1090">
            <v>50</v>
          </cell>
          <cell r="X1090">
            <v>39986</v>
          </cell>
        </row>
        <row r="1091">
          <cell r="A1091" t="str">
            <v>508764</v>
          </cell>
          <cell r="B1091" t="str">
            <v xml:space="preserve">AATJIN YONIUR PANGGULU    </v>
          </cell>
          <cell r="C1091" t="str">
            <v>08</v>
          </cell>
          <cell r="D1091" t="str">
            <v>01/04/2002</v>
          </cell>
          <cell r="E1091" t="str">
            <v>MASINIS I FB.WISNU XI</v>
          </cell>
          <cell r="F1091" t="str">
            <v>08</v>
          </cell>
          <cell r="G1091" t="str">
            <v>03/01/2000</v>
          </cell>
          <cell r="H1091">
            <v>20251</v>
          </cell>
          <cell r="I1091" t="str">
            <v>0000056655</v>
          </cell>
          <cell r="J1091" t="str">
            <v>SMA</v>
          </cell>
          <cell r="K1091" t="str">
            <v>MESIN MOTOR DIESEL (MMD)</v>
          </cell>
          <cell r="L1091" t="str">
            <v>PLAJU</v>
          </cell>
          <cell r="M1091" t="str">
            <v>15/10/1977</v>
          </cell>
          <cell r="N1091" t="str">
            <v>E13C00</v>
          </cell>
          <cell r="O1091" t="str">
            <v>DOK &amp; PKP</v>
          </cell>
          <cell r="P1091">
            <v>6</v>
          </cell>
          <cell r="Q1091">
            <v>5</v>
          </cell>
          <cell r="R1091">
            <v>5</v>
          </cell>
          <cell r="S1091">
            <v>16.666666666666668</v>
          </cell>
          <cell r="T1091">
            <v>3</v>
          </cell>
          <cell r="U1091">
            <v>4</v>
          </cell>
          <cell r="V1091">
            <v>0</v>
          </cell>
          <cell r="W1091">
            <v>49</v>
          </cell>
          <cell r="X1091">
            <v>40340</v>
          </cell>
        </row>
        <row r="1092">
          <cell r="A1092" t="str">
            <v>508837</v>
          </cell>
          <cell r="B1092" t="str">
            <v xml:space="preserve">ACHMAD SYAFAWI    </v>
          </cell>
          <cell r="C1092" t="str">
            <v>11</v>
          </cell>
          <cell r="D1092" t="str">
            <v>01/04/2003</v>
          </cell>
          <cell r="E1092" t="str">
            <v>MUALIM II TB. SAMBU</v>
          </cell>
          <cell r="F1092" t="str">
            <v>09</v>
          </cell>
          <cell r="G1092" t="str">
            <v>03/01/2000</v>
          </cell>
          <cell r="H1092">
            <v>21044</v>
          </cell>
          <cell r="I1092" t="str">
            <v>0000034565</v>
          </cell>
          <cell r="J1092" t="str">
            <v>SMA</v>
          </cell>
          <cell r="K1092" t="str">
            <v>SMA.SOS/PERSAMAAN</v>
          </cell>
          <cell r="L1092" t="str">
            <v>PLAJU</v>
          </cell>
          <cell r="M1092" t="str">
            <v>19/10/1977</v>
          </cell>
          <cell r="N1092" t="str">
            <v>E13C00</v>
          </cell>
          <cell r="O1092" t="str">
            <v>DOK &amp; PKP</v>
          </cell>
          <cell r="P1092">
            <v>5</v>
          </cell>
          <cell r="Q1092">
            <v>6</v>
          </cell>
          <cell r="R1092">
            <v>5</v>
          </cell>
          <cell r="S1092">
            <v>16.666666666666668</v>
          </cell>
          <cell r="T1092">
            <v>3</v>
          </cell>
          <cell r="U1092">
            <v>4</v>
          </cell>
          <cell r="V1092">
            <v>-2</v>
          </cell>
          <cell r="W1092">
            <v>47</v>
          </cell>
          <cell r="X1092">
            <v>41133</v>
          </cell>
        </row>
        <row r="1093">
          <cell r="A1093" t="str">
            <v>509469</v>
          </cell>
          <cell r="B1093" t="str">
            <v xml:space="preserve">ISKANDAR NAWAWI    </v>
          </cell>
          <cell r="C1093" t="str">
            <v>10</v>
          </cell>
          <cell r="D1093" t="str">
            <v>01/04/2000</v>
          </cell>
          <cell r="E1093" t="str">
            <v>AST. JAGA PENY. PROD. SG</v>
          </cell>
          <cell r="F1093" t="str">
            <v>09</v>
          </cell>
          <cell r="G1093" t="str">
            <v>01/07/2003</v>
          </cell>
          <cell r="H1093">
            <v>18142</v>
          </cell>
          <cell r="I1093" t="str">
            <v>0000054466</v>
          </cell>
          <cell r="J1093" t="str">
            <v>SMA</v>
          </cell>
          <cell r="K1093" t="str">
            <v>S.M.A / SOSIAL</v>
          </cell>
          <cell r="L1093" t="str">
            <v>SUNGAI GERONG</v>
          </cell>
          <cell r="M1093" t="str">
            <v>16/11/1977</v>
          </cell>
          <cell r="N1093" t="str">
            <v>E13119</v>
          </cell>
          <cell r="O1093" t="str">
            <v>I T P</v>
          </cell>
          <cell r="P1093">
            <v>4</v>
          </cell>
          <cell r="Q1093">
            <v>6</v>
          </cell>
          <cell r="R1093">
            <v>6</v>
          </cell>
          <cell r="S1093">
            <v>16.666666666666668</v>
          </cell>
          <cell r="T1093">
            <v>3</v>
          </cell>
          <cell r="U1093">
            <v>1</v>
          </cell>
          <cell r="V1093">
            <v>-1</v>
          </cell>
          <cell r="W1093">
            <v>55</v>
          </cell>
          <cell r="X1093">
            <v>38231</v>
          </cell>
        </row>
        <row r="1094">
          <cell r="A1094" t="str">
            <v>510294</v>
          </cell>
          <cell r="B1094" t="str">
            <v xml:space="preserve">MARSILAH    </v>
          </cell>
          <cell r="C1094" t="str">
            <v>08</v>
          </cell>
          <cell r="D1094" t="str">
            <v>01/10/1998</v>
          </cell>
          <cell r="E1094" t="str">
            <v>PWS. RAWAT JALAN SETELIT</v>
          </cell>
          <cell r="F1094" t="str">
            <v>06</v>
          </cell>
          <cell r="G1094" t="str">
            <v>01/12/2003</v>
          </cell>
          <cell r="H1094">
            <v>18337</v>
          </cell>
          <cell r="I1094" t="str">
            <v>0000064666</v>
          </cell>
          <cell r="J1094" t="str">
            <v>SMK</v>
          </cell>
          <cell r="K1094" t="str">
            <v>SEK BIDAN</v>
          </cell>
          <cell r="L1094" t="str">
            <v>PLAJU</v>
          </cell>
          <cell r="M1094" t="str">
            <v>08/12/1977</v>
          </cell>
          <cell r="N1094" t="str">
            <v>E13Y50</v>
          </cell>
          <cell r="O1094" t="str">
            <v>INST. RAWAT JALAN</v>
          </cell>
          <cell r="P1094">
            <v>6</v>
          </cell>
          <cell r="Q1094">
            <v>6</v>
          </cell>
          <cell r="R1094">
            <v>6</v>
          </cell>
          <cell r="S1094">
            <v>20</v>
          </cell>
          <cell r="T1094">
            <v>3</v>
          </cell>
          <cell r="U1094">
            <v>1</v>
          </cell>
          <cell r="V1094">
            <v>-2</v>
          </cell>
          <cell r="W1094">
            <v>54</v>
          </cell>
          <cell r="X1094">
            <v>38426</v>
          </cell>
        </row>
        <row r="1095">
          <cell r="A1095" t="str">
            <v>511111</v>
          </cell>
          <cell r="B1095" t="str">
            <v xml:space="preserve">DADUN SUTRISNO    </v>
          </cell>
          <cell r="C1095" t="str">
            <v>05</v>
          </cell>
          <cell r="D1095" t="str">
            <v>01/10/2001</v>
          </cell>
          <cell r="E1095" t="str">
            <v>PWS. LISTRIK</v>
          </cell>
          <cell r="F1095" t="str">
            <v>05</v>
          </cell>
          <cell r="G1095" t="str">
            <v>31/12/2000</v>
          </cell>
          <cell r="H1095">
            <v>18722</v>
          </cell>
          <cell r="I1095" t="str">
            <v>0000056566</v>
          </cell>
          <cell r="J1095" t="str">
            <v>D3</v>
          </cell>
          <cell r="K1095" t="str">
            <v>AKA TEKNIK LISTRIK III</v>
          </cell>
          <cell r="L1095" t="str">
            <v>SUNGAI GERONG</v>
          </cell>
          <cell r="M1095" t="str">
            <v>11/03/1974</v>
          </cell>
          <cell r="N1095" t="str">
            <v>E13A40</v>
          </cell>
          <cell r="O1095" t="str">
            <v>PEM-III</v>
          </cell>
          <cell r="P1095">
            <v>5</v>
          </cell>
          <cell r="Q1095">
            <v>6</v>
          </cell>
          <cell r="R1095">
            <v>6</v>
          </cell>
          <cell r="S1095">
            <v>18.333333333333332</v>
          </cell>
          <cell r="T1095">
            <v>6</v>
          </cell>
          <cell r="U1095">
            <v>4</v>
          </cell>
          <cell r="V1095">
            <v>0</v>
          </cell>
          <cell r="W1095">
            <v>53</v>
          </cell>
          <cell r="X1095">
            <v>38811</v>
          </cell>
        </row>
        <row r="1096">
          <cell r="A1096" t="str">
            <v>511193</v>
          </cell>
          <cell r="B1096" t="str">
            <v xml:space="preserve">DJOKO NUGROHO    </v>
          </cell>
          <cell r="C1096" t="str">
            <v>06</v>
          </cell>
          <cell r="D1096" t="str">
            <v>01/04/2003</v>
          </cell>
          <cell r="E1096" t="str">
            <v>PWS. PENERIMAAN</v>
          </cell>
          <cell r="F1096" t="str">
            <v>05</v>
          </cell>
          <cell r="G1096" t="str">
            <v>01/12/2003</v>
          </cell>
          <cell r="H1096">
            <v>18890</v>
          </cell>
          <cell r="I1096" t="str">
            <v>0000046655</v>
          </cell>
          <cell r="J1096" t="str">
            <v>D3</v>
          </cell>
          <cell r="K1096" t="str">
            <v>AKA.III / LOG - MATERIAL</v>
          </cell>
          <cell r="L1096" t="str">
            <v>SUNGAI GERONG</v>
          </cell>
          <cell r="M1096" t="str">
            <v>01/10/1973</v>
          </cell>
          <cell r="N1096" t="str">
            <v>E13A60</v>
          </cell>
          <cell r="O1096" t="str">
            <v>PENGADAAN/JPK</v>
          </cell>
          <cell r="P1096">
            <v>6</v>
          </cell>
          <cell r="Q1096">
            <v>5</v>
          </cell>
          <cell r="R1096">
            <v>5</v>
          </cell>
          <cell r="S1096">
            <v>16.666666666666668</v>
          </cell>
          <cell r="T1096">
            <v>6</v>
          </cell>
          <cell r="U1096">
            <v>1</v>
          </cell>
          <cell r="V1096">
            <v>-1</v>
          </cell>
          <cell r="W1096">
            <v>53</v>
          </cell>
          <cell r="X1096">
            <v>38979</v>
          </cell>
        </row>
        <row r="1097">
          <cell r="A1097" t="str">
            <v>511485</v>
          </cell>
          <cell r="B1097" t="str">
            <v xml:space="preserve">IWAN SETIAWAN  SE MM </v>
          </cell>
          <cell r="C1097" t="str">
            <v>05</v>
          </cell>
          <cell r="D1097" t="str">
            <v>01/10/2000</v>
          </cell>
          <cell r="E1097" t="str">
            <v>PWSU. SISTEM KOMPUTER</v>
          </cell>
          <cell r="F1097" t="str">
            <v>05</v>
          </cell>
          <cell r="G1097" t="str">
            <v>03/01/2000</v>
          </cell>
          <cell r="H1097">
            <v>19139</v>
          </cell>
          <cell r="I1097" t="str">
            <v>0000066666</v>
          </cell>
          <cell r="J1097" t="str">
            <v>S2</v>
          </cell>
          <cell r="K1097" t="str">
            <v>(S2) - MAGISTER MANAJEMEN/SWD</v>
          </cell>
          <cell r="L1097" t="str">
            <v>PLAJU</v>
          </cell>
          <cell r="M1097" t="str">
            <v>02/02/1976</v>
          </cell>
          <cell r="N1097" t="str">
            <v>E13910</v>
          </cell>
          <cell r="O1097" t="str">
            <v>OPERASI</v>
          </cell>
          <cell r="P1097">
            <v>6</v>
          </cell>
          <cell r="Q1097">
            <v>6</v>
          </cell>
          <cell r="R1097">
            <v>6</v>
          </cell>
          <cell r="S1097">
            <v>20</v>
          </cell>
          <cell r="T1097">
            <v>8</v>
          </cell>
          <cell r="U1097">
            <v>4</v>
          </cell>
          <cell r="V1097">
            <v>0</v>
          </cell>
          <cell r="W1097">
            <v>52</v>
          </cell>
          <cell r="X1097">
            <v>39227</v>
          </cell>
        </row>
        <row r="1098">
          <cell r="A1098" t="str">
            <v>512449</v>
          </cell>
          <cell r="B1098" t="str">
            <v xml:space="preserve">WAHYUDI S.  IR  </v>
          </cell>
          <cell r="C1098" t="str">
            <v>05</v>
          </cell>
          <cell r="D1098" t="str">
            <v>01/04/2000</v>
          </cell>
          <cell r="E1098" t="str">
            <v>PWSU. QA LISTRIK</v>
          </cell>
          <cell r="F1098" t="str">
            <v>05</v>
          </cell>
          <cell r="G1098" t="str">
            <v>03/01/2000</v>
          </cell>
          <cell r="H1098">
            <v>20163</v>
          </cell>
          <cell r="I1098" t="str">
            <v>0000055556</v>
          </cell>
          <cell r="J1098" t="str">
            <v>S1</v>
          </cell>
          <cell r="K1098" t="str">
            <v>TEKNIK ELEKTRO</v>
          </cell>
          <cell r="L1098" t="str">
            <v>PLAJU</v>
          </cell>
          <cell r="M1098" t="str">
            <v>11/03/1974</v>
          </cell>
          <cell r="N1098" t="str">
            <v>E13121</v>
          </cell>
          <cell r="O1098" t="str">
            <v>REN &amp; KOORD KSP</v>
          </cell>
          <cell r="P1098">
            <v>5</v>
          </cell>
          <cell r="Q1098">
            <v>5</v>
          </cell>
          <cell r="R1098">
            <v>6</v>
          </cell>
          <cell r="S1098">
            <v>16.666666666666668</v>
          </cell>
          <cell r="T1098">
            <v>7</v>
          </cell>
          <cell r="U1098">
            <v>4</v>
          </cell>
          <cell r="V1098">
            <v>0</v>
          </cell>
          <cell r="W1098">
            <v>49</v>
          </cell>
          <cell r="X1098">
            <v>40252</v>
          </cell>
        </row>
        <row r="1099">
          <cell r="A1099" t="str">
            <v>513153</v>
          </cell>
          <cell r="B1099" t="str">
            <v xml:space="preserve">SYAHRIAL EFFENDY    </v>
          </cell>
          <cell r="C1099" t="str">
            <v>10</v>
          </cell>
          <cell r="D1099" t="str">
            <v>01/10/2003</v>
          </cell>
          <cell r="E1099" t="str">
            <v>MASINISI WL.CIHERANG VIII</v>
          </cell>
          <cell r="F1099" t="str">
            <v>10</v>
          </cell>
          <cell r="G1099" t="str">
            <v>01/08/2002</v>
          </cell>
          <cell r="H1099">
            <v>21079</v>
          </cell>
          <cell r="I1099" t="str">
            <v>0000055565</v>
          </cell>
          <cell r="J1099" t="str">
            <v>SMK</v>
          </cell>
          <cell r="K1099" t="str">
            <v>S.T.M</v>
          </cell>
          <cell r="L1099" t="str">
            <v>PLAJU</v>
          </cell>
          <cell r="M1099" t="str">
            <v>27/01/1978</v>
          </cell>
          <cell r="N1099" t="str">
            <v>E13C00</v>
          </cell>
          <cell r="O1099" t="str">
            <v>DOK &amp; PKP</v>
          </cell>
          <cell r="P1099">
            <v>5</v>
          </cell>
          <cell r="Q1099">
            <v>6</v>
          </cell>
          <cell r="R1099">
            <v>5</v>
          </cell>
          <cell r="S1099">
            <v>16.666666666666668</v>
          </cell>
          <cell r="T1099">
            <v>3</v>
          </cell>
          <cell r="U1099">
            <v>2</v>
          </cell>
          <cell r="V1099">
            <v>0</v>
          </cell>
          <cell r="W1099">
            <v>47</v>
          </cell>
          <cell r="X1099">
            <v>41168</v>
          </cell>
        </row>
        <row r="1100">
          <cell r="A1100" t="str">
            <v>513201</v>
          </cell>
          <cell r="B1100" t="str">
            <v xml:space="preserve">RINTO ADIWARMAN    </v>
          </cell>
          <cell r="C1100" t="str">
            <v>10</v>
          </cell>
          <cell r="D1100" t="str">
            <v>01/04/2003</v>
          </cell>
          <cell r="E1100" t="str">
            <v>MASINIS I FSP. KDL 801</v>
          </cell>
          <cell r="F1100" t="str">
            <v>10</v>
          </cell>
          <cell r="G1100" t="str">
            <v>03/01/2000</v>
          </cell>
          <cell r="H1100">
            <v>21147</v>
          </cell>
          <cell r="I1100" t="str">
            <v>0000046565</v>
          </cell>
          <cell r="K1100" t="str">
            <v>AHLI MESIN KAPAL PEL. TER</v>
          </cell>
          <cell r="L1100" t="str">
            <v>PLAJU</v>
          </cell>
          <cell r="M1100" t="str">
            <v>28/01/1978</v>
          </cell>
          <cell r="N1100" t="str">
            <v>E13C00</v>
          </cell>
          <cell r="O1100" t="str">
            <v>DOK &amp; PKP</v>
          </cell>
          <cell r="P1100">
            <v>5</v>
          </cell>
          <cell r="Q1100">
            <v>6</v>
          </cell>
          <cell r="R1100">
            <v>5</v>
          </cell>
          <cell r="S1100">
            <v>16.666666666666668</v>
          </cell>
          <cell r="T1100" t="e">
            <v>#N/A</v>
          </cell>
          <cell r="U1100">
            <v>4</v>
          </cell>
          <cell r="V1100">
            <v>0</v>
          </cell>
          <cell r="W1100">
            <v>47</v>
          </cell>
          <cell r="X1100">
            <v>41236</v>
          </cell>
        </row>
        <row r="1101">
          <cell r="A1101" t="str">
            <v>513307</v>
          </cell>
          <cell r="B1101" t="str">
            <v xml:space="preserve">DAFRID AZHAR    </v>
          </cell>
          <cell r="C1101" t="str">
            <v>10</v>
          </cell>
          <cell r="D1101" t="str">
            <v>01/04/1999</v>
          </cell>
          <cell r="E1101" t="str">
            <v>AST. CARGO &amp; HANDLING</v>
          </cell>
          <cell r="F1101" t="str">
            <v>08</v>
          </cell>
          <cell r="G1101" t="str">
            <v>16/12/2002</v>
          </cell>
          <cell r="H1101">
            <v>19468</v>
          </cell>
          <cell r="I1101" t="str">
            <v>0000055555</v>
          </cell>
          <cell r="J1101" t="str">
            <v>SMA</v>
          </cell>
          <cell r="K1101" t="str">
            <v>S.M.A / SOSIAL</v>
          </cell>
          <cell r="L1101" t="str">
            <v>PLAJU</v>
          </cell>
          <cell r="M1101" t="str">
            <v>15/11/1974</v>
          </cell>
          <cell r="N1101" t="str">
            <v>E13C00</v>
          </cell>
          <cell r="O1101" t="str">
            <v>DOK &amp; PKP</v>
          </cell>
          <cell r="P1101">
            <v>5</v>
          </cell>
          <cell r="Q1101">
            <v>5</v>
          </cell>
          <cell r="R1101">
            <v>5</v>
          </cell>
          <cell r="S1101">
            <v>15</v>
          </cell>
          <cell r="T1101">
            <v>3</v>
          </cell>
          <cell r="U1101">
            <v>2</v>
          </cell>
          <cell r="V1101">
            <v>-2</v>
          </cell>
          <cell r="W1101">
            <v>51</v>
          </cell>
          <cell r="X1101">
            <v>39557</v>
          </cell>
        </row>
        <row r="1102">
          <cell r="A1102" t="str">
            <v>513356</v>
          </cell>
          <cell r="B1102" t="str">
            <v xml:space="preserve">HERRY YOHAN    </v>
          </cell>
          <cell r="C1102" t="str">
            <v>10</v>
          </cell>
          <cell r="D1102" t="str">
            <v>01/04/2003</v>
          </cell>
          <cell r="E1102" t="str">
            <v>DANTON JAGA NON KIL</v>
          </cell>
          <cell r="F1102" t="str">
            <v>10</v>
          </cell>
          <cell r="G1102" t="str">
            <v>16/04/2001</v>
          </cell>
          <cell r="H1102">
            <v>20079</v>
          </cell>
          <cell r="I1102" t="str">
            <v>0000056654</v>
          </cell>
          <cell r="J1102" t="str">
            <v>SMK</v>
          </cell>
          <cell r="K1102" t="str">
            <v>K K P A</v>
          </cell>
          <cell r="L1102" t="str">
            <v>PLAJU</v>
          </cell>
          <cell r="M1102" t="str">
            <v>25/07/1974</v>
          </cell>
          <cell r="N1102" t="str">
            <v>E13630</v>
          </cell>
          <cell r="O1102" t="str">
            <v>SEKURITI</v>
          </cell>
          <cell r="P1102">
            <v>6</v>
          </cell>
          <cell r="Q1102">
            <v>5</v>
          </cell>
          <cell r="R1102">
            <v>4</v>
          </cell>
          <cell r="S1102">
            <v>15</v>
          </cell>
          <cell r="T1102">
            <v>3</v>
          </cell>
          <cell r="U1102">
            <v>3</v>
          </cell>
          <cell r="V1102">
            <v>0</v>
          </cell>
          <cell r="W1102">
            <v>50</v>
          </cell>
          <cell r="X1102">
            <v>40168</v>
          </cell>
        </row>
        <row r="1103">
          <cell r="A1103" t="str">
            <v>513389</v>
          </cell>
          <cell r="B1103" t="str">
            <v xml:space="preserve">K A R T A    </v>
          </cell>
          <cell r="C1103" t="str">
            <v>09</v>
          </cell>
          <cell r="D1103" t="str">
            <v>01/10/2003</v>
          </cell>
          <cell r="E1103" t="str">
            <v>AST. SHIFT OPS &amp; QC</v>
          </cell>
          <cell r="F1103" t="str">
            <v>08</v>
          </cell>
          <cell r="G1103" t="str">
            <v>01/05/2002</v>
          </cell>
          <cell r="H1103">
            <v>19334</v>
          </cell>
          <cell r="I1103" t="str">
            <v>0000066665</v>
          </cell>
          <cell r="J1103" t="str">
            <v>SMA</v>
          </cell>
          <cell r="K1103" t="str">
            <v>S.M.A / SOSIAL</v>
          </cell>
          <cell r="L1103" t="str">
            <v>PLAJU</v>
          </cell>
          <cell r="M1103" t="str">
            <v>01/06/1975</v>
          </cell>
          <cell r="N1103" t="str">
            <v>E13C00</v>
          </cell>
          <cell r="O1103" t="str">
            <v>DOK &amp; PKP</v>
          </cell>
          <cell r="P1103">
            <v>6</v>
          </cell>
          <cell r="Q1103">
            <v>6</v>
          </cell>
          <cell r="R1103">
            <v>5</v>
          </cell>
          <cell r="S1103">
            <v>18.333333333333332</v>
          </cell>
          <cell r="T1103">
            <v>3</v>
          </cell>
          <cell r="U1103">
            <v>2</v>
          </cell>
          <cell r="V1103">
            <v>-1</v>
          </cell>
          <cell r="W1103">
            <v>52</v>
          </cell>
          <cell r="X1103">
            <v>39422</v>
          </cell>
        </row>
        <row r="1104">
          <cell r="A1104" t="str">
            <v>513575</v>
          </cell>
          <cell r="B1104" t="str">
            <v xml:space="preserve">SLAMET RIYADI  HR    </v>
          </cell>
          <cell r="C1104" t="str">
            <v>10</v>
          </cell>
          <cell r="D1104" t="str">
            <v>01/04/1999</v>
          </cell>
          <cell r="E1104" t="str">
            <v>AST. CARGO &amp; HANDLING</v>
          </cell>
          <cell r="F1104" t="str">
            <v>08</v>
          </cell>
          <cell r="G1104" t="str">
            <v>01/10/2003</v>
          </cell>
          <cell r="H1104">
            <v>18471</v>
          </cell>
          <cell r="I1104" t="str">
            <v>0000056555</v>
          </cell>
          <cell r="J1104" t="str">
            <v>SMK</v>
          </cell>
          <cell r="K1104" t="str">
            <v>S.T.M  MESIN</v>
          </cell>
          <cell r="L1104" t="str">
            <v>PLAJU</v>
          </cell>
          <cell r="M1104" t="str">
            <v>08/03/1972</v>
          </cell>
          <cell r="N1104" t="str">
            <v>E13C00</v>
          </cell>
          <cell r="O1104" t="str">
            <v>DOK &amp; PKP</v>
          </cell>
          <cell r="P1104">
            <v>5</v>
          </cell>
          <cell r="Q1104">
            <v>5</v>
          </cell>
          <cell r="R1104">
            <v>5</v>
          </cell>
          <cell r="S1104">
            <v>15</v>
          </cell>
          <cell r="T1104">
            <v>3</v>
          </cell>
          <cell r="U1104">
            <v>1</v>
          </cell>
          <cell r="V1104">
            <v>-2</v>
          </cell>
          <cell r="W1104">
            <v>54</v>
          </cell>
          <cell r="X1104">
            <v>38560</v>
          </cell>
        </row>
        <row r="1105">
          <cell r="A1105" t="str">
            <v>515121</v>
          </cell>
          <cell r="B1105" t="str">
            <v xml:space="preserve">FITRIANI    </v>
          </cell>
          <cell r="C1105" t="str">
            <v>06</v>
          </cell>
          <cell r="D1105" t="str">
            <v>01/04/2003</v>
          </cell>
          <cell r="E1105" t="str">
            <v>PWS. RAWAT JALAN SETELIT</v>
          </cell>
          <cell r="F1105" t="str">
            <v>06</v>
          </cell>
          <cell r="G1105" t="str">
            <v>01/08/2002</v>
          </cell>
          <cell r="H1105">
            <v>20244</v>
          </cell>
          <cell r="I1105" t="str">
            <v>0000054665</v>
          </cell>
          <cell r="J1105" t="str">
            <v>SMK</v>
          </cell>
          <cell r="K1105" t="str">
            <v>SEK PENGATUR RAWAT</v>
          </cell>
          <cell r="L1105" t="str">
            <v>PLAJU</v>
          </cell>
          <cell r="M1105" t="str">
            <v>01/04/1978</v>
          </cell>
          <cell r="N1105" t="str">
            <v>E13Y50</v>
          </cell>
          <cell r="O1105" t="str">
            <v>INST. RAWAT JALAN</v>
          </cell>
          <cell r="P1105">
            <v>6</v>
          </cell>
          <cell r="Q1105">
            <v>6</v>
          </cell>
          <cell r="R1105">
            <v>5</v>
          </cell>
          <cell r="S1105">
            <v>18.333333333333332</v>
          </cell>
          <cell r="T1105">
            <v>3</v>
          </cell>
          <cell r="U1105">
            <v>2</v>
          </cell>
          <cell r="V1105">
            <v>0</v>
          </cell>
          <cell r="W1105">
            <v>49</v>
          </cell>
          <cell r="X1105">
            <v>40333</v>
          </cell>
        </row>
        <row r="1106">
          <cell r="A1106" t="str">
            <v>515219</v>
          </cell>
          <cell r="B1106" t="str">
            <v xml:space="preserve">M. SOBRI    </v>
          </cell>
          <cell r="C1106" t="str">
            <v>09</v>
          </cell>
          <cell r="D1106" t="str">
            <v>01/10/2003</v>
          </cell>
          <cell r="E1106" t="str">
            <v>AST. BONGKAR MUAT</v>
          </cell>
          <cell r="F1106" t="str">
            <v>09</v>
          </cell>
          <cell r="G1106" t="str">
            <v>01/09/2002</v>
          </cell>
          <cell r="H1106">
            <v>20123</v>
          </cell>
          <cell r="I1106" t="str">
            <v>0000055655</v>
          </cell>
          <cell r="J1106" t="str">
            <v>SMA</v>
          </cell>
          <cell r="K1106" t="str">
            <v>SMA-SOSIAL/PERSAMAAN</v>
          </cell>
          <cell r="L1106" t="str">
            <v>PLAJU</v>
          </cell>
          <cell r="M1106" t="str">
            <v>27/11/1974</v>
          </cell>
          <cell r="N1106" t="str">
            <v>E13510</v>
          </cell>
          <cell r="O1106" t="str">
            <v>PENGADAAN</v>
          </cell>
          <cell r="P1106">
            <v>6</v>
          </cell>
          <cell r="Q1106">
            <v>5</v>
          </cell>
          <cell r="R1106">
            <v>5</v>
          </cell>
          <cell r="S1106">
            <v>16.666666666666668</v>
          </cell>
          <cell r="T1106">
            <v>3</v>
          </cell>
          <cell r="U1106">
            <v>2</v>
          </cell>
          <cell r="V1106">
            <v>0</v>
          </cell>
          <cell r="W1106">
            <v>49</v>
          </cell>
          <cell r="X1106">
            <v>40212</v>
          </cell>
        </row>
        <row r="1107">
          <cell r="A1107" t="str">
            <v>515462</v>
          </cell>
          <cell r="B1107" t="str">
            <v xml:space="preserve">ISDARYATI    </v>
          </cell>
          <cell r="C1107" t="str">
            <v>07</v>
          </cell>
          <cell r="D1107" t="str">
            <v>01/04/2003</v>
          </cell>
          <cell r="E1107" t="str">
            <v>PWS. KURATIF &amp; REHABILITA</v>
          </cell>
          <cell r="F1107" t="str">
            <v>07</v>
          </cell>
          <cell r="G1107" t="str">
            <v>03/01/2000</v>
          </cell>
          <cell r="H1107">
            <v>21468</v>
          </cell>
          <cell r="I1107" t="str">
            <v>0000056665</v>
          </cell>
          <cell r="J1107" t="str">
            <v>SMK</v>
          </cell>
          <cell r="K1107" t="str">
            <v>SEK  P'ATUR RWT GIGI</v>
          </cell>
          <cell r="L1107" t="str">
            <v>PLAJU</v>
          </cell>
          <cell r="M1107" t="str">
            <v>10/04/1978</v>
          </cell>
          <cell r="N1107" t="str">
            <v>E13Y70</v>
          </cell>
          <cell r="O1107" t="str">
            <v>INST. GIMUL</v>
          </cell>
          <cell r="P1107">
            <v>6</v>
          </cell>
          <cell r="Q1107">
            <v>6</v>
          </cell>
          <cell r="R1107">
            <v>5</v>
          </cell>
          <cell r="S1107">
            <v>18.333333333333332</v>
          </cell>
          <cell r="T1107">
            <v>3</v>
          </cell>
          <cell r="U1107">
            <v>4</v>
          </cell>
          <cell r="V1107">
            <v>0</v>
          </cell>
          <cell r="W1107">
            <v>46</v>
          </cell>
          <cell r="X1107">
            <v>41557</v>
          </cell>
        </row>
        <row r="1108">
          <cell r="A1108" t="str">
            <v>516783</v>
          </cell>
          <cell r="B1108" t="str">
            <v xml:space="preserve">HELMI  S.T  </v>
          </cell>
          <cell r="C1108" t="str">
            <v>10</v>
          </cell>
          <cell r="D1108" t="str">
            <v>01/04/2002</v>
          </cell>
          <cell r="E1108" t="str">
            <v>PMK. VAC TOWER</v>
          </cell>
          <cell r="F1108" t="str">
            <v>10</v>
          </cell>
          <cell r="G1108" t="str">
            <v>03/01/2000</v>
          </cell>
          <cell r="H1108">
            <v>20570</v>
          </cell>
          <cell r="I1108" t="str">
            <v>0000055654</v>
          </cell>
          <cell r="J1108" t="str">
            <v>S1</v>
          </cell>
          <cell r="K1108" t="str">
            <v>TEKNIK ELEKTRO</v>
          </cell>
          <cell r="L1108" t="str">
            <v>SUNGAI GERONG</v>
          </cell>
          <cell r="M1108" t="str">
            <v>16/05/1978</v>
          </cell>
          <cell r="N1108" t="str">
            <v>E13112</v>
          </cell>
          <cell r="O1108" t="str">
            <v>CD &amp; L</v>
          </cell>
          <cell r="P1108">
            <v>6</v>
          </cell>
          <cell r="Q1108">
            <v>5</v>
          </cell>
          <cell r="R1108">
            <v>4</v>
          </cell>
          <cell r="S1108">
            <v>15</v>
          </cell>
          <cell r="T1108">
            <v>7</v>
          </cell>
          <cell r="U1108">
            <v>4</v>
          </cell>
          <cell r="V1108">
            <v>0</v>
          </cell>
          <cell r="W1108">
            <v>48</v>
          </cell>
          <cell r="X1108">
            <v>40658</v>
          </cell>
        </row>
        <row r="1109">
          <cell r="A1109" t="str">
            <v>516897</v>
          </cell>
          <cell r="B1109" t="str">
            <v xml:space="preserve">A. RUDY    </v>
          </cell>
          <cell r="C1109" t="str">
            <v>08</v>
          </cell>
          <cell r="D1109" t="str">
            <v>01/04/2001</v>
          </cell>
          <cell r="E1109" t="str">
            <v>PWS. PEM SARANA &amp; PRASARA</v>
          </cell>
          <cell r="F1109" t="str">
            <v>07</v>
          </cell>
          <cell r="G1109" t="str">
            <v>01/10/2001</v>
          </cell>
          <cell r="H1109">
            <v>20384</v>
          </cell>
          <cell r="I1109" t="str">
            <v>0000056556</v>
          </cell>
          <cell r="J1109" t="str">
            <v>SMK</v>
          </cell>
          <cell r="K1109" t="str">
            <v>S M FARMASI / SAA</v>
          </cell>
          <cell r="L1109" t="str">
            <v>PLAJU</v>
          </cell>
          <cell r="M1109" t="str">
            <v>22/05/1978</v>
          </cell>
          <cell r="N1109" t="str">
            <v>E13Y30</v>
          </cell>
          <cell r="O1109" t="str">
            <v>LAYANAN &amp; ADM/RS</v>
          </cell>
          <cell r="P1109">
            <v>5</v>
          </cell>
          <cell r="Q1109">
            <v>5</v>
          </cell>
          <cell r="R1109">
            <v>6</v>
          </cell>
          <cell r="S1109">
            <v>16.666666666666668</v>
          </cell>
          <cell r="T1109">
            <v>3</v>
          </cell>
          <cell r="U1109">
            <v>3</v>
          </cell>
          <cell r="V1109">
            <v>-1</v>
          </cell>
          <cell r="W1109">
            <v>49</v>
          </cell>
          <cell r="X1109">
            <v>40473</v>
          </cell>
        </row>
        <row r="1110">
          <cell r="A1110" t="str">
            <v>516961</v>
          </cell>
          <cell r="B1110" t="str">
            <v xml:space="preserve">ALI MANSYUR    </v>
          </cell>
          <cell r="C1110" t="str">
            <v>10</v>
          </cell>
          <cell r="D1110" t="str">
            <v>01/10/2001</v>
          </cell>
          <cell r="E1110" t="str">
            <v>AST. FINANCE</v>
          </cell>
          <cell r="F1110" t="str">
            <v>08</v>
          </cell>
          <cell r="G1110" t="str">
            <v>01/09/2000</v>
          </cell>
          <cell r="H1110">
            <v>19923</v>
          </cell>
          <cell r="I1110" t="str">
            <v>0000066565</v>
          </cell>
          <cell r="J1110" t="str">
            <v>SMA</v>
          </cell>
          <cell r="K1110" t="str">
            <v>SMA/PASPAL/IPA</v>
          </cell>
          <cell r="L1110" t="str">
            <v>PLAJU</v>
          </cell>
          <cell r="M1110" t="str">
            <v>01/06/1978</v>
          </cell>
          <cell r="N1110" t="str">
            <v>E13C00</v>
          </cell>
          <cell r="O1110" t="str">
            <v>DOK &amp; PKP</v>
          </cell>
          <cell r="P1110">
            <v>5</v>
          </cell>
          <cell r="Q1110">
            <v>6</v>
          </cell>
          <cell r="R1110">
            <v>5</v>
          </cell>
          <cell r="S1110">
            <v>16.666666666666668</v>
          </cell>
          <cell r="T1110">
            <v>3</v>
          </cell>
          <cell r="U1110">
            <v>4</v>
          </cell>
          <cell r="V1110">
            <v>-2</v>
          </cell>
          <cell r="W1110">
            <v>50</v>
          </cell>
          <cell r="X1110">
            <v>40012</v>
          </cell>
        </row>
        <row r="1111">
          <cell r="A1111" t="str">
            <v>517099</v>
          </cell>
          <cell r="B1111" t="str">
            <v xml:space="preserve">M. ISLAH    </v>
          </cell>
          <cell r="C1111" t="str">
            <v>10</v>
          </cell>
          <cell r="D1111" t="str">
            <v>01/04/2003</v>
          </cell>
          <cell r="E1111" t="str">
            <v>KKM. TB. PEUCANG</v>
          </cell>
          <cell r="F1111" t="str">
            <v>09</v>
          </cell>
          <cell r="G1111" t="str">
            <v>01/08/2002</v>
          </cell>
          <cell r="H1111">
            <v>21570</v>
          </cell>
          <cell r="I1111" t="str">
            <v>0000056565</v>
          </cell>
          <cell r="K1111" t="str">
            <v>AHLI MESIN KAPAL PEL. TER</v>
          </cell>
          <cell r="L1111" t="str">
            <v>PLAJU</v>
          </cell>
          <cell r="M1111" t="str">
            <v>01/06/1978</v>
          </cell>
          <cell r="N1111" t="str">
            <v>E13C00</v>
          </cell>
          <cell r="O1111" t="str">
            <v>DOK &amp; PKP</v>
          </cell>
          <cell r="P1111">
            <v>5</v>
          </cell>
          <cell r="Q1111">
            <v>6</v>
          </cell>
          <cell r="R1111">
            <v>5</v>
          </cell>
          <cell r="S1111">
            <v>16.666666666666668</v>
          </cell>
          <cell r="T1111" t="e">
            <v>#N/A</v>
          </cell>
          <cell r="U1111">
            <v>2</v>
          </cell>
          <cell r="V1111">
            <v>-1</v>
          </cell>
          <cell r="W1111">
            <v>45</v>
          </cell>
          <cell r="X1111">
            <v>41659</v>
          </cell>
        </row>
        <row r="1112">
          <cell r="A1112" t="str">
            <v>517106</v>
          </cell>
          <cell r="B1112" t="str">
            <v xml:space="preserve">MOHAMMAD YUSUF  SE  </v>
          </cell>
          <cell r="C1112" t="str">
            <v>06</v>
          </cell>
          <cell r="D1112" t="str">
            <v>01/10/2003</v>
          </cell>
          <cell r="E1112" t="str">
            <v>PWS. ADM PERBEKLN&amp;KONTRAK</v>
          </cell>
          <cell r="F1112" t="str">
            <v>06</v>
          </cell>
          <cell r="G1112" t="str">
            <v>01/07/2000</v>
          </cell>
          <cell r="H1112">
            <v>19572</v>
          </cell>
          <cell r="I1112" t="str">
            <v>0000066565</v>
          </cell>
          <cell r="J1112" t="str">
            <v>S1</v>
          </cell>
          <cell r="K1112" t="str">
            <v>EKONOMI MANAGEMENT</v>
          </cell>
          <cell r="L1112" t="str">
            <v>PLAJU</v>
          </cell>
          <cell r="M1112" t="str">
            <v>01/06/1978</v>
          </cell>
          <cell r="N1112" t="str">
            <v>E13Y30</v>
          </cell>
          <cell r="O1112" t="str">
            <v>LAYANAN &amp; ADM/RS</v>
          </cell>
          <cell r="P1112">
            <v>5</v>
          </cell>
          <cell r="Q1112">
            <v>6</v>
          </cell>
          <cell r="R1112">
            <v>5</v>
          </cell>
          <cell r="S1112">
            <v>16.666666666666668</v>
          </cell>
          <cell r="T1112">
            <v>7</v>
          </cell>
          <cell r="U1112">
            <v>4</v>
          </cell>
          <cell r="V1112">
            <v>0</v>
          </cell>
          <cell r="W1112">
            <v>51</v>
          </cell>
          <cell r="X1112">
            <v>39661</v>
          </cell>
        </row>
        <row r="1113">
          <cell r="A1113" t="str">
            <v>517244</v>
          </cell>
          <cell r="B1113" t="str">
            <v xml:space="preserve">SLAMET SUPRIYADI    </v>
          </cell>
          <cell r="C1113" t="str">
            <v>10</v>
          </cell>
          <cell r="D1113" t="str">
            <v>01/04/2003</v>
          </cell>
          <cell r="E1113" t="str">
            <v>PIMP. KAPAL TB. SUKARIA</v>
          </cell>
          <cell r="F1113" t="str">
            <v>10</v>
          </cell>
          <cell r="G1113" t="str">
            <v>03/01/2000</v>
          </cell>
          <cell r="H1113">
            <v>18356</v>
          </cell>
          <cell r="I1113" t="str">
            <v>0000056565</v>
          </cell>
          <cell r="J1113" t="str">
            <v>SMA</v>
          </cell>
          <cell r="K1113" t="str">
            <v>MUALIM PEL.TERBATAS (MPT)</v>
          </cell>
          <cell r="L1113" t="str">
            <v>PLAJU</v>
          </cell>
          <cell r="M1113" t="str">
            <v>01/06/1978</v>
          </cell>
          <cell r="N1113" t="str">
            <v>E13C00</v>
          </cell>
          <cell r="O1113" t="str">
            <v>DOK &amp; PKP</v>
          </cell>
          <cell r="P1113">
            <v>5</v>
          </cell>
          <cell r="Q1113">
            <v>6</v>
          </cell>
          <cell r="R1113">
            <v>5</v>
          </cell>
          <cell r="S1113">
            <v>16.666666666666668</v>
          </cell>
          <cell r="T1113">
            <v>3</v>
          </cell>
          <cell r="U1113">
            <v>4</v>
          </cell>
          <cell r="V1113">
            <v>0</v>
          </cell>
          <cell r="W1113">
            <v>54</v>
          </cell>
          <cell r="X1113">
            <v>38445</v>
          </cell>
        </row>
        <row r="1114">
          <cell r="A1114" t="str">
            <v>517285</v>
          </cell>
          <cell r="B1114" t="str">
            <v xml:space="preserve">SUBAGIO    </v>
          </cell>
          <cell r="C1114" t="str">
            <v>10</v>
          </cell>
          <cell r="D1114" t="str">
            <v>01/04/2003</v>
          </cell>
          <cell r="E1114" t="str">
            <v>K.K.M. FSP.KUDA LAUT 801</v>
          </cell>
          <cell r="F1114" t="str">
            <v>09</v>
          </cell>
          <cell r="G1114" t="str">
            <v>03/01/2000</v>
          </cell>
          <cell r="H1114">
            <v>21012</v>
          </cell>
          <cell r="I1114" t="str">
            <v>0000055665</v>
          </cell>
          <cell r="J1114" t="str">
            <v>SMA</v>
          </cell>
          <cell r="K1114" t="str">
            <v>MESIN MOTOR DIESEL (MMD)</v>
          </cell>
          <cell r="L1114" t="str">
            <v>PLAJU</v>
          </cell>
          <cell r="M1114" t="str">
            <v>01/06/1978</v>
          </cell>
          <cell r="N1114" t="str">
            <v>E13C00</v>
          </cell>
          <cell r="O1114" t="str">
            <v>DOK &amp; PKP</v>
          </cell>
          <cell r="P1114">
            <v>6</v>
          </cell>
          <cell r="Q1114">
            <v>6</v>
          </cell>
          <cell r="R1114">
            <v>5</v>
          </cell>
          <cell r="S1114">
            <v>18.333333333333332</v>
          </cell>
          <cell r="T1114">
            <v>3</v>
          </cell>
          <cell r="U1114">
            <v>4</v>
          </cell>
          <cell r="V1114">
            <v>-1</v>
          </cell>
          <cell r="W1114">
            <v>47</v>
          </cell>
          <cell r="X1114">
            <v>41101</v>
          </cell>
        </row>
        <row r="1115">
          <cell r="A1115" t="str">
            <v>517325</v>
          </cell>
          <cell r="B1115" t="str">
            <v xml:space="preserve">SYARKONI    </v>
          </cell>
          <cell r="C1115" t="str">
            <v>10</v>
          </cell>
          <cell r="D1115" t="str">
            <v>01/10/2003</v>
          </cell>
          <cell r="E1115" t="str">
            <v>MASINIS II TB INDRA.II</v>
          </cell>
          <cell r="F1115" t="str">
            <v>09</v>
          </cell>
          <cell r="G1115" t="str">
            <v>01/08/2002</v>
          </cell>
          <cell r="H1115">
            <v>20278</v>
          </cell>
          <cell r="I1115" t="str">
            <v>0000056565</v>
          </cell>
          <cell r="J1115" t="str">
            <v>SMA</v>
          </cell>
          <cell r="K1115" t="str">
            <v>MESIN MOTOR DIESEL (MMD)</v>
          </cell>
          <cell r="L1115" t="str">
            <v>PLAJU</v>
          </cell>
          <cell r="M1115" t="str">
            <v>01/06/1978</v>
          </cell>
          <cell r="N1115" t="str">
            <v>E13C00</v>
          </cell>
          <cell r="O1115" t="str">
            <v>DOK &amp; PKP</v>
          </cell>
          <cell r="P1115">
            <v>5</v>
          </cell>
          <cell r="Q1115">
            <v>6</v>
          </cell>
          <cell r="R1115">
            <v>5</v>
          </cell>
          <cell r="S1115">
            <v>16.666666666666668</v>
          </cell>
          <cell r="T1115">
            <v>3</v>
          </cell>
          <cell r="U1115">
            <v>2</v>
          </cell>
          <cell r="V1115">
            <v>-1</v>
          </cell>
          <cell r="W1115">
            <v>49</v>
          </cell>
          <cell r="X1115">
            <v>40367</v>
          </cell>
        </row>
        <row r="1116">
          <cell r="A1116" t="str">
            <v>518962</v>
          </cell>
          <cell r="B1116" t="str">
            <v xml:space="preserve">NASRIL    </v>
          </cell>
          <cell r="C1116" t="str">
            <v>11</v>
          </cell>
          <cell r="D1116" t="str">
            <v>01/04/2002</v>
          </cell>
          <cell r="E1116" t="str">
            <v>PIMP. KAPAL MB.DE TARUNA</v>
          </cell>
          <cell r="F1116" t="str">
            <v>10</v>
          </cell>
          <cell r="G1116" t="str">
            <v>03/01/2000</v>
          </cell>
          <cell r="H1116">
            <v>19398</v>
          </cell>
          <cell r="I1116" t="str">
            <v>0000055554</v>
          </cell>
          <cell r="J1116" t="str">
            <v>SD</v>
          </cell>
          <cell r="K1116" t="str">
            <v>SEKOLAH DASAR</v>
          </cell>
          <cell r="L1116" t="str">
            <v>PLAJU</v>
          </cell>
          <cell r="M1116" t="str">
            <v>20/07/1978</v>
          </cell>
          <cell r="N1116" t="str">
            <v>E13C00</v>
          </cell>
          <cell r="O1116" t="str">
            <v>DOK &amp; PKP</v>
          </cell>
          <cell r="P1116">
            <v>5</v>
          </cell>
          <cell r="Q1116">
            <v>5</v>
          </cell>
          <cell r="R1116">
            <v>4</v>
          </cell>
          <cell r="S1116">
            <v>13.333333333333334</v>
          </cell>
          <cell r="T1116">
            <v>1</v>
          </cell>
          <cell r="U1116">
            <v>4</v>
          </cell>
          <cell r="V1116">
            <v>-1</v>
          </cell>
          <cell r="W1116">
            <v>51</v>
          </cell>
          <cell r="X1116">
            <v>39486</v>
          </cell>
        </row>
        <row r="1117">
          <cell r="A1117" t="str">
            <v>519083</v>
          </cell>
          <cell r="B1117" t="str">
            <v xml:space="preserve">MUCHTAR HASJIM  DRS  </v>
          </cell>
          <cell r="C1117" t="str">
            <v>03</v>
          </cell>
          <cell r="D1117" t="str">
            <v>01/04/1999</v>
          </cell>
          <cell r="E1117" t="str">
            <v>KA. BAG. KONTROLER</v>
          </cell>
          <cell r="F1117" t="str">
            <v>03</v>
          </cell>
          <cell r="G1117" t="str">
            <v>19/11/2001</v>
          </cell>
          <cell r="H1117">
            <v>18429</v>
          </cell>
          <cell r="I1117" t="str">
            <v>0000066566</v>
          </cell>
          <cell r="J1117" t="str">
            <v>S1</v>
          </cell>
          <cell r="K1117" t="str">
            <v>EKONOMI PERUSAHAAN</v>
          </cell>
          <cell r="L1117" t="str">
            <v>PLAJU</v>
          </cell>
          <cell r="M1117" t="str">
            <v>27/07/1978</v>
          </cell>
          <cell r="N1117" t="str">
            <v>E13810</v>
          </cell>
          <cell r="O1117" t="str">
            <v>KONTROLLER</v>
          </cell>
          <cell r="P1117">
            <v>5</v>
          </cell>
          <cell r="Q1117">
            <v>6</v>
          </cell>
          <cell r="R1117">
            <v>6</v>
          </cell>
          <cell r="S1117">
            <v>18.333333333333332</v>
          </cell>
          <cell r="T1117">
            <v>7</v>
          </cell>
          <cell r="U1117">
            <v>3</v>
          </cell>
          <cell r="V1117">
            <v>0</v>
          </cell>
          <cell r="W1117">
            <v>54</v>
          </cell>
          <cell r="X1117">
            <v>38518</v>
          </cell>
        </row>
        <row r="1118">
          <cell r="A1118" t="str">
            <v>520143</v>
          </cell>
          <cell r="B1118" t="str">
            <v xml:space="preserve">BACHTIAR IBRAHIM    </v>
          </cell>
          <cell r="C1118" t="str">
            <v>08</v>
          </cell>
          <cell r="D1118" t="str">
            <v>01/04/2000</v>
          </cell>
          <cell r="E1118" t="str">
            <v>MUALIM I TB.SUKAKARYA</v>
          </cell>
          <cell r="F1118" t="str">
            <v>08</v>
          </cell>
          <cell r="G1118" t="str">
            <v>03/01/2000</v>
          </cell>
          <cell r="H1118">
            <v>18485</v>
          </cell>
          <cell r="I1118" t="str">
            <v>0000055555</v>
          </cell>
          <cell r="J1118" t="str">
            <v>D1</v>
          </cell>
          <cell r="K1118" t="str">
            <v>SEKOLAH PKP MPI</v>
          </cell>
          <cell r="L1118" t="str">
            <v>PLAJU</v>
          </cell>
          <cell r="M1118" t="str">
            <v>01/06/1978</v>
          </cell>
          <cell r="N1118" t="str">
            <v>E13C00</v>
          </cell>
          <cell r="O1118" t="str">
            <v>DOK &amp; PKP</v>
          </cell>
          <cell r="P1118">
            <v>5</v>
          </cell>
          <cell r="Q1118">
            <v>5</v>
          </cell>
          <cell r="R1118">
            <v>5</v>
          </cell>
          <cell r="S1118">
            <v>15</v>
          </cell>
          <cell r="T1118">
            <v>4</v>
          </cell>
          <cell r="U1118">
            <v>4</v>
          </cell>
          <cell r="V1118">
            <v>0</v>
          </cell>
          <cell r="W1118">
            <v>54</v>
          </cell>
          <cell r="X1118">
            <v>38574</v>
          </cell>
        </row>
        <row r="1119">
          <cell r="A1119" t="str">
            <v>520224</v>
          </cell>
          <cell r="B1119" t="str">
            <v xml:space="preserve">GUSWARSYAM    </v>
          </cell>
          <cell r="C1119" t="str">
            <v>09</v>
          </cell>
          <cell r="D1119" t="str">
            <v>01/04/2002</v>
          </cell>
          <cell r="E1119" t="str">
            <v>MASINIS II AMK-PT TB.INDR</v>
          </cell>
          <cell r="F1119" t="str">
            <v>09</v>
          </cell>
          <cell r="G1119" t="str">
            <v>01/06/2001</v>
          </cell>
          <cell r="H1119">
            <v>20372</v>
          </cell>
          <cell r="I1119" t="str">
            <v>0000056655</v>
          </cell>
          <cell r="J1119" t="str">
            <v>SMA</v>
          </cell>
          <cell r="K1119" t="str">
            <v>MMD</v>
          </cell>
          <cell r="L1119" t="str">
            <v>PLAJU</v>
          </cell>
          <cell r="M1119" t="str">
            <v>01/06/1978</v>
          </cell>
          <cell r="N1119" t="str">
            <v>E13C00</v>
          </cell>
          <cell r="O1119" t="str">
            <v>DOK &amp; PKP</v>
          </cell>
          <cell r="P1119">
            <v>6</v>
          </cell>
          <cell r="Q1119">
            <v>5</v>
          </cell>
          <cell r="R1119">
            <v>5</v>
          </cell>
          <cell r="S1119">
            <v>16.666666666666668</v>
          </cell>
          <cell r="T1119">
            <v>3</v>
          </cell>
          <cell r="U1119">
            <v>3</v>
          </cell>
          <cell r="V1119">
            <v>0</v>
          </cell>
          <cell r="W1119">
            <v>49</v>
          </cell>
          <cell r="X1119">
            <v>40461</v>
          </cell>
        </row>
        <row r="1120">
          <cell r="A1120" t="str">
            <v>520379</v>
          </cell>
          <cell r="B1120" t="str">
            <v xml:space="preserve">MUHAMMAD    </v>
          </cell>
          <cell r="C1120" t="str">
            <v>11</v>
          </cell>
          <cell r="D1120" t="str">
            <v>01/04/2002</v>
          </cell>
          <cell r="E1120" t="str">
            <v>PTR. POOL</v>
          </cell>
          <cell r="F1120" t="str">
            <v>10</v>
          </cell>
          <cell r="G1120" t="str">
            <v>03/01/2000</v>
          </cell>
          <cell r="H1120">
            <v>19657</v>
          </cell>
          <cell r="I1120" t="str">
            <v>0000056665</v>
          </cell>
          <cell r="J1120" t="str">
            <v>SD</v>
          </cell>
          <cell r="K1120" t="str">
            <v>SEKOLAH DASAR</v>
          </cell>
          <cell r="L1120" t="str">
            <v>PLAJU</v>
          </cell>
          <cell r="M1120" t="str">
            <v>01/09/1978</v>
          </cell>
          <cell r="N1120" t="str">
            <v>E13510</v>
          </cell>
          <cell r="O1120" t="str">
            <v>PENGADAAN</v>
          </cell>
          <cell r="P1120">
            <v>6</v>
          </cell>
          <cell r="Q1120">
            <v>6</v>
          </cell>
          <cell r="R1120">
            <v>5</v>
          </cell>
          <cell r="S1120">
            <v>18.333333333333332</v>
          </cell>
          <cell r="T1120">
            <v>1</v>
          </cell>
          <cell r="U1120">
            <v>4</v>
          </cell>
          <cell r="V1120">
            <v>-1</v>
          </cell>
          <cell r="W1120">
            <v>51</v>
          </cell>
          <cell r="X1120">
            <v>39746</v>
          </cell>
        </row>
        <row r="1121">
          <cell r="A1121" t="str">
            <v>520565</v>
          </cell>
          <cell r="B1121" t="str">
            <v xml:space="preserve">SUGIMAN    </v>
          </cell>
          <cell r="C1121" t="str">
            <v>08</v>
          </cell>
          <cell r="D1121" t="str">
            <v>01/04/2003</v>
          </cell>
          <cell r="E1121" t="str">
            <v>AST. GUDANG</v>
          </cell>
          <cell r="F1121" t="str">
            <v>06</v>
          </cell>
          <cell r="G1121" t="str">
            <v>07/04/2003</v>
          </cell>
          <cell r="H1121">
            <v>19266</v>
          </cell>
          <cell r="I1121" t="str">
            <v>0000055655</v>
          </cell>
          <cell r="J1121" t="str">
            <v>D1</v>
          </cell>
          <cell r="K1121" t="str">
            <v>PKL LOG/TRANSP I</v>
          </cell>
          <cell r="L1121" t="str">
            <v>SUNGAI GERONG</v>
          </cell>
          <cell r="M1121" t="str">
            <v>01/09/1978</v>
          </cell>
          <cell r="N1121" t="str">
            <v>E13A10</v>
          </cell>
          <cell r="O1121" t="str">
            <v>PERENCANAAN</v>
          </cell>
          <cell r="P1121">
            <v>6</v>
          </cell>
          <cell r="Q1121">
            <v>5</v>
          </cell>
          <cell r="R1121">
            <v>5</v>
          </cell>
          <cell r="S1121">
            <v>16.666666666666668</v>
          </cell>
          <cell r="T1121">
            <v>4</v>
          </cell>
          <cell r="U1121">
            <v>1</v>
          </cell>
          <cell r="V1121">
            <v>-2</v>
          </cell>
          <cell r="W1121">
            <v>52</v>
          </cell>
          <cell r="X1121">
            <v>39354</v>
          </cell>
        </row>
        <row r="1122">
          <cell r="A1122" t="str">
            <v>520865</v>
          </cell>
          <cell r="B1122" t="str">
            <v xml:space="preserve">LUFTI ZANIL    </v>
          </cell>
          <cell r="C1122" t="str">
            <v>09</v>
          </cell>
          <cell r="D1122" t="str">
            <v>01/10/2003</v>
          </cell>
          <cell r="E1122" t="str">
            <v>AST. SHIFT OPS &amp; QC</v>
          </cell>
          <cell r="F1122" t="str">
            <v>08</v>
          </cell>
          <cell r="G1122" t="str">
            <v>17/07/2002</v>
          </cell>
          <cell r="H1122">
            <v>20325</v>
          </cell>
          <cell r="I1122" t="str">
            <v>0000066665</v>
          </cell>
          <cell r="J1122" t="str">
            <v>SMK</v>
          </cell>
          <cell r="K1122" t="str">
            <v>S.M.E.A  TATA NIAGA</v>
          </cell>
          <cell r="L1122" t="str">
            <v>PLAJU</v>
          </cell>
          <cell r="M1122" t="str">
            <v>01/06/1978</v>
          </cell>
          <cell r="N1122" t="str">
            <v>E13C00</v>
          </cell>
          <cell r="O1122" t="str">
            <v>DOK &amp; PKP</v>
          </cell>
          <cell r="P1122">
            <v>6</v>
          </cell>
          <cell r="Q1122">
            <v>6</v>
          </cell>
          <cell r="R1122">
            <v>5</v>
          </cell>
          <cell r="S1122">
            <v>18.333333333333332</v>
          </cell>
          <cell r="T1122">
            <v>3</v>
          </cell>
          <cell r="U1122">
            <v>2</v>
          </cell>
          <cell r="V1122">
            <v>-1</v>
          </cell>
          <cell r="W1122">
            <v>49</v>
          </cell>
          <cell r="X1122">
            <v>40414</v>
          </cell>
        </row>
        <row r="1123">
          <cell r="A1123" t="str">
            <v>521448</v>
          </cell>
          <cell r="B1123" t="str">
            <v xml:space="preserve">AMRAN ZEIN    </v>
          </cell>
          <cell r="C1123" t="str">
            <v>08</v>
          </cell>
          <cell r="D1123" t="str">
            <v>01/04/2003</v>
          </cell>
          <cell r="E1123" t="str">
            <v>AST.TTLK. ADA MAT</v>
          </cell>
          <cell r="F1123" t="str">
            <v>08</v>
          </cell>
          <cell r="G1123" t="str">
            <v>15/07/2002</v>
          </cell>
          <cell r="H1123">
            <v>20352</v>
          </cell>
          <cell r="I1123" t="str">
            <v>0000035555</v>
          </cell>
          <cell r="J1123" t="str">
            <v>D1</v>
          </cell>
          <cell r="K1123" t="str">
            <v>PKL LOG/TRANSP I</v>
          </cell>
          <cell r="L1123" t="str">
            <v>PLAJU</v>
          </cell>
          <cell r="M1123" t="str">
            <v>02/10/1978</v>
          </cell>
          <cell r="N1123" t="str">
            <v>E13A60</v>
          </cell>
          <cell r="O1123" t="str">
            <v>PENGADAAN/JPK</v>
          </cell>
          <cell r="P1123">
            <v>5</v>
          </cell>
          <cell r="Q1123">
            <v>5</v>
          </cell>
          <cell r="R1123">
            <v>5</v>
          </cell>
          <cell r="S1123">
            <v>15</v>
          </cell>
          <cell r="T1123">
            <v>4</v>
          </cell>
          <cell r="U1123">
            <v>2</v>
          </cell>
          <cell r="V1123">
            <v>0</v>
          </cell>
          <cell r="W1123">
            <v>49</v>
          </cell>
          <cell r="X1123">
            <v>40441</v>
          </cell>
        </row>
        <row r="1124">
          <cell r="A1124" t="str">
            <v>521472</v>
          </cell>
          <cell r="B1124" t="str">
            <v xml:space="preserve">JOKO ANDALAS    </v>
          </cell>
          <cell r="C1124" t="str">
            <v>08</v>
          </cell>
          <cell r="D1124" t="str">
            <v>01/10/2002</v>
          </cell>
          <cell r="E1124" t="str">
            <v>AST. PEMB. LIS &amp; INT</v>
          </cell>
          <cell r="F1124" t="str">
            <v>07</v>
          </cell>
          <cell r="G1124" t="str">
            <v>31/12/2000</v>
          </cell>
          <cell r="H1124">
            <v>20848</v>
          </cell>
          <cell r="I1124" t="str">
            <v>0000056655</v>
          </cell>
          <cell r="J1124" t="str">
            <v>D1</v>
          </cell>
          <cell r="K1124" t="str">
            <v>PKL LOG/TRANSP I</v>
          </cell>
          <cell r="L1124" t="str">
            <v>SUNGAI GERONG</v>
          </cell>
          <cell r="M1124" t="str">
            <v>02/10/1978</v>
          </cell>
          <cell r="N1124" t="str">
            <v>E13A60</v>
          </cell>
          <cell r="O1124" t="str">
            <v>PENGADAAN/JPK</v>
          </cell>
          <cell r="P1124">
            <v>6</v>
          </cell>
          <cell r="Q1124">
            <v>5</v>
          </cell>
          <cell r="R1124">
            <v>5</v>
          </cell>
          <cell r="S1124">
            <v>16.666666666666668</v>
          </cell>
          <cell r="T1124">
            <v>4</v>
          </cell>
          <cell r="U1124">
            <v>4</v>
          </cell>
          <cell r="V1124">
            <v>-1</v>
          </cell>
          <cell r="W1124">
            <v>47</v>
          </cell>
          <cell r="X1124">
            <v>40936</v>
          </cell>
        </row>
        <row r="1125">
          <cell r="A1125" t="str">
            <v>521618</v>
          </cell>
          <cell r="B1125" t="str">
            <v xml:space="preserve">ZUBAIDAH  M.    </v>
          </cell>
          <cell r="C1125" t="str">
            <v>09</v>
          </cell>
          <cell r="D1125" t="str">
            <v>01/04/2001</v>
          </cell>
          <cell r="E1125" t="str">
            <v>AST. PRWT POLI PLAJU</v>
          </cell>
          <cell r="F1125" t="str">
            <v>08</v>
          </cell>
          <cell r="G1125" t="str">
            <v>03/01/2000</v>
          </cell>
          <cell r="H1125">
            <v>20549</v>
          </cell>
          <cell r="I1125" t="str">
            <v>0000065566</v>
          </cell>
          <cell r="J1125" t="str">
            <v>SMK</v>
          </cell>
          <cell r="K1125" t="str">
            <v>SEK PENGATUR RAWAT</v>
          </cell>
          <cell r="L1125" t="str">
            <v>PLAJU</v>
          </cell>
          <cell r="M1125" t="str">
            <v>05/10/1978</v>
          </cell>
          <cell r="N1125" t="str">
            <v>E13Y50</v>
          </cell>
          <cell r="O1125" t="str">
            <v>INST. RAWAT JALAN</v>
          </cell>
          <cell r="P1125">
            <v>5</v>
          </cell>
          <cell r="Q1125">
            <v>6</v>
          </cell>
          <cell r="R1125">
            <v>6</v>
          </cell>
          <cell r="S1125">
            <v>18.333333333333332</v>
          </cell>
          <cell r="T1125">
            <v>3</v>
          </cell>
          <cell r="U1125">
            <v>4</v>
          </cell>
          <cell r="V1125">
            <v>-1</v>
          </cell>
          <cell r="W1125">
            <v>48</v>
          </cell>
          <cell r="X1125">
            <v>40637</v>
          </cell>
        </row>
        <row r="1126">
          <cell r="A1126" t="str">
            <v>522711</v>
          </cell>
          <cell r="B1126" t="str">
            <v xml:space="preserve">ABDUL MADJID    </v>
          </cell>
          <cell r="C1126" t="str">
            <v>09</v>
          </cell>
          <cell r="D1126" t="str">
            <v>01/04/2002</v>
          </cell>
          <cell r="E1126" t="str">
            <v>MPPK S/D 31012005</v>
          </cell>
          <cell r="F1126" t="str">
            <v>07</v>
          </cell>
          <cell r="G1126" t="str">
            <v>23/01/2004</v>
          </cell>
          <cell r="H1126">
            <v>17921</v>
          </cell>
          <cell r="I1126" t="str">
            <v>0000066665</v>
          </cell>
          <cell r="J1126" t="str">
            <v>SMK</v>
          </cell>
          <cell r="K1126" t="str">
            <v>SMEA KOPERASI</v>
          </cell>
          <cell r="L1126" t="str">
            <v>PLAJU</v>
          </cell>
          <cell r="M1126" t="str">
            <v>14/11/1970</v>
          </cell>
          <cell r="N1126" t="str">
            <v>E13730</v>
          </cell>
          <cell r="O1126" t="str">
            <v>H I K</v>
          </cell>
          <cell r="P1126">
            <v>6</v>
          </cell>
          <cell r="Q1126">
            <v>6</v>
          </cell>
          <cell r="R1126">
            <v>5</v>
          </cell>
          <cell r="S1126">
            <v>18.333333333333332</v>
          </cell>
          <cell r="T1126">
            <v>3</v>
          </cell>
          <cell r="U1126">
            <v>0</v>
          </cell>
          <cell r="V1126">
            <v>-2</v>
          </cell>
          <cell r="W1126">
            <v>55</v>
          </cell>
          <cell r="X1126">
            <v>38009</v>
          </cell>
        </row>
        <row r="1127">
          <cell r="A1127" t="str">
            <v>522785</v>
          </cell>
          <cell r="B1127" t="str">
            <v xml:space="preserve">DJAKFAR  B.    </v>
          </cell>
          <cell r="C1127" t="str">
            <v>11</v>
          </cell>
          <cell r="D1127" t="str">
            <v>01/04/2002</v>
          </cell>
          <cell r="E1127" t="str">
            <v>TEKNISI SCAFFOLD</v>
          </cell>
          <cell r="F1127" t="str">
            <v>11</v>
          </cell>
          <cell r="G1127" t="str">
            <v>01/10/2002</v>
          </cell>
          <cell r="H1127">
            <v>18980</v>
          </cell>
          <cell r="I1127" t="str">
            <v>0000036665</v>
          </cell>
          <cell r="J1127" t="str">
            <v>SD</v>
          </cell>
          <cell r="K1127" t="str">
            <v>SEKOLAH DASAR</v>
          </cell>
          <cell r="L1127" t="str">
            <v>PLAJU</v>
          </cell>
          <cell r="M1127" t="str">
            <v>01/11/1974</v>
          </cell>
          <cell r="N1127" t="str">
            <v>E13A50</v>
          </cell>
          <cell r="O1127" t="str">
            <v>BENGKEL</v>
          </cell>
          <cell r="P1127">
            <v>6</v>
          </cell>
          <cell r="Q1127">
            <v>6</v>
          </cell>
          <cell r="R1127">
            <v>5</v>
          </cell>
          <cell r="S1127">
            <v>18.333333333333332</v>
          </cell>
          <cell r="T1127">
            <v>1</v>
          </cell>
          <cell r="U1127">
            <v>2</v>
          </cell>
          <cell r="V1127">
            <v>0</v>
          </cell>
          <cell r="W1127">
            <v>53</v>
          </cell>
          <cell r="X1127">
            <v>39069</v>
          </cell>
        </row>
        <row r="1128">
          <cell r="A1128" t="str">
            <v>522817</v>
          </cell>
          <cell r="B1128" t="str">
            <v xml:space="preserve">M. ISA HUSIN    </v>
          </cell>
          <cell r="C1128" t="str">
            <v>11</v>
          </cell>
          <cell r="D1128" t="str">
            <v>01/04/2001</v>
          </cell>
          <cell r="E1128" t="str">
            <v>PTR. POOL</v>
          </cell>
          <cell r="F1128" t="str">
            <v>10</v>
          </cell>
          <cell r="G1128" t="str">
            <v>03/01/2000</v>
          </cell>
          <cell r="H1128">
            <v>18833</v>
          </cell>
          <cell r="I1128" t="str">
            <v>0000046566</v>
          </cell>
          <cell r="J1128" t="str">
            <v>SMP</v>
          </cell>
          <cell r="K1128" t="str">
            <v>S M P</v>
          </cell>
          <cell r="L1128" t="str">
            <v>PLAJU</v>
          </cell>
          <cell r="M1128" t="str">
            <v>01/11/1970</v>
          </cell>
          <cell r="N1128" t="str">
            <v>E13510</v>
          </cell>
          <cell r="O1128" t="str">
            <v>PENGADAAN</v>
          </cell>
          <cell r="P1128">
            <v>5</v>
          </cell>
          <cell r="Q1128">
            <v>6</v>
          </cell>
          <cell r="R1128">
            <v>6</v>
          </cell>
          <cell r="S1128">
            <v>18.333333333333332</v>
          </cell>
          <cell r="T1128">
            <v>2</v>
          </cell>
          <cell r="U1128">
            <v>4</v>
          </cell>
          <cell r="V1128">
            <v>-1</v>
          </cell>
          <cell r="W1128">
            <v>53</v>
          </cell>
          <cell r="X1128">
            <v>38922</v>
          </cell>
        </row>
        <row r="1129">
          <cell r="A1129" t="str">
            <v>523392</v>
          </cell>
          <cell r="B1129" t="str">
            <v xml:space="preserve">MULYADI    </v>
          </cell>
          <cell r="C1129" t="str">
            <v>08</v>
          </cell>
          <cell r="D1129" t="str">
            <v>01/04/2001</v>
          </cell>
          <cell r="E1129" t="str">
            <v>PWS. KURATIF DAN REHAB</v>
          </cell>
          <cell r="F1129" t="str">
            <v>07</v>
          </cell>
          <cell r="G1129" t="str">
            <v>01/07/2000</v>
          </cell>
          <cell r="H1129">
            <v>20861</v>
          </cell>
          <cell r="I1129" t="str">
            <v>0000055665</v>
          </cell>
          <cell r="J1129" t="str">
            <v>SMK</v>
          </cell>
          <cell r="K1129" t="str">
            <v>SEK  P'ATUR RWT GIGI</v>
          </cell>
          <cell r="L1129" t="str">
            <v>PLAJU</v>
          </cell>
          <cell r="M1129" t="str">
            <v>09/12/1978</v>
          </cell>
          <cell r="N1129" t="str">
            <v>E13Y70</v>
          </cell>
          <cell r="O1129" t="str">
            <v>INST. GIMUL</v>
          </cell>
          <cell r="P1129">
            <v>6</v>
          </cell>
          <cell r="Q1129">
            <v>6</v>
          </cell>
          <cell r="R1129">
            <v>5</v>
          </cell>
          <cell r="S1129">
            <v>18.333333333333332</v>
          </cell>
          <cell r="T1129">
            <v>3</v>
          </cell>
          <cell r="U1129">
            <v>4</v>
          </cell>
          <cell r="V1129">
            <v>-1</v>
          </cell>
          <cell r="W1129">
            <v>47</v>
          </cell>
          <cell r="X1129">
            <v>40949</v>
          </cell>
        </row>
        <row r="1130">
          <cell r="A1130" t="str">
            <v>531768</v>
          </cell>
          <cell r="B1130" t="str">
            <v xml:space="preserve">RUSDI DAHNIAL    </v>
          </cell>
          <cell r="C1130" t="str">
            <v>07</v>
          </cell>
          <cell r="D1130" t="str">
            <v>01/04/2002</v>
          </cell>
          <cell r="E1130" t="str">
            <v>PWS. KOMP.MINI&amp;SERVER PC</v>
          </cell>
          <cell r="F1130" t="str">
            <v>07</v>
          </cell>
          <cell r="G1130" t="str">
            <v>03/01/2000</v>
          </cell>
          <cell r="H1130">
            <v>19131</v>
          </cell>
          <cell r="I1130" t="str">
            <v>0000066644</v>
          </cell>
          <cell r="J1130" t="str">
            <v>SMK</v>
          </cell>
          <cell r="K1130" t="str">
            <v>SGA / SPG</v>
          </cell>
          <cell r="L1130" t="str">
            <v>PLAJU</v>
          </cell>
          <cell r="M1130" t="str">
            <v>12/02/1979</v>
          </cell>
          <cell r="N1130" t="str">
            <v>E13910</v>
          </cell>
          <cell r="O1130" t="str">
            <v>OPERASI</v>
          </cell>
          <cell r="P1130">
            <v>6</v>
          </cell>
          <cell r="Q1130">
            <v>4</v>
          </cell>
          <cell r="R1130">
            <v>4</v>
          </cell>
          <cell r="S1130">
            <v>13.333333333333334</v>
          </cell>
          <cell r="T1130">
            <v>3</v>
          </cell>
          <cell r="U1130">
            <v>4</v>
          </cell>
          <cell r="V1130">
            <v>0</v>
          </cell>
          <cell r="W1130">
            <v>52</v>
          </cell>
          <cell r="X1130">
            <v>39219</v>
          </cell>
        </row>
        <row r="1131">
          <cell r="A1131" t="str">
            <v>532537</v>
          </cell>
          <cell r="B1131" t="str">
            <v xml:space="preserve">IDUP ISDIANTO  BSC  </v>
          </cell>
          <cell r="C1131" t="str">
            <v>07</v>
          </cell>
          <cell r="D1131" t="str">
            <v>01/04/2003</v>
          </cell>
          <cell r="E1131" t="str">
            <v>AST. K3 PKMRS</v>
          </cell>
          <cell r="F1131" t="str">
            <v>07</v>
          </cell>
          <cell r="G1131" t="str">
            <v>03/01/2000</v>
          </cell>
          <cell r="H1131">
            <v>19585</v>
          </cell>
          <cell r="I1131" t="str">
            <v>0000065655</v>
          </cell>
          <cell r="J1131" t="str">
            <v>D3</v>
          </cell>
          <cell r="K1131" t="str">
            <v>AKKES RAWAT UMUM</v>
          </cell>
          <cell r="L1131" t="str">
            <v>PLAJU</v>
          </cell>
          <cell r="M1131" t="str">
            <v>05/03/1979</v>
          </cell>
          <cell r="N1131" t="str">
            <v>E13Y20</v>
          </cell>
          <cell r="O1131" t="str">
            <v>MEDIS/RS</v>
          </cell>
          <cell r="P1131">
            <v>6</v>
          </cell>
          <cell r="Q1131">
            <v>5</v>
          </cell>
          <cell r="R1131">
            <v>5</v>
          </cell>
          <cell r="S1131">
            <v>16.666666666666668</v>
          </cell>
          <cell r="T1131">
            <v>6</v>
          </cell>
          <cell r="U1131">
            <v>4</v>
          </cell>
          <cell r="V1131">
            <v>0</v>
          </cell>
          <cell r="W1131">
            <v>51</v>
          </cell>
          <cell r="X1131">
            <v>39674</v>
          </cell>
        </row>
        <row r="1132">
          <cell r="A1132" t="str">
            <v>533703</v>
          </cell>
          <cell r="B1132" t="str">
            <v xml:space="preserve">SUMISDI DJASIMAN    </v>
          </cell>
          <cell r="C1132" t="str">
            <v>08</v>
          </cell>
          <cell r="D1132" t="str">
            <v>01/10/2001</v>
          </cell>
          <cell r="E1132" t="str">
            <v>PWS. HAK TANAH &amp; SENGKETA</v>
          </cell>
          <cell r="F1132" t="str">
            <v>07</v>
          </cell>
          <cell r="G1132" t="str">
            <v>01/04/2002</v>
          </cell>
          <cell r="H1132">
            <v>19640</v>
          </cell>
          <cell r="I1132" t="str">
            <v>0000056555</v>
          </cell>
          <cell r="J1132" t="str">
            <v>SMA</v>
          </cell>
          <cell r="K1132" t="str">
            <v>S.M.A / SOSIAL</v>
          </cell>
          <cell r="L1132" t="str">
            <v>PLAJU</v>
          </cell>
          <cell r="M1132" t="str">
            <v>01/09/1977</v>
          </cell>
          <cell r="N1132" t="str">
            <v>E13610</v>
          </cell>
          <cell r="O1132" t="str">
            <v>H K P</v>
          </cell>
          <cell r="P1132">
            <v>5</v>
          </cell>
          <cell r="Q1132">
            <v>5</v>
          </cell>
          <cell r="R1132">
            <v>5</v>
          </cell>
          <cell r="S1132">
            <v>15</v>
          </cell>
          <cell r="T1132">
            <v>3</v>
          </cell>
          <cell r="U1132">
            <v>2</v>
          </cell>
          <cell r="V1132">
            <v>-1</v>
          </cell>
          <cell r="W1132">
            <v>51</v>
          </cell>
          <cell r="X1132">
            <v>39729</v>
          </cell>
        </row>
        <row r="1133">
          <cell r="A1133" t="str">
            <v>534546</v>
          </cell>
          <cell r="B1133" t="str">
            <v xml:space="preserve">SUKARDI HADASIR  SE  </v>
          </cell>
          <cell r="C1133" t="str">
            <v>09</v>
          </cell>
          <cell r="D1133" t="str">
            <v>01/04/2003</v>
          </cell>
          <cell r="E1133" t="str">
            <v>AST. EVAL KONTRAK&amp;BAHAN</v>
          </cell>
          <cell r="F1133" t="str">
            <v>09</v>
          </cell>
          <cell r="G1133" t="str">
            <v>01/07/2000</v>
          </cell>
          <cell r="H1133">
            <v>18291</v>
          </cell>
          <cell r="I1133" t="str">
            <v>0000055566</v>
          </cell>
          <cell r="J1133" t="str">
            <v>S1</v>
          </cell>
          <cell r="K1133" t="str">
            <v>EKONOMI MANAGEMENT</v>
          </cell>
          <cell r="L1133" t="str">
            <v>PLAJU</v>
          </cell>
          <cell r="M1133" t="str">
            <v>22/10/1970</v>
          </cell>
          <cell r="N1133" t="str">
            <v>E13Y30</v>
          </cell>
          <cell r="O1133" t="str">
            <v>LAYANAN &amp; ADM/RS</v>
          </cell>
          <cell r="P1133">
            <v>5</v>
          </cell>
          <cell r="Q1133">
            <v>6</v>
          </cell>
          <cell r="R1133">
            <v>6</v>
          </cell>
          <cell r="S1133">
            <v>18.333333333333332</v>
          </cell>
          <cell r="T1133">
            <v>7</v>
          </cell>
          <cell r="U1133">
            <v>4</v>
          </cell>
          <cell r="V1133">
            <v>0</v>
          </cell>
          <cell r="W1133">
            <v>54</v>
          </cell>
          <cell r="X1133">
            <v>38380</v>
          </cell>
        </row>
        <row r="1134">
          <cell r="A1134" t="str">
            <v>535389</v>
          </cell>
          <cell r="B1134" t="str">
            <v xml:space="preserve">AMRUL FAUZI    </v>
          </cell>
          <cell r="C1134" t="str">
            <v>09</v>
          </cell>
          <cell r="D1134" t="str">
            <v>01/10/2001</v>
          </cell>
          <cell r="E1134" t="str">
            <v>PWS. PENGAMANAN FISIK</v>
          </cell>
          <cell r="F1134" t="str">
            <v>06</v>
          </cell>
          <cell r="G1134" t="str">
            <v>15/11/2001</v>
          </cell>
          <cell r="H1134">
            <v>21259</v>
          </cell>
          <cell r="I1134" t="str">
            <v>0000056546</v>
          </cell>
          <cell r="J1134" t="str">
            <v>SMA</v>
          </cell>
          <cell r="K1134" t="str">
            <v>S.M.A-B/PASPAL</v>
          </cell>
          <cell r="L1134" t="str">
            <v>PLAJU</v>
          </cell>
          <cell r="M1134" t="str">
            <v>26/05/1979</v>
          </cell>
          <cell r="N1134" t="str">
            <v>E13630</v>
          </cell>
          <cell r="O1134" t="str">
            <v>SEKURITI</v>
          </cell>
          <cell r="P1134">
            <v>5</v>
          </cell>
          <cell r="Q1134">
            <v>4</v>
          </cell>
          <cell r="R1134">
            <v>6</v>
          </cell>
          <cell r="S1134">
            <v>15</v>
          </cell>
          <cell r="T1134">
            <v>3</v>
          </cell>
          <cell r="U1134">
            <v>3</v>
          </cell>
          <cell r="V1134">
            <v>-3</v>
          </cell>
          <cell r="W1134">
            <v>46</v>
          </cell>
          <cell r="X1134">
            <v>41348</v>
          </cell>
        </row>
        <row r="1135">
          <cell r="A1135" t="str">
            <v>536069</v>
          </cell>
          <cell r="B1135" t="str">
            <v xml:space="preserve">ACHMAD ZAINUDDIN    </v>
          </cell>
          <cell r="C1135" t="str">
            <v>11</v>
          </cell>
          <cell r="D1135" t="str">
            <v>01/10/2001</v>
          </cell>
          <cell r="E1135" t="str">
            <v>DANRU PAMSUS PERAIRAN</v>
          </cell>
          <cell r="F1135" t="str">
            <v>11</v>
          </cell>
          <cell r="G1135" t="str">
            <v>11/09/2000</v>
          </cell>
          <cell r="H1135">
            <v>20769</v>
          </cell>
          <cell r="I1135" t="str">
            <v>0000036555</v>
          </cell>
          <cell r="J1135" t="str">
            <v>SMK</v>
          </cell>
          <cell r="K1135" t="str">
            <v>SEKOLAH TEKNIK MENENGAH</v>
          </cell>
          <cell r="L1135" t="str">
            <v>PLAJU</v>
          </cell>
          <cell r="M1135" t="str">
            <v>06/06/1979</v>
          </cell>
          <cell r="N1135" t="str">
            <v>E13630</v>
          </cell>
          <cell r="O1135" t="str">
            <v>SEKURITI</v>
          </cell>
          <cell r="P1135">
            <v>5</v>
          </cell>
          <cell r="Q1135">
            <v>5</v>
          </cell>
          <cell r="R1135">
            <v>5</v>
          </cell>
          <cell r="S1135">
            <v>15</v>
          </cell>
          <cell r="T1135">
            <v>3</v>
          </cell>
          <cell r="U1135">
            <v>4</v>
          </cell>
          <cell r="V1135">
            <v>0</v>
          </cell>
          <cell r="W1135">
            <v>48</v>
          </cell>
          <cell r="X1135">
            <v>40857</v>
          </cell>
        </row>
        <row r="1136">
          <cell r="A1136" t="str">
            <v>536214</v>
          </cell>
          <cell r="B1136" t="str">
            <v xml:space="preserve">PAGAR IMANULLAH    </v>
          </cell>
          <cell r="C1136" t="str">
            <v>10</v>
          </cell>
          <cell r="D1136" t="str">
            <v>01/10/2003</v>
          </cell>
          <cell r="E1136" t="str">
            <v>NAKHODA FSP.KUDA LAUT 802</v>
          </cell>
          <cell r="F1136" t="str">
            <v>08</v>
          </cell>
          <cell r="G1136" t="str">
            <v>03/01/2000</v>
          </cell>
          <cell r="H1136">
            <v>21644</v>
          </cell>
          <cell r="I1136" t="str">
            <v>0000056565</v>
          </cell>
          <cell r="J1136" t="str">
            <v>SMP</v>
          </cell>
          <cell r="K1136" t="str">
            <v>S M P</v>
          </cell>
          <cell r="L1136" t="str">
            <v>PLAJU</v>
          </cell>
          <cell r="M1136" t="str">
            <v>13/06/1979</v>
          </cell>
          <cell r="N1136" t="str">
            <v>E13C00</v>
          </cell>
          <cell r="O1136" t="str">
            <v>DOK &amp; PKP</v>
          </cell>
          <cell r="P1136">
            <v>5</v>
          </cell>
          <cell r="Q1136">
            <v>6</v>
          </cell>
          <cell r="R1136">
            <v>5</v>
          </cell>
          <cell r="S1136">
            <v>16.666666666666668</v>
          </cell>
          <cell r="T1136">
            <v>2</v>
          </cell>
          <cell r="U1136">
            <v>4</v>
          </cell>
          <cell r="V1136">
            <v>-2</v>
          </cell>
          <cell r="W1136">
            <v>45</v>
          </cell>
          <cell r="X1136">
            <v>41733</v>
          </cell>
        </row>
        <row r="1137">
          <cell r="A1137" t="str">
            <v>537251</v>
          </cell>
          <cell r="B1137" t="str">
            <v xml:space="preserve">SHAFRI DJOHAN  DRG  </v>
          </cell>
          <cell r="C1137" t="str">
            <v>03</v>
          </cell>
          <cell r="D1137" t="str">
            <v>01/04/2003</v>
          </cell>
          <cell r="E1137" t="str">
            <v>DOKTER GIGI</v>
          </cell>
          <cell r="F1137" t="str">
            <v>04</v>
          </cell>
          <cell r="G1137" t="str">
            <v>01/07/2003</v>
          </cell>
          <cell r="H1137">
            <v>18086</v>
          </cell>
          <cell r="I1137" t="str">
            <v>0000056666</v>
          </cell>
          <cell r="J1137" t="str">
            <v>S1</v>
          </cell>
          <cell r="K1137" t="str">
            <v>KEDOKTERAN GIGI</v>
          </cell>
          <cell r="L1137" t="str">
            <v>PLAJU</v>
          </cell>
          <cell r="M1137" t="str">
            <v>12/07/1979</v>
          </cell>
          <cell r="N1137" t="str">
            <v>E13Y00</v>
          </cell>
          <cell r="O1137" t="str">
            <v>RS. PERTAMINA</v>
          </cell>
          <cell r="P1137">
            <v>6</v>
          </cell>
          <cell r="Q1137">
            <v>6</v>
          </cell>
          <cell r="R1137">
            <v>6</v>
          </cell>
          <cell r="S1137">
            <v>20</v>
          </cell>
          <cell r="T1137">
            <v>7</v>
          </cell>
          <cell r="U1137">
            <v>1</v>
          </cell>
          <cell r="V1137">
            <v>1</v>
          </cell>
          <cell r="W1137">
            <v>55</v>
          </cell>
          <cell r="X1137">
            <v>38175</v>
          </cell>
        </row>
        <row r="1138">
          <cell r="A1138" t="str">
            <v>539196</v>
          </cell>
          <cell r="B1138" t="str">
            <v xml:space="preserve">HAMIZI HAMID    </v>
          </cell>
          <cell r="C1138" t="str">
            <v>11</v>
          </cell>
          <cell r="D1138" t="str">
            <v>01/10/2002</v>
          </cell>
          <cell r="E1138" t="str">
            <v>DANRU PKP PLAJU</v>
          </cell>
          <cell r="F1138" t="str">
            <v>11</v>
          </cell>
          <cell r="G1138" t="str">
            <v>16/04/2001</v>
          </cell>
          <cell r="H1138">
            <v>21650</v>
          </cell>
          <cell r="I1138" t="str">
            <v>0000056665</v>
          </cell>
          <cell r="J1138" t="str">
            <v>SMA</v>
          </cell>
          <cell r="K1138" t="str">
            <v>S.M.A BIOLOGI / PERSAMAAN</v>
          </cell>
          <cell r="L1138" t="str">
            <v>SUNGAI GERONG</v>
          </cell>
          <cell r="M1138" t="str">
            <v>22/08/1979</v>
          </cell>
          <cell r="N1138" t="str">
            <v>E13630</v>
          </cell>
          <cell r="O1138" t="str">
            <v>SEKURITI</v>
          </cell>
          <cell r="P1138">
            <v>6</v>
          </cell>
          <cell r="Q1138">
            <v>6</v>
          </cell>
          <cell r="R1138">
            <v>5</v>
          </cell>
          <cell r="S1138">
            <v>18.333333333333332</v>
          </cell>
          <cell r="T1138">
            <v>3</v>
          </cell>
          <cell r="U1138">
            <v>3</v>
          </cell>
          <cell r="V1138">
            <v>0</v>
          </cell>
          <cell r="W1138">
            <v>45</v>
          </cell>
          <cell r="X1138">
            <v>41739</v>
          </cell>
        </row>
        <row r="1139">
          <cell r="A1139" t="str">
            <v>539341</v>
          </cell>
          <cell r="B1139" t="str">
            <v xml:space="preserve">BACHAROWAZIE    </v>
          </cell>
          <cell r="C1139" t="str">
            <v>10</v>
          </cell>
          <cell r="D1139" t="str">
            <v>01/10/2002</v>
          </cell>
          <cell r="E1139" t="str">
            <v>DANTON KIL S.GERONG</v>
          </cell>
          <cell r="F1139" t="str">
            <v>10</v>
          </cell>
          <cell r="G1139" t="str">
            <v>16/04/2001</v>
          </cell>
          <cell r="H1139">
            <v>18776</v>
          </cell>
          <cell r="I1139" t="str">
            <v>0000035645</v>
          </cell>
          <cell r="J1139" t="str">
            <v>SMA</v>
          </cell>
          <cell r="K1139" t="str">
            <v>S.M.A / SOSIAL</v>
          </cell>
          <cell r="L1139" t="str">
            <v>PLAJU</v>
          </cell>
          <cell r="M1139" t="str">
            <v>15/02/1975</v>
          </cell>
          <cell r="N1139" t="str">
            <v>E13630</v>
          </cell>
          <cell r="O1139" t="str">
            <v>SEKURITI</v>
          </cell>
          <cell r="P1139">
            <v>6</v>
          </cell>
          <cell r="Q1139">
            <v>4</v>
          </cell>
          <cell r="R1139">
            <v>5</v>
          </cell>
          <cell r="S1139">
            <v>15</v>
          </cell>
          <cell r="T1139">
            <v>3</v>
          </cell>
          <cell r="U1139">
            <v>3</v>
          </cell>
          <cell r="V1139">
            <v>0</v>
          </cell>
          <cell r="W1139">
            <v>53</v>
          </cell>
          <cell r="X1139">
            <v>38865</v>
          </cell>
        </row>
        <row r="1140">
          <cell r="A1140" t="str">
            <v>539455</v>
          </cell>
          <cell r="B1140" t="str">
            <v xml:space="preserve">KARDIAL    </v>
          </cell>
          <cell r="C1140" t="str">
            <v>10</v>
          </cell>
          <cell r="D1140" t="str">
            <v>01/04/2002</v>
          </cell>
          <cell r="E1140" t="str">
            <v>AST. JAGA AUX PL</v>
          </cell>
          <cell r="F1140" t="str">
            <v>09</v>
          </cell>
          <cell r="G1140" t="str">
            <v>01/08/2003</v>
          </cell>
          <cell r="H1140">
            <v>18041</v>
          </cell>
          <cell r="I1140" t="str">
            <v>0000045655</v>
          </cell>
          <cell r="J1140" t="str">
            <v>SMP</v>
          </cell>
          <cell r="K1140" t="str">
            <v>SEKOLAH TEKNIK</v>
          </cell>
          <cell r="L1140" t="str">
            <v>PLAJU</v>
          </cell>
          <cell r="M1140" t="str">
            <v>26/06/1972</v>
          </cell>
          <cell r="N1140" t="str">
            <v>E13118</v>
          </cell>
          <cell r="O1140" t="str">
            <v>U T L</v>
          </cell>
          <cell r="P1140">
            <v>6</v>
          </cell>
          <cell r="Q1140">
            <v>5</v>
          </cell>
          <cell r="R1140">
            <v>5</v>
          </cell>
          <cell r="S1140">
            <v>16.666666666666668</v>
          </cell>
          <cell r="T1140">
            <v>2</v>
          </cell>
          <cell r="U1140">
            <v>1</v>
          </cell>
          <cell r="V1140">
            <v>-1</v>
          </cell>
          <cell r="W1140">
            <v>55</v>
          </cell>
          <cell r="X1140">
            <v>38130</v>
          </cell>
        </row>
        <row r="1141">
          <cell r="A1141" t="str">
            <v>539811</v>
          </cell>
          <cell r="B1141" t="str">
            <v xml:space="preserve">MUHAMMAD HAZAIRIN  SE  </v>
          </cell>
          <cell r="C1141" t="str">
            <v>09</v>
          </cell>
          <cell r="D1141" t="str">
            <v>01/04/2002</v>
          </cell>
          <cell r="E1141" t="str">
            <v>AST. NOTA</v>
          </cell>
          <cell r="F1141" t="str">
            <v>09</v>
          </cell>
          <cell r="G1141" t="str">
            <v>03/01/2000</v>
          </cell>
          <cell r="H1141">
            <v>20151</v>
          </cell>
          <cell r="I1141" t="str">
            <v>0000066656</v>
          </cell>
          <cell r="J1141" t="str">
            <v>S1</v>
          </cell>
          <cell r="K1141" t="str">
            <v>EKONOMI MANAGEMENT</v>
          </cell>
          <cell r="L1141" t="str">
            <v>PLAJU</v>
          </cell>
          <cell r="M1141" t="str">
            <v>08/09/1979</v>
          </cell>
          <cell r="N1141" t="str">
            <v>E13540</v>
          </cell>
          <cell r="O1141" t="str">
            <v>MARINE</v>
          </cell>
          <cell r="P1141">
            <v>6</v>
          </cell>
          <cell r="Q1141">
            <v>5</v>
          </cell>
          <cell r="R1141">
            <v>6</v>
          </cell>
          <cell r="S1141">
            <v>18.333333333333332</v>
          </cell>
          <cell r="T1141">
            <v>7</v>
          </cell>
          <cell r="U1141">
            <v>4</v>
          </cell>
          <cell r="V1141">
            <v>0</v>
          </cell>
          <cell r="W1141">
            <v>49</v>
          </cell>
          <cell r="X1141">
            <v>40240</v>
          </cell>
        </row>
        <row r="1142">
          <cell r="A1142" t="str">
            <v>540183</v>
          </cell>
          <cell r="B1142" t="str">
            <v xml:space="preserve">SANUSI    </v>
          </cell>
          <cell r="C1142" t="str">
            <v>10</v>
          </cell>
          <cell r="D1142" t="str">
            <v>01/10/2002</v>
          </cell>
          <cell r="E1142" t="str">
            <v>DANTON KIL.PLAJU</v>
          </cell>
          <cell r="F1142" t="str">
            <v>10</v>
          </cell>
          <cell r="G1142" t="str">
            <v>02/01/2003</v>
          </cell>
          <cell r="H1142">
            <v>21320</v>
          </cell>
          <cell r="I1142" t="str">
            <v>0000065664</v>
          </cell>
          <cell r="J1142" t="str">
            <v>SMK</v>
          </cell>
          <cell r="K1142" t="str">
            <v>SMOA/SGPD/SGO</v>
          </cell>
          <cell r="L1142" t="str">
            <v>PLAJU</v>
          </cell>
          <cell r="M1142" t="str">
            <v>13/09/1979</v>
          </cell>
          <cell r="N1142" t="str">
            <v>E13630</v>
          </cell>
          <cell r="O1142" t="str">
            <v>SEKURITI</v>
          </cell>
          <cell r="P1142">
            <v>6</v>
          </cell>
          <cell r="Q1142">
            <v>6</v>
          </cell>
          <cell r="R1142">
            <v>4</v>
          </cell>
          <cell r="S1142">
            <v>16.666666666666668</v>
          </cell>
          <cell r="T1142">
            <v>3</v>
          </cell>
          <cell r="U1142">
            <v>1</v>
          </cell>
          <cell r="V1142">
            <v>0</v>
          </cell>
          <cell r="W1142">
            <v>46</v>
          </cell>
          <cell r="X1142">
            <v>41409</v>
          </cell>
        </row>
        <row r="1143">
          <cell r="A1143" t="str">
            <v>540256</v>
          </cell>
          <cell r="B1143" t="str">
            <v xml:space="preserve">FIRMAN HUDI SAAMAN    </v>
          </cell>
          <cell r="C1143" t="str">
            <v>11</v>
          </cell>
          <cell r="D1143" t="str">
            <v>01/04/1999</v>
          </cell>
          <cell r="E1143" t="str">
            <v>DANTON JAGA NON KIL</v>
          </cell>
          <cell r="F1143" t="str">
            <v>10</v>
          </cell>
          <cell r="G1143" t="str">
            <v>16/04/2001</v>
          </cell>
          <cell r="H1143">
            <v>20702</v>
          </cell>
          <cell r="I1143" t="str">
            <v>0000045555</v>
          </cell>
          <cell r="J1143" t="str">
            <v>SMK</v>
          </cell>
          <cell r="K1143" t="str">
            <v>SMOA/SGPD/SGO</v>
          </cell>
          <cell r="L1143" t="str">
            <v>SUNGAI GERONG</v>
          </cell>
          <cell r="M1143" t="str">
            <v>17/09/1979</v>
          </cell>
          <cell r="N1143" t="str">
            <v>E13630</v>
          </cell>
          <cell r="O1143" t="str">
            <v>SEKURITI</v>
          </cell>
          <cell r="P1143">
            <v>5</v>
          </cell>
          <cell r="Q1143">
            <v>5</v>
          </cell>
          <cell r="R1143">
            <v>5</v>
          </cell>
          <cell r="S1143">
            <v>15</v>
          </cell>
          <cell r="T1143">
            <v>3</v>
          </cell>
          <cell r="U1143">
            <v>3</v>
          </cell>
          <cell r="V1143">
            <v>-1</v>
          </cell>
          <cell r="W1143">
            <v>48</v>
          </cell>
          <cell r="X1143">
            <v>40790</v>
          </cell>
        </row>
        <row r="1144">
          <cell r="A1144" t="str">
            <v>540483</v>
          </cell>
          <cell r="B1144" t="str">
            <v xml:space="preserve">ABU HASAN    </v>
          </cell>
          <cell r="C1144" t="str">
            <v>11</v>
          </cell>
          <cell r="D1144" t="str">
            <v>01/04/2001</v>
          </cell>
          <cell r="E1144" t="str">
            <v>DANRU PAMSUS PERAIRAN</v>
          </cell>
          <cell r="F1144" t="str">
            <v>11</v>
          </cell>
          <cell r="G1144" t="str">
            <v>16/04/2001</v>
          </cell>
          <cell r="H1144">
            <v>19124</v>
          </cell>
          <cell r="I1144" t="str">
            <v>0000036555</v>
          </cell>
          <cell r="J1144" t="str">
            <v>SD</v>
          </cell>
          <cell r="K1144" t="str">
            <v>S D  KELAS II</v>
          </cell>
          <cell r="L1144" t="str">
            <v>SUNGAI GERONG</v>
          </cell>
          <cell r="M1144" t="str">
            <v>01/07/1970</v>
          </cell>
          <cell r="N1144" t="str">
            <v>E13630</v>
          </cell>
          <cell r="O1144" t="str">
            <v>SEKURITI</v>
          </cell>
          <cell r="P1144">
            <v>5</v>
          </cell>
          <cell r="Q1144">
            <v>5</v>
          </cell>
          <cell r="R1144">
            <v>5</v>
          </cell>
          <cell r="S1144">
            <v>15</v>
          </cell>
          <cell r="T1144">
            <v>1</v>
          </cell>
          <cell r="U1144">
            <v>3</v>
          </cell>
          <cell r="V1144">
            <v>0</v>
          </cell>
          <cell r="W1144">
            <v>52</v>
          </cell>
          <cell r="X1144">
            <v>39212</v>
          </cell>
        </row>
        <row r="1145">
          <cell r="A1145" t="str">
            <v>540686</v>
          </cell>
          <cell r="B1145" t="str">
            <v xml:space="preserve">HADI SULISTIYO  IR  </v>
          </cell>
          <cell r="C1145" t="str">
            <v>09</v>
          </cell>
          <cell r="D1145" t="str">
            <v>01/10/2001</v>
          </cell>
          <cell r="E1145" t="str">
            <v>PWS.PROGRAM BANG KARIER</v>
          </cell>
          <cell r="F1145" t="str">
            <v>07</v>
          </cell>
          <cell r="G1145" t="str">
            <v>01/08/2003</v>
          </cell>
          <cell r="H1145">
            <v>21378</v>
          </cell>
          <cell r="I1145" t="str">
            <v>0000056665</v>
          </cell>
          <cell r="J1145" t="str">
            <v>S1</v>
          </cell>
          <cell r="K1145" t="str">
            <v>TEKNIK MESIN</v>
          </cell>
          <cell r="L1145" t="str">
            <v>PLAJU</v>
          </cell>
          <cell r="M1145" t="str">
            <v>15/09/1979</v>
          </cell>
          <cell r="N1145" t="str">
            <v>E13720</v>
          </cell>
          <cell r="O1145" t="str">
            <v>RENBANG</v>
          </cell>
          <cell r="P1145">
            <v>6</v>
          </cell>
          <cell r="Q1145">
            <v>6</v>
          </cell>
          <cell r="R1145">
            <v>5</v>
          </cell>
          <cell r="S1145">
            <v>18.333333333333332</v>
          </cell>
          <cell r="T1145">
            <v>7</v>
          </cell>
          <cell r="U1145">
            <v>1</v>
          </cell>
          <cell r="V1145">
            <v>-2</v>
          </cell>
          <cell r="W1145">
            <v>46</v>
          </cell>
          <cell r="X1145">
            <v>41467</v>
          </cell>
        </row>
        <row r="1146">
          <cell r="A1146" t="str">
            <v>541106</v>
          </cell>
          <cell r="B1146" t="str">
            <v xml:space="preserve">ROKIAH    </v>
          </cell>
          <cell r="C1146" t="str">
            <v>10</v>
          </cell>
          <cell r="D1146" t="str">
            <v>01/04/2003</v>
          </cell>
          <cell r="E1146" t="str">
            <v>AHLI GIZI</v>
          </cell>
          <cell r="F1146" t="str">
            <v>06</v>
          </cell>
          <cell r="G1146" t="str">
            <v>03/01/2000</v>
          </cell>
          <cell r="H1146">
            <v>19975</v>
          </cell>
          <cell r="I1146" t="str">
            <v>0000065655</v>
          </cell>
          <cell r="J1146" t="str">
            <v>SMK</v>
          </cell>
          <cell r="K1146" t="str">
            <v>S K K A</v>
          </cell>
          <cell r="L1146" t="str">
            <v>PLAJU</v>
          </cell>
          <cell r="M1146" t="str">
            <v>12/12/1978</v>
          </cell>
          <cell r="N1146" t="str">
            <v>E13Y20</v>
          </cell>
          <cell r="O1146" t="str">
            <v>MEDIS/RS</v>
          </cell>
          <cell r="P1146">
            <v>6</v>
          </cell>
          <cell r="Q1146">
            <v>5</v>
          </cell>
          <cell r="R1146">
            <v>5</v>
          </cell>
          <cell r="S1146">
            <v>16.666666666666668</v>
          </cell>
          <cell r="T1146">
            <v>3</v>
          </cell>
          <cell r="U1146">
            <v>4</v>
          </cell>
          <cell r="V1146">
            <v>-4</v>
          </cell>
          <cell r="W1146">
            <v>50</v>
          </cell>
          <cell r="X1146">
            <v>40064</v>
          </cell>
        </row>
        <row r="1147">
          <cell r="A1147" t="str">
            <v>541625</v>
          </cell>
          <cell r="B1147" t="str">
            <v xml:space="preserve">RUSLI EFFENDI    </v>
          </cell>
          <cell r="C1147" t="str">
            <v>11</v>
          </cell>
          <cell r="D1147" t="str">
            <v>01/04/1999</v>
          </cell>
          <cell r="E1147" t="str">
            <v>MASINIS. I TB.SAMBU</v>
          </cell>
          <cell r="F1147" t="str">
            <v>08</v>
          </cell>
          <cell r="G1147" t="str">
            <v>06/06/2003</v>
          </cell>
          <cell r="H1147">
            <v>20944</v>
          </cell>
          <cell r="I1147" t="str">
            <v>0000056555</v>
          </cell>
          <cell r="J1147" t="str">
            <v>SMK</v>
          </cell>
          <cell r="K1147" t="str">
            <v>S.T.M. MESIN KAPAL</v>
          </cell>
          <cell r="L1147" t="str">
            <v>PLAJU</v>
          </cell>
          <cell r="M1147" t="str">
            <v>09/10/1979</v>
          </cell>
          <cell r="N1147" t="str">
            <v>E13C00</v>
          </cell>
          <cell r="O1147" t="str">
            <v>DOK &amp; PKP</v>
          </cell>
          <cell r="P1147">
            <v>5</v>
          </cell>
          <cell r="Q1147">
            <v>5</v>
          </cell>
          <cell r="R1147">
            <v>5</v>
          </cell>
          <cell r="S1147">
            <v>15</v>
          </cell>
          <cell r="T1147">
            <v>3</v>
          </cell>
          <cell r="U1147">
            <v>1</v>
          </cell>
          <cell r="V1147">
            <v>-3</v>
          </cell>
          <cell r="W1147">
            <v>47</v>
          </cell>
          <cell r="X1147">
            <v>41033</v>
          </cell>
        </row>
        <row r="1148">
          <cell r="A1148" t="str">
            <v>541747</v>
          </cell>
          <cell r="B1148" t="str">
            <v xml:space="preserve">F. BUDI WARDOYO  S.IP  </v>
          </cell>
          <cell r="C1148" t="str">
            <v>03</v>
          </cell>
          <cell r="D1148" t="str">
            <v>01/10/2002</v>
          </cell>
          <cell r="E1148" t="str">
            <v>MPPK S/D 31072004</v>
          </cell>
          <cell r="G1148" t="str">
            <v>06/07/2003</v>
          </cell>
          <cell r="H1148">
            <v>17720</v>
          </cell>
          <cell r="I1148" t="str">
            <v>0000066665</v>
          </cell>
          <cell r="J1148" t="str">
            <v>S1</v>
          </cell>
          <cell r="K1148" t="str">
            <v>SARJANA SOSPOL</v>
          </cell>
          <cell r="L1148" t="str">
            <v>PLAJU</v>
          </cell>
          <cell r="M1148" t="str">
            <v>15/10/1979</v>
          </cell>
          <cell r="N1148" t="str">
            <v>E13730</v>
          </cell>
          <cell r="O1148" t="str">
            <v>H I K</v>
          </cell>
          <cell r="P1148">
            <v>6</v>
          </cell>
          <cell r="Q1148">
            <v>6</v>
          </cell>
          <cell r="R1148">
            <v>5</v>
          </cell>
          <cell r="S1148">
            <v>18.333333333333332</v>
          </cell>
          <cell r="T1148">
            <v>7</v>
          </cell>
          <cell r="U1148">
            <v>1</v>
          </cell>
          <cell r="V1148">
            <v>-3</v>
          </cell>
          <cell r="W1148">
            <v>56</v>
          </cell>
          <cell r="X1148">
            <v>37808</v>
          </cell>
        </row>
        <row r="1149">
          <cell r="A1149" t="str">
            <v>541788</v>
          </cell>
          <cell r="B1149" t="str">
            <v xml:space="preserve">SRI IRAWATI    </v>
          </cell>
          <cell r="C1149" t="str">
            <v>09</v>
          </cell>
          <cell r="D1149" t="str">
            <v>01/10/1999</v>
          </cell>
          <cell r="E1149" t="str">
            <v>AST. BEDAH</v>
          </cell>
          <cell r="F1149" t="str">
            <v>07</v>
          </cell>
          <cell r="G1149" t="str">
            <v>03/01/2000</v>
          </cell>
          <cell r="H1149">
            <v>19734</v>
          </cell>
          <cell r="I1149" t="str">
            <v>0000055656</v>
          </cell>
          <cell r="J1149" t="str">
            <v>SMK</v>
          </cell>
          <cell r="K1149" t="str">
            <v>SEK PENGATUR RAWAT</v>
          </cell>
          <cell r="L1149" t="str">
            <v>PLAJU</v>
          </cell>
          <cell r="M1149" t="str">
            <v>16/10/1979</v>
          </cell>
          <cell r="N1149" t="str">
            <v>E13Y80</v>
          </cell>
          <cell r="O1149" t="str">
            <v>INST. BEDAH/CSSD</v>
          </cell>
          <cell r="P1149">
            <v>6</v>
          </cell>
          <cell r="Q1149">
            <v>5</v>
          </cell>
          <cell r="R1149">
            <v>6</v>
          </cell>
          <cell r="S1149">
            <v>18.333333333333332</v>
          </cell>
          <cell r="T1149">
            <v>3</v>
          </cell>
          <cell r="U1149">
            <v>4</v>
          </cell>
          <cell r="V1149">
            <v>-2</v>
          </cell>
          <cell r="W1149">
            <v>50</v>
          </cell>
          <cell r="X1149">
            <v>39823</v>
          </cell>
        </row>
        <row r="1150">
          <cell r="A1150" t="str">
            <v>541803</v>
          </cell>
          <cell r="B1150" t="str">
            <v xml:space="preserve">YUHERNA    </v>
          </cell>
          <cell r="C1150" t="str">
            <v>09</v>
          </cell>
          <cell r="D1150" t="str">
            <v>01/04/2001</v>
          </cell>
          <cell r="E1150" t="str">
            <v>AST. RUANG PENYAKIT DALAM</v>
          </cell>
          <cell r="F1150" t="str">
            <v>08</v>
          </cell>
          <cell r="G1150" t="str">
            <v>03/01/2000</v>
          </cell>
          <cell r="H1150">
            <v>21099</v>
          </cell>
          <cell r="I1150" t="str">
            <v>0000056656</v>
          </cell>
          <cell r="J1150" t="str">
            <v>SMK</v>
          </cell>
          <cell r="K1150" t="str">
            <v>SEK PENGATUR RAWAT</v>
          </cell>
          <cell r="L1150" t="str">
            <v>PLAJU</v>
          </cell>
          <cell r="M1150" t="str">
            <v>16/10/1979</v>
          </cell>
          <cell r="N1150" t="str">
            <v>E13Y60</v>
          </cell>
          <cell r="O1150" t="str">
            <v>INST. RAWAT INAP</v>
          </cell>
          <cell r="P1150">
            <v>6</v>
          </cell>
          <cell r="Q1150">
            <v>5</v>
          </cell>
          <cell r="R1150">
            <v>6</v>
          </cell>
          <cell r="S1150">
            <v>18.333333333333332</v>
          </cell>
          <cell r="T1150">
            <v>3</v>
          </cell>
          <cell r="U1150">
            <v>4</v>
          </cell>
          <cell r="V1150">
            <v>-1</v>
          </cell>
          <cell r="W1150">
            <v>47</v>
          </cell>
          <cell r="X1150">
            <v>41188</v>
          </cell>
        </row>
        <row r="1151">
          <cell r="A1151" t="str">
            <v>542387</v>
          </cell>
          <cell r="B1151" t="str">
            <v xml:space="preserve">AEP KARYASA  ST  </v>
          </cell>
          <cell r="C1151" t="str">
            <v>06</v>
          </cell>
          <cell r="D1151" t="str">
            <v>01/04/2003</v>
          </cell>
          <cell r="E1151" t="str">
            <v>PWSU. REN TEK DOK &amp; PKP</v>
          </cell>
          <cell r="F1151" t="str">
            <v>05</v>
          </cell>
          <cell r="G1151" t="str">
            <v>15/04/2003</v>
          </cell>
          <cell r="H1151">
            <v>19590</v>
          </cell>
          <cell r="I1151" t="str">
            <v>0000045565</v>
          </cell>
          <cell r="J1151" t="str">
            <v>S1</v>
          </cell>
          <cell r="K1151" t="str">
            <v>TEKNIK MESIN</v>
          </cell>
          <cell r="L1151" t="str">
            <v>PLAJU</v>
          </cell>
          <cell r="M1151" t="str">
            <v>06/11/1979</v>
          </cell>
          <cell r="N1151" t="str">
            <v>E13C00</v>
          </cell>
          <cell r="O1151" t="str">
            <v>DOK &amp; PKP</v>
          </cell>
          <cell r="P1151">
            <v>5</v>
          </cell>
          <cell r="Q1151">
            <v>6</v>
          </cell>
          <cell r="R1151">
            <v>5</v>
          </cell>
          <cell r="S1151">
            <v>16.666666666666668</v>
          </cell>
          <cell r="T1151">
            <v>7</v>
          </cell>
          <cell r="U1151">
            <v>1</v>
          </cell>
          <cell r="V1151">
            <v>-1</v>
          </cell>
          <cell r="W1151">
            <v>51</v>
          </cell>
          <cell r="X1151">
            <v>39679</v>
          </cell>
        </row>
        <row r="1152">
          <cell r="A1152" t="str">
            <v>543326</v>
          </cell>
          <cell r="B1152" t="str">
            <v xml:space="preserve">DODY JOHAR    </v>
          </cell>
          <cell r="C1152" t="str">
            <v>11</v>
          </cell>
          <cell r="D1152" t="str">
            <v>01/04/2002</v>
          </cell>
          <cell r="E1152" t="str">
            <v>MASINIS II TB.SAMBU</v>
          </cell>
          <cell r="F1152" t="str">
            <v>09</v>
          </cell>
          <cell r="G1152" t="str">
            <v>03/01/2000</v>
          </cell>
          <cell r="H1152">
            <v>19617</v>
          </cell>
          <cell r="I1152" t="str">
            <v>0000056554</v>
          </cell>
          <cell r="J1152" t="str">
            <v>SMK</v>
          </cell>
          <cell r="K1152" t="str">
            <v>SEKOLAH TEKNIK MENENGAH</v>
          </cell>
          <cell r="L1152" t="str">
            <v>PLAJU</v>
          </cell>
          <cell r="M1152" t="str">
            <v>28/11/1979</v>
          </cell>
          <cell r="N1152" t="str">
            <v>E13C00</v>
          </cell>
          <cell r="O1152" t="str">
            <v>DOK &amp; PKP</v>
          </cell>
          <cell r="P1152">
            <v>5</v>
          </cell>
          <cell r="Q1152">
            <v>5</v>
          </cell>
          <cell r="R1152">
            <v>4</v>
          </cell>
          <cell r="S1152">
            <v>13.333333333333334</v>
          </cell>
          <cell r="T1152">
            <v>3</v>
          </cell>
          <cell r="U1152">
            <v>4</v>
          </cell>
          <cell r="V1152">
            <v>-2</v>
          </cell>
          <cell r="W1152">
            <v>51</v>
          </cell>
          <cell r="X1152">
            <v>39706</v>
          </cell>
        </row>
        <row r="1153">
          <cell r="A1153" t="str">
            <v>543886</v>
          </cell>
          <cell r="B1153" t="str">
            <v xml:space="preserve">YUSRIATI  S.PD  </v>
          </cell>
          <cell r="C1153" t="str">
            <v>09</v>
          </cell>
          <cell r="D1153" t="str">
            <v>01/04/2002</v>
          </cell>
          <cell r="E1153" t="str">
            <v>AST. REN &amp; ANALIS ANGGARAN</v>
          </cell>
          <cell r="F1153" t="str">
            <v>08</v>
          </cell>
          <cell r="G1153" t="str">
            <v>01/08/2003</v>
          </cell>
          <cell r="H1153">
            <v>21530</v>
          </cell>
          <cell r="I1153" t="str">
            <v>0000066655</v>
          </cell>
          <cell r="J1153" t="str">
            <v>S1</v>
          </cell>
          <cell r="K1153" t="str">
            <v>I.K.I.P SASTRA INDONESIA</v>
          </cell>
          <cell r="L1153" t="str">
            <v>PLAJU</v>
          </cell>
          <cell r="M1153" t="str">
            <v>17/12/1979</v>
          </cell>
          <cell r="N1153" t="str">
            <v>E13710</v>
          </cell>
          <cell r="O1153" t="str">
            <v>P &amp; B</v>
          </cell>
          <cell r="P1153">
            <v>6</v>
          </cell>
          <cell r="Q1153">
            <v>5</v>
          </cell>
          <cell r="R1153">
            <v>5</v>
          </cell>
          <cell r="S1153">
            <v>16.666666666666668</v>
          </cell>
          <cell r="T1153">
            <v>7</v>
          </cell>
          <cell r="U1153">
            <v>1</v>
          </cell>
          <cell r="V1153">
            <v>-1</v>
          </cell>
          <cell r="W1153">
            <v>46</v>
          </cell>
          <cell r="X1153">
            <v>41619</v>
          </cell>
        </row>
        <row r="1154">
          <cell r="A1154" t="str">
            <v>544274</v>
          </cell>
          <cell r="B1154" t="str">
            <v xml:space="preserve">HASAN BANJAR  S.AG  </v>
          </cell>
          <cell r="C1154" t="str">
            <v>10</v>
          </cell>
          <cell r="D1154" t="str">
            <v>01/10/2003</v>
          </cell>
          <cell r="E1154" t="str">
            <v>PMK. FILLING</v>
          </cell>
          <cell r="F1154" t="str">
            <v>10</v>
          </cell>
          <cell r="G1154" t="str">
            <v>01/05/2001</v>
          </cell>
          <cell r="H1154">
            <v>19846</v>
          </cell>
          <cell r="I1154" t="str">
            <v>0000064565</v>
          </cell>
          <cell r="J1154" t="str">
            <v>S1</v>
          </cell>
          <cell r="K1154" t="str">
            <v>SARJANA AGAMA</v>
          </cell>
          <cell r="L1154" t="str">
            <v>PLAJU</v>
          </cell>
          <cell r="M1154" t="str">
            <v>09/02/1973</v>
          </cell>
          <cell r="N1154" t="str">
            <v>E13119</v>
          </cell>
          <cell r="O1154" t="str">
            <v>I T P</v>
          </cell>
          <cell r="P1154">
            <v>5</v>
          </cell>
          <cell r="Q1154">
            <v>6</v>
          </cell>
          <cell r="R1154">
            <v>5</v>
          </cell>
          <cell r="S1154">
            <v>16.666666666666668</v>
          </cell>
          <cell r="T1154">
            <v>7</v>
          </cell>
          <cell r="U1154">
            <v>3</v>
          </cell>
          <cell r="V1154">
            <v>0</v>
          </cell>
          <cell r="W1154">
            <v>50</v>
          </cell>
          <cell r="X1154">
            <v>39935</v>
          </cell>
        </row>
        <row r="1155">
          <cell r="A1155" t="str">
            <v>544363</v>
          </cell>
          <cell r="B1155" t="str">
            <v xml:space="preserve">M. SALEH    </v>
          </cell>
          <cell r="C1155" t="str">
            <v>10</v>
          </cell>
          <cell r="D1155" t="str">
            <v>01/04/2003</v>
          </cell>
          <cell r="E1155" t="str">
            <v>PMK. PANEL REFORMING</v>
          </cell>
          <cell r="F1155" t="str">
            <v>10</v>
          </cell>
          <cell r="G1155" t="str">
            <v>03/01/2000</v>
          </cell>
          <cell r="H1155">
            <v>18787</v>
          </cell>
          <cell r="I1155" t="str">
            <v>0000056555</v>
          </cell>
          <cell r="J1155" t="str">
            <v>SMA</v>
          </cell>
          <cell r="K1155" t="str">
            <v>S.M.A / SOSIAL</v>
          </cell>
          <cell r="L1155" t="str">
            <v>PLAJU</v>
          </cell>
          <cell r="M1155" t="str">
            <v>13/01/1973</v>
          </cell>
          <cell r="N1155" t="str">
            <v>E13111</v>
          </cell>
          <cell r="O1155" t="str">
            <v>CD &amp; GP</v>
          </cell>
          <cell r="P1155">
            <v>5</v>
          </cell>
          <cell r="Q1155">
            <v>5</v>
          </cell>
          <cell r="R1155">
            <v>5</v>
          </cell>
          <cell r="S1155">
            <v>15</v>
          </cell>
          <cell r="T1155">
            <v>3</v>
          </cell>
          <cell r="U1155">
            <v>4</v>
          </cell>
          <cell r="V1155">
            <v>0</v>
          </cell>
          <cell r="W1155">
            <v>53</v>
          </cell>
          <cell r="X1155">
            <v>38876</v>
          </cell>
        </row>
        <row r="1156">
          <cell r="A1156" t="str">
            <v>544996</v>
          </cell>
          <cell r="B1156" t="str">
            <v xml:space="preserve">DARYOSTUTI  AD.    </v>
          </cell>
          <cell r="C1156" t="str">
            <v>09</v>
          </cell>
          <cell r="D1156" t="str">
            <v>01/04/2003</v>
          </cell>
          <cell r="E1156" t="str">
            <v>AST. RUANG PENYAKIT DALAM</v>
          </cell>
          <cell r="F1156" t="str">
            <v>08</v>
          </cell>
          <cell r="G1156" t="str">
            <v>03/01/2000</v>
          </cell>
          <cell r="H1156">
            <v>21666</v>
          </cell>
          <cell r="I1156" t="str">
            <v>0000055665</v>
          </cell>
          <cell r="J1156" t="str">
            <v>SMK</v>
          </cell>
          <cell r="K1156" t="str">
            <v>SEK PENGATUR RAWAT</v>
          </cell>
          <cell r="L1156" t="str">
            <v>PLAJU</v>
          </cell>
          <cell r="M1156" t="str">
            <v>28/01/1980</v>
          </cell>
          <cell r="N1156" t="str">
            <v>E13Y60</v>
          </cell>
          <cell r="O1156" t="str">
            <v>INST. RAWAT INAP</v>
          </cell>
          <cell r="P1156">
            <v>6</v>
          </cell>
          <cell r="Q1156">
            <v>6</v>
          </cell>
          <cell r="R1156">
            <v>5</v>
          </cell>
          <cell r="S1156">
            <v>18.333333333333332</v>
          </cell>
          <cell r="T1156">
            <v>3</v>
          </cell>
          <cell r="U1156">
            <v>4</v>
          </cell>
          <cell r="V1156">
            <v>-1</v>
          </cell>
          <cell r="W1156">
            <v>45</v>
          </cell>
          <cell r="X1156">
            <v>41755</v>
          </cell>
        </row>
        <row r="1157">
          <cell r="A1157" t="str">
            <v>545027</v>
          </cell>
          <cell r="B1157" t="str">
            <v xml:space="preserve">TRISNAWATI  Y.  BSC  </v>
          </cell>
          <cell r="C1157" t="str">
            <v>09</v>
          </cell>
          <cell r="D1157" t="str">
            <v>01/04/1999</v>
          </cell>
          <cell r="E1157" t="str">
            <v>AST. PRWT POLI PLAJU</v>
          </cell>
          <cell r="F1157" t="str">
            <v>08</v>
          </cell>
          <cell r="G1157" t="str">
            <v>03/01/2000</v>
          </cell>
          <cell r="H1157">
            <v>20333</v>
          </cell>
          <cell r="I1157" t="str">
            <v>0000044556</v>
          </cell>
          <cell r="J1157" t="str">
            <v>D3</v>
          </cell>
          <cell r="K1157" t="str">
            <v>AKKES RAWAT UMUM</v>
          </cell>
          <cell r="L1157" t="str">
            <v>PLAJU</v>
          </cell>
          <cell r="M1157" t="str">
            <v>28/01/1980</v>
          </cell>
          <cell r="N1157" t="str">
            <v>E13Y50</v>
          </cell>
          <cell r="O1157" t="str">
            <v>INST. RAWAT JALAN</v>
          </cell>
          <cell r="P1157">
            <v>5</v>
          </cell>
          <cell r="Q1157">
            <v>5</v>
          </cell>
          <cell r="R1157">
            <v>6</v>
          </cell>
          <cell r="S1157">
            <v>16.666666666666668</v>
          </cell>
          <cell r="T1157">
            <v>6</v>
          </cell>
          <cell r="U1157">
            <v>4</v>
          </cell>
          <cell r="V1157">
            <v>-1</v>
          </cell>
          <cell r="W1157">
            <v>49</v>
          </cell>
          <cell r="X1157">
            <v>40422</v>
          </cell>
        </row>
        <row r="1158">
          <cell r="A1158" t="str">
            <v>545035</v>
          </cell>
          <cell r="B1158" t="str">
            <v xml:space="preserve">DJAMARISMAN    </v>
          </cell>
          <cell r="C1158" t="str">
            <v>10</v>
          </cell>
          <cell r="D1158" t="str">
            <v>01/10/2002</v>
          </cell>
          <cell r="E1158" t="str">
            <v>DANTON KIL PLAJU</v>
          </cell>
          <cell r="F1158" t="str">
            <v>10</v>
          </cell>
          <cell r="G1158" t="str">
            <v>16/04/2001</v>
          </cell>
          <cell r="H1158">
            <v>21057</v>
          </cell>
          <cell r="I1158" t="str">
            <v>0000055654</v>
          </cell>
          <cell r="J1158" t="str">
            <v>SMK</v>
          </cell>
          <cell r="K1158" t="str">
            <v>STM/BGN KAPAL</v>
          </cell>
          <cell r="L1158" t="str">
            <v>PLAJU</v>
          </cell>
          <cell r="M1158" t="str">
            <v>29/01/1980</v>
          </cell>
          <cell r="N1158" t="str">
            <v>E13630</v>
          </cell>
          <cell r="O1158" t="str">
            <v>SEKURITI</v>
          </cell>
          <cell r="P1158">
            <v>6</v>
          </cell>
          <cell r="Q1158">
            <v>5</v>
          </cell>
          <cell r="R1158">
            <v>4</v>
          </cell>
          <cell r="S1158">
            <v>15</v>
          </cell>
          <cell r="T1158">
            <v>3</v>
          </cell>
          <cell r="U1158">
            <v>3</v>
          </cell>
          <cell r="V1158">
            <v>0</v>
          </cell>
          <cell r="W1158">
            <v>47</v>
          </cell>
          <cell r="X1158">
            <v>41146</v>
          </cell>
        </row>
        <row r="1159">
          <cell r="A1159" t="str">
            <v>546218</v>
          </cell>
          <cell r="B1159" t="str">
            <v xml:space="preserve">SOEROSO    </v>
          </cell>
          <cell r="C1159" t="str">
            <v>10</v>
          </cell>
          <cell r="D1159" t="str">
            <v>01/10/2002</v>
          </cell>
          <cell r="E1159" t="str">
            <v>PTR. SARANA PAM</v>
          </cell>
          <cell r="F1159" t="str">
            <v>10</v>
          </cell>
          <cell r="G1159" t="str">
            <v>03/01/2000</v>
          </cell>
          <cell r="H1159">
            <v>18980</v>
          </cell>
          <cell r="I1159" t="str">
            <v>0000066665</v>
          </cell>
          <cell r="J1159" t="str">
            <v>SMA</v>
          </cell>
          <cell r="K1159" t="str">
            <v>S.M.A / SOSIAL</v>
          </cell>
          <cell r="L1159" t="str">
            <v>PLAJU</v>
          </cell>
          <cell r="M1159" t="str">
            <v>13/03/1980</v>
          </cell>
          <cell r="N1159" t="str">
            <v>E13630</v>
          </cell>
          <cell r="O1159" t="str">
            <v>SEKURITI</v>
          </cell>
          <cell r="P1159">
            <v>6</v>
          </cell>
          <cell r="Q1159">
            <v>6</v>
          </cell>
          <cell r="R1159">
            <v>5</v>
          </cell>
          <cell r="S1159">
            <v>18.333333333333332</v>
          </cell>
          <cell r="T1159">
            <v>3</v>
          </cell>
          <cell r="U1159">
            <v>4</v>
          </cell>
          <cell r="V1159">
            <v>0</v>
          </cell>
          <cell r="W1159">
            <v>53</v>
          </cell>
          <cell r="X1159">
            <v>39069</v>
          </cell>
        </row>
        <row r="1160">
          <cell r="A1160" t="str">
            <v>546226</v>
          </cell>
          <cell r="B1160" t="str">
            <v xml:space="preserve">NURDIN BADRU    </v>
          </cell>
          <cell r="C1160" t="str">
            <v>11</v>
          </cell>
          <cell r="D1160" t="str">
            <v>01/10/2002</v>
          </cell>
          <cell r="E1160" t="str">
            <v>PTR. ADM MARINE</v>
          </cell>
          <cell r="F1160" t="str">
            <v>10</v>
          </cell>
          <cell r="G1160" t="str">
            <v>16/08/2003</v>
          </cell>
          <cell r="H1160">
            <v>19641</v>
          </cell>
          <cell r="I1160" t="str">
            <v>0000055656</v>
          </cell>
          <cell r="J1160" t="str">
            <v>SMA</v>
          </cell>
          <cell r="K1160" t="str">
            <v>S.M.A / SOSIAL</v>
          </cell>
          <cell r="L1160" t="str">
            <v>PLAJU</v>
          </cell>
          <cell r="M1160" t="str">
            <v>13/03/1980</v>
          </cell>
          <cell r="N1160" t="str">
            <v>E13540</v>
          </cell>
          <cell r="O1160" t="str">
            <v>MARINE</v>
          </cell>
          <cell r="P1160">
            <v>6</v>
          </cell>
          <cell r="Q1160">
            <v>5</v>
          </cell>
          <cell r="R1160">
            <v>6</v>
          </cell>
          <cell r="S1160">
            <v>18.333333333333332</v>
          </cell>
          <cell r="T1160">
            <v>3</v>
          </cell>
          <cell r="U1160">
            <v>1</v>
          </cell>
          <cell r="V1160">
            <v>-1</v>
          </cell>
          <cell r="W1160">
            <v>51</v>
          </cell>
          <cell r="X1160">
            <v>39730</v>
          </cell>
        </row>
        <row r="1161">
          <cell r="A1161" t="str">
            <v>550016</v>
          </cell>
          <cell r="B1161" t="str">
            <v xml:space="preserve">KARTONO  IR  </v>
          </cell>
          <cell r="C1161" t="str">
            <v>02</v>
          </cell>
          <cell r="D1161" t="str">
            <v>01/10/2002</v>
          </cell>
          <cell r="E1161" t="str">
            <v>MANAJER JASPEMKIL</v>
          </cell>
          <cell r="F1161" t="str">
            <v>01</v>
          </cell>
          <cell r="G1161" t="str">
            <v>24/12/2003</v>
          </cell>
          <cell r="H1161">
            <v>19032</v>
          </cell>
          <cell r="I1161" t="str">
            <v>0000055565</v>
          </cell>
          <cell r="J1161" t="str">
            <v>S1</v>
          </cell>
          <cell r="K1161" t="str">
            <v>TEKNIK MESIN</v>
          </cell>
          <cell r="L1161" t="str">
            <v>PLAJU</v>
          </cell>
          <cell r="M1161" t="str">
            <v>25/04/1980</v>
          </cell>
          <cell r="N1161" t="str">
            <v>E13A00</v>
          </cell>
          <cell r="O1161" t="str">
            <v>JASPEMKIL</v>
          </cell>
          <cell r="P1161">
            <v>5</v>
          </cell>
          <cell r="Q1161">
            <v>6</v>
          </cell>
          <cell r="R1161">
            <v>5</v>
          </cell>
          <cell r="S1161">
            <v>16.666666666666668</v>
          </cell>
          <cell r="T1161">
            <v>7</v>
          </cell>
          <cell r="U1161">
            <v>1</v>
          </cell>
          <cell r="V1161">
            <v>-1</v>
          </cell>
          <cell r="W1161">
            <v>52</v>
          </cell>
          <cell r="X1161">
            <v>39121</v>
          </cell>
        </row>
        <row r="1162">
          <cell r="A1162" t="str">
            <v>550065</v>
          </cell>
          <cell r="B1162" t="str">
            <v xml:space="preserve">MAULUDI JASIEN  IR MM </v>
          </cell>
          <cell r="C1162" t="str">
            <v>02</v>
          </cell>
          <cell r="D1162" t="str">
            <v>01/04/2002</v>
          </cell>
          <cell r="E1162" t="str">
            <v>MANAJER REN &amp; EKON</v>
          </cell>
          <cell r="F1162" t="str">
            <v>02</v>
          </cell>
          <cell r="G1162" t="str">
            <v>21/06/2000</v>
          </cell>
          <cell r="H1162">
            <v>19322</v>
          </cell>
          <cell r="I1162" t="str">
            <v>0000046665</v>
          </cell>
          <cell r="J1162" t="str">
            <v>S2</v>
          </cell>
          <cell r="K1162" t="str">
            <v>S2 MAGISTER MANAJEMEN/SWD</v>
          </cell>
          <cell r="L1162" t="str">
            <v>PLAJU</v>
          </cell>
          <cell r="M1162" t="str">
            <v>25/04/1980</v>
          </cell>
          <cell r="N1162" t="str">
            <v>E13200</v>
          </cell>
          <cell r="O1162" t="str">
            <v>REN &amp; EKON</v>
          </cell>
          <cell r="P1162">
            <v>6</v>
          </cell>
          <cell r="Q1162">
            <v>6</v>
          </cell>
          <cell r="R1162">
            <v>5</v>
          </cell>
          <cell r="S1162">
            <v>18.333333333333332</v>
          </cell>
          <cell r="T1162">
            <v>8</v>
          </cell>
          <cell r="U1162">
            <v>4</v>
          </cell>
          <cell r="V1162">
            <v>0</v>
          </cell>
          <cell r="W1162">
            <v>52</v>
          </cell>
          <cell r="X1162">
            <v>39410</v>
          </cell>
        </row>
        <row r="1163">
          <cell r="A1163" t="str">
            <v>550121</v>
          </cell>
          <cell r="B1163" t="str">
            <v xml:space="preserve">SLAMET DARSONO  IR  </v>
          </cell>
          <cell r="C1163" t="str">
            <v>03</v>
          </cell>
          <cell r="D1163" t="str">
            <v>01/10/1997</v>
          </cell>
          <cell r="E1163" t="str">
            <v>MANAJER RELIABILITAS</v>
          </cell>
          <cell r="F1163" t="str">
            <v>02</v>
          </cell>
          <cell r="G1163" t="str">
            <v>24/02/2004</v>
          </cell>
          <cell r="H1163">
            <v>19870</v>
          </cell>
          <cell r="I1163" t="str">
            <v>0000066676</v>
          </cell>
          <cell r="J1163" t="str">
            <v>S1</v>
          </cell>
          <cell r="K1163" t="str">
            <v>TEKNIK MESIN</v>
          </cell>
          <cell r="L1163" t="str">
            <v>PLAJU</v>
          </cell>
          <cell r="M1163" t="str">
            <v>25/04/1980</v>
          </cell>
          <cell r="N1163" t="str">
            <v>E13120</v>
          </cell>
          <cell r="O1163" t="str">
            <v>RELIABILITAS</v>
          </cell>
          <cell r="P1163">
            <v>6</v>
          </cell>
          <cell r="Q1163">
            <v>7</v>
          </cell>
          <cell r="R1163">
            <v>6</v>
          </cell>
          <cell r="S1163">
            <v>23.333333333333332</v>
          </cell>
          <cell r="T1163">
            <v>7</v>
          </cell>
          <cell r="U1163">
            <v>0</v>
          </cell>
          <cell r="V1163">
            <v>-1</v>
          </cell>
          <cell r="W1163">
            <v>50</v>
          </cell>
          <cell r="X1163">
            <v>39959</v>
          </cell>
        </row>
        <row r="1164">
          <cell r="A1164" t="str">
            <v>550154</v>
          </cell>
          <cell r="B1164" t="str">
            <v xml:space="preserve">H. SUPRIJOTO  IR  </v>
          </cell>
          <cell r="C1164" t="str">
            <v>03</v>
          </cell>
          <cell r="D1164" t="str">
            <v>01/04/2000</v>
          </cell>
          <cell r="E1164" t="str">
            <v>KA. BAG. INSPEKSI</v>
          </cell>
          <cell r="F1164" t="str">
            <v>03</v>
          </cell>
          <cell r="G1164" t="str">
            <v>21/12/2001</v>
          </cell>
          <cell r="H1164">
            <v>18845</v>
          </cell>
          <cell r="I1164" t="str">
            <v>0000066666</v>
          </cell>
          <cell r="J1164" t="str">
            <v>S1</v>
          </cell>
          <cell r="K1164" t="str">
            <v>TEKNIK MESIN</v>
          </cell>
          <cell r="L1164" t="str">
            <v>PLAJU</v>
          </cell>
          <cell r="M1164" t="str">
            <v>24/04/1980</v>
          </cell>
          <cell r="N1164" t="str">
            <v>E13122</v>
          </cell>
          <cell r="O1164" t="str">
            <v>INSPEKSI</v>
          </cell>
          <cell r="P1164">
            <v>6</v>
          </cell>
          <cell r="Q1164">
            <v>6</v>
          </cell>
          <cell r="R1164">
            <v>6</v>
          </cell>
          <cell r="S1164">
            <v>20</v>
          </cell>
          <cell r="T1164">
            <v>7</v>
          </cell>
          <cell r="U1164">
            <v>3</v>
          </cell>
          <cell r="V1164">
            <v>0</v>
          </cell>
          <cell r="W1164">
            <v>53</v>
          </cell>
          <cell r="X1164">
            <v>38934</v>
          </cell>
        </row>
        <row r="1165">
          <cell r="A1165" t="str">
            <v>550162</v>
          </cell>
          <cell r="B1165" t="str">
            <v>SUTAAT  H.  IR MBA MM</v>
          </cell>
          <cell r="C1165" t="str">
            <v>03</v>
          </cell>
          <cell r="D1165" t="str">
            <v>01/10/1997</v>
          </cell>
          <cell r="E1165" t="str">
            <v>KA. ENJ PEM</v>
          </cell>
          <cell r="F1165" t="str">
            <v>03</v>
          </cell>
          <cell r="G1165" t="str">
            <v>25/02/2004</v>
          </cell>
          <cell r="H1165">
            <v>18379</v>
          </cell>
          <cell r="I1165" t="str">
            <v>0000056666</v>
          </cell>
          <cell r="J1165" t="str">
            <v>S2</v>
          </cell>
          <cell r="K1165" t="str">
            <v>(S2) - MAGISTER MANAJEMEN/SWD</v>
          </cell>
          <cell r="L1165" t="str">
            <v>PLAJU</v>
          </cell>
          <cell r="M1165" t="str">
            <v>25/04/1980</v>
          </cell>
          <cell r="N1165" t="str">
            <v>E13A90</v>
          </cell>
          <cell r="O1165" t="str">
            <v>ENJ. PEM</v>
          </cell>
          <cell r="P1165">
            <v>6</v>
          </cell>
          <cell r="Q1165">
            <v>6</v>
          </cell>
          <cell r="R1165">
            <v>6</v>
          </cell>
          <cell r="S1165">
            <v>20</v>
          </cell>
          <cell r="T1165">
            <v>8</v>
          </cell>
          <cell r="U1165">
            <v>0</v>
          </cell>
          <cell r="V1165">
            <v>0</v>
          </cell>
          <cell r="W1165">
            <v>54</v>
          </cell>
          <cell r="X1165">
            <v>38468</v>
          </cell>
        </row>
        <row r="1166">
          <cell r="A1166" t="str">
            <v>550316</v>
          </cell>
          <cell r="B1166" t="str">
            <v xml:space="preserve">ACHMAD BUCHARI    </v>
          </cell>
          <cell r="C1166" t="str">
            <v>11</v>
          </cell>
          <cell r="D1166" t="str">
            <v>01/10/1999</v>
          </cell>
          <cell r="E1166" t="str">
            <v>DANTON KIL SEI.GERONG</v>
          </cell>
          <cell r="F1166" t="str">
            <v>10</v>
          </cell>
          <cell r="G1166" t="str">
            <v>15/11/2001</v>
          </cell>
          <cell r="H1166">
            <v>21970</v>
          </cell>
          <cell r="I1166" t="str">
            <v>0000055655</v>
          </cell>
          <cell r="J1166" t="str">
            <v>SMK</v>
          </cell>
          <cell r="K1166" t="str">
            <v>S E K  PLY MENENGAH</v>
          </cell>
          <cell r="L1166" t="str">
            <v>PLAJU</v>
          </cell>
          <cell r="M1166" t="str">
            <v>29/04/1980</v>
          </cell>
          <cell r="N1166" t="str">
            <v>E13630</v>
          </cell>
          <cell r="O1166" t="str">
            <v>SEKURITI</v>
          </cell>
          <cell r="P1166">
            <v>6</v>
          </cell>
          <cell r="Q1166">
            <v>5</v>
          </cell>
          <cell r="R1166">
            <v>5</v>
          </cell>
          <cell r="S1166">
            <v>16.666666666666668</v>
          </cell>
          <cell r="T1166">
            <v>3</v>
          </cell>
          <cell r="U1166">
            <v>3</v>
          </cell>
          <cell r="V1166">
            <v>-1</v>
          </cell>
          <cell r="W1166">
            <v>44</v>
          </cell>
          <cell r="X1166">
            <v>42059</v>
          </cell>
        </row>
        <row r="1167">
          <cell r="A1167" t="str">
            <v>550398</v>
          </cell>
          <cell r="B1167" t="str">
            <v xml:space="preserve">ANNI MULYANA  BSC  </v>
          </cell>
          <cell r="C1167" t="str">
            <v>08</v>
          </cell>
          <cell r="D1167" t="str">
            <v>01/04/2000</v>
          </cell>
          <cell r="E1167" t="str">
            <v>PWS. BEDAH &amp; ANAK</v>
          </cell>
          <cell r="F1167" t="str">
            <v>07</v>
          </cell>
          <cell r="G1167" t="str">
            <v>03/01/2000</v>
          </cell>
          <cell r="H1167">
            <v>20132</v>
          </cell>
          <cell r="I1167" t="str">
            <v>0000055566</v>
          </cell>
          <cell r="J1167" t="str">
            <v>D3</v>
          </cell>
          <cell r="K1167" t="str">
            <v>AKKES RAWAT UMUM</v>
          </cell>
          <cell r="L1167" t="str">
            <v>PLAJU</v>
          </cell>
          <cell r="M1167" t="str">
            <v>01/05/1980</v>
          </cell>
          <cell r="N1167" t="str">
            <v>E13Y60</v>
          </cell>
          <cell r="O1167" t="str">
            <v>INST. RAWAT INAP</v>
          </cell>
          <cell r="P1167">
            <v>5</v>
          </cell>
          <cell r="Q1167">
            <v>6</v>
          </cell>
          <cell r="R1167">
            <v>6</v>
          </cell>
          <cell r="S1167">
            <v>18.333333333333332</v>
          </cell>
          <cell r="T1167">
            <v>6</v>
          </cell>
          <cell r="U1167">
            <v>4</v>
          </cell>
          <cell r="V1167">
            <v>-1</v>
          </cell>
          <cell r="W1167">
            <v>49</v>
          </cell>
          <cell r="X1167">
            <v>40221</v>
          </cell>
        </row>
        <row r="1168">
          <cell r="A1168" t="str">
            <v>550543</v>
          </cell>
          <cell r="B1168" t="str">
            <v xml:space="preserve">HERNAWATI  AZ    </v>
          </cell>
          <cell r="C1168" t="str">
            <v>10</v>
          </cell>
          <cell r="D1168" t="str">
            <v>01/10/1999</v>
          </cell>
          <cell r="E1168" t="str">
            <v>AST. PERAWAT SHIFT I</v>
          </cell>
          <cell r="F1168" t="str">
            <v>08</v>
          </cell>
          <cell r="G1168" t="str">
            <v>03/01/2000</v>
          </cell>
          <cell r="H1168">
            <v>21039</v>
          </cell>
          <cell r="I1168" t="str">
            <v>0000065665</v>
          </cell>
          <cell r="J1168" t="str">
            <v>SMK</v>
          </cell>
          <cell r="K1168" t="str">
            <v>SEK PENGATUR RAWAT</v>
          </cell>
          <cell r="L1168" t="str">
            <v>PLAJU</v>
          </cell>
          <cell r="M1168" t="str">
            <v>02/05/1980</v>
          </cell>
          <cell r="N1168" t="str">
            <v>E13Y60</v>
          </cell>
          <cell r="O1168" t="str">
            <v>INST. RAWAT INAP</v>
          </cell>
          <cell r="P1168">
            <v>6</v>
          </cell>
          <cell r="Q1168">
            <v>6</v>
          </cell>
          <cell r="R1168">
            <v>5</v>
          </cell>
          <cell r="S1168">
            <v>18.333333333333332</v>
          </cell>
          <cell r="T1168">
            <v>3</v>
          </cell>
          <cell r="U1168">
            <v>4</v>
          </cell>
          <cell r="V1168">
            <v>-2</v>
          </cell>
          <cell r="W1168">
            <v>47</v>
          </cell>
          <cell r="X1168">
            <v>41128</v>
          </cell>
        </row>
        <row r="1169">
          <cell r="A1169" t="str">
            <v>550568</v>
          </cell>
          <cell r="B1169" t="str">
            <v xml:space="preserve">JAUHARO  AB    </v>
          </cell>
          <cell r="C1169" t="str">
            <v>09</v>
          </cell>
          <cell r="D1169" t="str">
            <v>01/04/2003</v>
          </cell>
          <cell r="E1169" t="str">
            <v>AST. PERAWAT SHIFT I</v>
          </cell>
          <cell r="F1169" t="str">
            <v>08</v>
          </cell>
          <cell r="G1169" t="str">
            <v>03/01/2000</v>
          </cell>
          <cell r="H1169">
            <v>21265</v>
          </cell>
          <cell r="I1169" t="str">
            <v>0000065665</v>
          </cell>
          <cell r="J1169" t="str">
            <v>SMK</v>
          </cell>
          <cell r="K1169" t="str">
            <v>SEK PENGATUR RAWAT</v>
          </cell>
          <cell r="L1169" t="str">
            <v>PLAJU</v>
          </cell>
          <cell r="M1169" t="str">
            <v>01/05/1980</v>
          </cell>
          <cell r="N1169" t="str">
            <v>E13Y60</v>
          </cell>
          <cell r="O1169" t="str">
            <v>INST. RAWAT INAP</v>
          </cell>
          <cell r="P1169">
            <v>6</v>
          </cell>
          <cell r="Q1169">
            <v>6</v>
          </cell>
          <cell r="R1169">
            <v>5</v>
          </cell>
          <cell r="S1169">
            <v>18.333333333333332</v>
          </cell>
          <cell r="T1169">
            <v>3</v>
          </cell>
          <cell r="U1169">
            <v>4</v>
          </cell>
          <cell r="V1169">
            <v>-1</v>
          </cell>
          <cell r="W1169">
            <v>46</v>
          </cell>
          <cell r="X1169">
            <v>41354</v>
          </cell>
        </row>
        <row r="1170">
          <cell r="A1170" t="str">
            <v>550754</v>
          </cell>
          <cell r="B1170" t="str">
            <v xml:space="preserve">SAKDIAH    </v>
          </cell>
          <cell r="C1170" t="str">
            <v>09</v>
          </cell>
          <cell r="D1170" t="str">
            <v>01/04/2002</v>
          </cell>
          <cell r="E1170" t="str">
            <v>AST. PERAWAT SHIFT I</v>
          </cell>
          <cell r="F1170" t="str">
            <v>08</v>
          </cell>
          <cell r="G1170" t="str">
            <v>03/01/2000</v>
          </cell>
          <cell r="H1170">
            <v>21037</v>
          </cell>
          <cell r="I1170" t="str">
            <v>0000055545</v>
          </cell>
          <cell r="J1170" t="str">
            <v>SMK</v>
          </cell>
          <cell r="K1170" t="str">
            <v>SEK PENGATUR RAWAT</v>
          </cell>
          <cell r="L1170" t="str">
            <v>PLAJU</v>
          </cell>
          <cell r="M1170" t="str">
            <v>01/05/1980</v>
          </cell>
          <cell r="N1170" t="str">
            <v>E13Y60</v>
          </cell>
          <cell r="O1170" t="str">
            <v>INST. RAWAT INAP</v>
          </cell>
          <cell r="P1170">
            <v>5</v>
          </cell>
          <cell r="Q1170">
            <v>4</v>
          </cell>
          <cell r="R1170">
            <v>5</v>
          </cell>
          <cell r="S1170">
            <v>13.333333333333334</v>
          </cell>
          <cell r="T1170">
            <v>3</v>
          </cell>
          <cell r="U1170">
            <v>4</v>
          </cell>
          <cell r="V1170">
            <v>-1</v>
          </cell>
          <cell r="W1170">
            <v>47</v>
          </cell>
          <cell r="X1170">
            <v>41126</v>
          </cell>
        </row>
        <row r="1171">
          <cell r="A1171" t="str">
            <v>550884</v>
          </cell>
          <cell r="B1171" t="str">
            <v xml:space="preserve">SUPARYO    </v>
          </cell>
          <cell r="C1171" t="str">
            <v>10</v>
          </cell>
          <cell r="D1171" t="str">
            <v>01/10/2002</v>
          </cell>
          <cell r="E1171" t="str">
            <v>PTR. TERMINAL/LLP</v>
          </cell>
          <cell r="F1171" t="str">
            <v>10</v>
          </cell>
          <cell r="G1171" t="str">
            <v>03/01/2000</v>
          </cell>
          <cell r="H1171">
            <v>20653</v>
          </cell>
          <cell r="I1171" t="str">
            <v>0000055654</v>
          </cell>
          <cell r="J1171" t="str">
            <v>SMA</v>
          </cell>
          <cell r="K1171" t="str">
            <v>S.M.A-C/SOSIAL</v>
          </cell>
          <cell r="L1171" t="str">
            <v>PLAJU</v>
          </cell>
          <cell r="M1171" t="str">
            <v>01/05/1980</v>
          </cell>
          <cell r="N1171" t="str">
            <v>E13540</v>
          </cell>
          <cell r="O1171" t="str">
            <v>MARINE</v>
          </cell>
          <cell r="P1171">
            <v>6</v>
          </cell>
          <cell r="Q1171">
            <v>5</v>
          </cell>
          <cell r="R1171">
            <v>4</v>
          </cell>
          <cell r="S1171">
            <v>15</v>
          </cell>
          <cell r="T1171">
            <v>3</v>
          </cell>
          <cell r="U1171">
            <v>4</v>
          </cell>
          <cell r="V1171">
            <v>0</v>
          </cell>
          <cell r="W1171">
            <v>48</v>
          </cell>
          <cell r="X1171">
            <v>40741</v>
          </cell>
        </row>
        <row r="1172">
          <cell r="A1172" t="str">
            <v>550998</v>
          </cell>
          <cell r="B1172" t="str">
            <v xml:space="preserve">VETERANY PURBA    </v>
          </cell>
          <cell r="C1172" t="str">
            <v>09</v>
          </cell>
          <cell r="D1172" t="str">
            <v>01/10/2000</v>
          </cell>
          <cell r="E1172" t="str">
            <v>AST. PERAWAT SHIFT I</v>
          </cell>
          <cell r="F1172" t="str">
            <v>08</v>
          </cell>
          <cell r="G1172" t="str">
            <v>03/01/2000</v>
          </cell>
          <cell r="H1172">
            <v>20841</v>
          </cell>
          <cell r="I1172" t="str">
            <v>0000065556</v>
          </cell>
          <cell r="J1172" t="str">
            <v>SMK</v>
          </cell>
          <cell r="K1172" t="str">
            <v>SEK PENGATUR RAWAT</v>
          </cell>
          <cell r="L1172" t="str">
            <v>PLAJU</v>
          </cell>
          <cell r="M1172" t="str">
            <v>02/05/1980</v>
          </cell>
          <cell r="N1172" t="str">
            <v>E13Y60</v>
          </cell>
          <cell r="O1172" t="str">
            <v>INST. RAWAT INAP</v>
          </cell>
          <cell r="P1172">
            <v>5</v>
          </cell>
          <cell r="Q1172">
            <v>5</v>
          </cell>
          <cell r="R1172">
            <v>6</v>
          </cell>
          <cell r="S1172">
            <v>16.666666666666668</v>
          </cell>
          <cell r="T1172">
            <v>3</v>
          </cell>
          <cell r="U1172">
            <v>4</v>
          </cell>
          <cell r="V1172">
            <v>-1</v>
          </cell>
          <cell r="W1172">
            <v>47</v>
          </cell>
          <cell r="X1172">
            <v>40929</v>
          </cell>
        </row>
        <row r="1173">
          <cell r="A1173" t="str">
            <v>551401</v>
          </cell>
          <cell r="B1173" t="str">
            <v xml:space="preserve">SYAFRIZAL    </v>
          </cell>
          <cell r="C1173" t="str">
            <v>10</v>
          </cell>
          <cell r="D1173" t="str">
            <v>01/10/2003</v>
          </cell>
          <cell r="E1173" t="str">
            <v>DANTON KILANG S.GERONG</v>
          </cell>
          <cell r="F1173" t="str">
            <v>10</v>
          </cell>
          <cell r="G1173" t="str">
            <v>30/09/2002</v>
          </cell>
          <cell r="H1173">
            <v>21080</v>
          </cell>
          <cell r="I1173" t="str">
            <v>0000055565</v>
          </cell>
          <cell r="J1173" t="str">
            <v>SMK</v>
          </cell>
          <cell r="K1173" t="str">
            <v>S.T.M</v>
          </cell>
          <cell r="L1173" t="str">
            <v>PLAJU</v>
          </cell>
          <cell r="M1173" t="str">
            <v>14/05/1980</v>
          </cell>
          <cell r="N1173" t="str">
            <v>E13630</v>
          </cell>
          <cell r="O1173" t="str">
            <v>SEKURITI</v>
          </cell>
          <cell r="P1173">
            <v>5</v>
          </cell>
          <cell r="Q1173">
            <v>6</v>
          </cell>
          <cell r="R1173">
            <v>5</v>
          </cell>
          <cell r="S1173">
            <v>16.666666666666668</v>
          </cell>
          <cell r="T1173">
            <v>3</v>
          </cell>
          <cell r="U1173">
            <v>2</v>
          </cell>
          <cell r="V1173">
            <v>0</v>
          </cell>
          <cell r="W1173">
            <v>47</v>
          </cell>
          <cell r="X1173">
            <v>41169</v>
          </cell>
        </row>
        <row r="1174">
          <cell r="A1174" t="str">
            <v>554626</v>
          </cell>
          <cell r="B1174" t="str">
            <v xml:space="preserve">NURDIN HS    </v>
          </cell>
          <cell r="C1174" t="str">
            <v>10</v>
          </cell>
          <cell r="D1174" t="str">
            <v>01/04/2001</v>
          </cell>
          <cell r="E1174" t="str">
            <v>PENGATUR GALANGAN</v>
          </cell>
          <cell r="F1174" t="str">
            <v>10</v>
          </cell>
          <cell r="G1174" t="str">
            <v>20/01/2003</v>
          </cell>
          <cell r="H1174">
            <v>21192</v>
          </cell>
          <cell r="I1174" t="str">
            <v>0000066535</v>
          </cell>
          <cell r="J1174" t="str">
            <v>SMP</v>
          </cell>
          <cell r="K1174" t="str">
            <v>S M P</v>
          </cell>
          <cell r="L1174" t="str">
            <v>PLAJU</v>
          </cell>
          <cell r="M1174" t="str">
            <v>15/05/1979</v>
          </cell>
          <cell r="N1174" t="str">
            <v>E13C00</v>
          </cell>
          <cell r="O1174" t="str">
            <v>DOK &amp; PKP</v>
          </cell>
          <cell r="P1174">
            <v>5</v>
          </cell>
          <cell r="Q1174">
            <v>3</v>
          </cell>
          <cell r="R1174">
            <v>5</v>
          </cell>
          <cell r="S1174">
            <v>11.666666666666666</v>
          </cell>
          <cell r="T1174">
            <v>2</v>
          </cell>
          <cell r="U1174">
            <v>1</v>
          </cell>
          <cell r="V1174">
            <v>0</v>
          </cell>
          <cell r="W1174">
            <v>46</v>
          </cell>
          <cell r="X1174">
            <v>41281</v>
          </cell>
        </row>
        <row r="1175">
          <cell r="A1175" t="str">
            <v>555096</v>
          </cell>
          <cell r="B1175" t="str">
            <v xml:space="preserve">SYAHBUDDIN H UMAR    </v>
          </cell>
          <cell r="C1175" t="str">
            <v>10</v>
          </cell>
          <cell r="D1175" t="str">
            <v>01/04/2003</v>
          </cell>
          <cell r="E1175" t="str">
            <v>DANTON KIL.PLAJU</v>
          </cell>
          <cell r="F1175" t="str">
            <v>10</v>
          </cell>
          <cell r="G1175" t="str">
            <v>02/01/2003</v>
          </cell>
          <cell r="H1175">
            <v>20955</v>
          </cell>
          <cell r="I1175" t="str">
            <v>0000056665</v>
          </cell>
          <cell r="J1175" t="str">
            <v>SMK</v>
          </cell>
          <cell r="K1175" t="str">
            <v>SMEA TATA BUKU</v>
          </cell>
          <cell r="L1175" t="str">
            <v>PLAJU</v>
          </cell>
          <cell r="M1175" t="str">
            <v>09/07/1980</v>
          </cell>
          <cell r="N1175" t="str">
            <v>E13630</v>
          </cell>
          <cell r="O1175" t="str">
            <v>SEKURITI</v>
          </cell>
          <cell r="P1175">
            <v>6</v>
          </cell>
          <cell r="Q1175">
            <v>6</v>
          </cell>
          <cell r="R1175">
            <v>5</v>
          </cell>
          <cell r="S1175">
            <v>18.333333333333332</v>
          </cell>
          <cell r="T1175">
            <v>3</v>
          </cell>
          <cell r="U1175">
            <v>1</v>
          </cell>
          <cell r="V1175">
            <v>0</v>
          </cell>
          <cell r="W1175">
            <v>47</v>
          </cell>
          <cell r="X1175">
            <v>41044</v>
          </cell>
        </row>
        <row r="1176">
          <cell r="A1176" t="str">
            <v>555128</v>
          </cell>
          <cell r="B1176" t="str">
            <v xml:space="preserve">AGUS WAHYUDI    </v>
          </cell>
          <cell r="C1176" t="str">
            <v>11</v>
          </cell>
          <cell r="D1176" t="str">
            <v>01/10/2002</v>
          </cell>
          <cell r="E1176" t="str">
            <v>DANRU PKP S.GERONG</v>
          </cell>
          <cell r="F1176" t="str">
            <v>11</v>
          </cell>
          <cell r="G1176" t="str">
            <v>16/04/2001</v>
          </cell>
          <cell r="H1176">
            <v>21767</v>
          </cell>
          <cell r="I1176" t="str">
            <v>0000066665</v>
          </cell>
          <cell r="J1176" t="str">
            <v>SMA</v>
          </cell>
          <cell r="K1176" t="str">
            <v>SMA.SOS/PERSAMAAN</v>
          </cell>
          <cell r="L1176" t="str">
            <v>PLAJU</v>
          </cell>
          <cell r="M1176" t="str">
            <v>10/07/1980</v>
          </cell>
          <cell r="N1176" t="str">
            <v>E13630</v>
          </cell>
          <cell r="O1176" t="str">
            <v>SEKURITI</v>
          </cell>
          <cell r="P1176">
            <v>6</v>
          </cell>
          <cell r="Q1176">
            <v>6</v>
          </cell>
          <cell r="R1176">
            <v>5</v>
          </cell>
          <cell r="S1176">
            <v>18.333333333333332</v>
          </cell>
          <cell r="T1176">
            <v>3</v>
          </cell>
          <cell r="U1176">
            <v>3</v>
          </cell>
          <cell r="V1176">
            <v>0</v>
          </cell>
          <cell r="W1176">
            <v>45</v>
          </cell>
          <cell r="X1176">
            <v>41856</v>
          </cell>
        </row>
        <row r="1177">
          <cell r="A1177" t="str">
            <v>555533</v>
          </cell>
          <cell r="B1177" t="str">
            <v xml:space="preserve">ISMANTO  SMPH  </v>
          </cell>
          <cell r="C1177" t="str">
            <v>07</v>
          </cell>
          <cell r="D1177" t="str">
            <v>01/04/1999</v>
          </cell>
          <cell r="E1177" t="str">
            <v>KA. INST PENMED</v>
          </cell>
          <cell r="F1177" t="str">
            <v>05</v>
          </cell>
          <cell r="G1177" t="str">
            <v>01/10/2003</v>
          </cell>
          <cell r="H1177">
            <v>19941</v>
          </cell>
          <cell r="I1177" t="str">
            <v>0000066665</v>
          </cell>
          <cell r="J1177" t="str">
            <v>D3</v>
          </cell>
          <cell r="K1177" t="str">
            <v>AKKES PHSIOTHRAPI</v>
          </cell>
          <cell r="L1177" t="str">
            <v>PLAJU</v>
          </cell>
          <cell r="M1177" t="str">
            <v>16/07/1980</v>
          </cell>
          <cell r="N1177" t="str">
            <v>E13YB0</v>
          </cell>
          <cell r="O1177" t="str">
            <v>INST. PENUNJANG MEDIS</v>
          </cell>
          <cell r="P1177">
            <v>6</v>
          </cell>
          <cell r="Q1177">
            <v>6</v>
          </cell>
          <cell r="R1177">
            <v>5</v>
          </cell>
          <cell r="S1177">
            <v>18.333333333333332</v>
          </cell>
          <cell r="T1177">
            <v>6</v>
          </cell>
          <cell r="U1177">
            <v>1</v>
          </cell>
          <cell r="V1177">
            <v>-2</v>
          </cell>
          <cell r="W1177">
            <v>50</v>
          </cell>
          <cell r="X1177">
            <v>40030</v>
          </cell>
        </row>
        <row r="1178">
          <cell r="A1178" t="str">
            <v>555558</v>
          </cell>
          <cell r="B1178" t="str">
            <v xml:space="preserve">RUSMIATY UMAR    </v>
          </cell>
          <cell r="C1178" t="str">
            <v>09</v>
          </cell>
          <cell r="D1178" t="str">
            <v>01/04/2002</v>
          </cell>
          <cell r="E1178" t="str">
            <v>SEKRETARIS BID. SI &amp; K</v>
          </cell>
          <cell r="F1178" t="str">
            <v>09</v>
          </cell>
          <cell r="G1178" t="str">
            <v>01/10/2000</v>
          </cell>
          <cell r="H1178">
            <v>20085</v>
          </cell>
          <cell r="I1178" t="str">
            <v>0000066655</v>
          </cell>
          <cell r="J1178" t="str">
            <v>SMK</v>
          </cell>
          <cell r="K1178" t="str">
            <v>SPMA / SKMA</v>
          </cell>
          <cell r="L1178" t="str">
            <v>PLAJU</v>
          </cell>
          <cell r="M1178" t="str">
            <v>01/11/1975</v>
          </cell>
          <cell r="N1178" t="str">
            <v>E13900</v>
          </cell>
          <cell r="O1178" t="str">
            <v>SI &amp; K</v>
          </cell>
          <cell r="P1178">
            <v>6</v>
          </cell>
          <cell r="Q1178">
            <v>5</v>
          </cell>
          <cell r="R1178">
            <v>5</v>
          </cell>
          <cell r="S1178">
            <v>16.666666666666668</v>
          </cell>
          <cell r="T1178">
            <v>3</v>
          </cell>
          <cell r="U1178">
            <v>4</v>
          </cell>
          <cell r="V1178">
            <v>0</v>
          </cell>
          <cell r="W1178">
            <v>50</v>
          </cell>
          <cell r="X1178">
            <v>40174</v>
          </cell>
        </row>
        <row r="1179">
          <cell r="A1179" t="str">
            <v>555574</v>
          </cell>
          <cell r="B1179" t="str">
            <v xml:space="preserve">WARTONO    </v>
          </cell>
          <cell r="C1179" t="str">
            <v>09</v>
          </cell>
          <cell r="D1179" t="str">
            <v>01/04/2003</v>
          </cell>
          <cell r="E1179" t="str">
            <v>PWS. RAD.TTP&amp;ELKA AUVIS</v>
          </cell>
          <cell r="F1179" t="str">
            <v>07</v>
          </cell>
          <cell r="G1179" t="str">
            <v>03/01/2000</v>
          </cell>
          <cell r="H1179">
            <v>18697</v>
          </cell>
          <cell r="I1179" t="str">
            <v>0000066655</v>
          </cell>
          <cell r="J1179" t="str">
            <v>SMA</v>
          </cell>
          <cell r="K1179" t="str">
            <v>S.M.A-B/PASPAL</v>
          </cell>
          <cell r="L1179" t="str">
            <v>PLAJU</v>
          </cell>
          <cell r="M1179" t="str">
            <v>22/06/1970</v>
          </cell>
          <cell r="N1179" t="str">
            <v>E13910</v>
          </cell>
          <cell r="O1179" t="str">
            <v>OPERASI</v>
          </cell>
          <cell r="P1179">
            <v>6</v>
          </cell>
          <cell r="Q1179">
            <v>5</v>
          </cell>
          <cell r="R1179">
            <v>5</v>
          </cell>
          <cell r="S1179">
            <v>16.666666666666668</v>
          </cell>
          <cell r="T1179">
            <v>3</v>
          </cell>
          <cell r="U1179">
            <v>4</v>
          </cell>
          <cell r="V1179">
            <v>-2</v>
          </cell>
          <cell r="W1179">
            <v>53</v>
          </cell>
          <cell r="X1179">
            <v>38786</v>
          </cell>
        </row>
        <row r="1180">
          <cell r="A1180" t="str">
            <v>555622</v>
          </cell>
          <cell r="B1180" t="str">
            <v xml:space="preserve">IRLAN HANAN    </v>
          </cell>
          <cell r="C1180" t="str">
            <v>09</v>
          </cell>
          <cell r="D1180" t="str">
            <v>01/04/1999</v>
          </cell>
          <cell r="E1180" t="str">
            <v>AST. RUANG PENYAKIT DALAM</v>
          </cell>
          <cell r="F1180" t="str">
            <v>08</v>
          </cell>
          <cell r="G1180" t="str">
            <v>03/01/2000</v>
          </cell>
          <cell r="H1180">
            <v>18137</v>
          </cell>
          <cell r="I1180" t="str">
            <v>0000055556</v>
          </cell>
          <cell r="J1180" t="str">
            <v>SMK</v>
          </cell>
          <cell r="K1180" t="str">
            <v>SEK PENGATUR RAWAT</v>
          </cell>
          <cell r="L1180" t="str">
            <v>PLAJU</v>
          </cell>
          <cell r="M1180" t="str">
            <v>19/07/1980</v>
          </cell>
          <cell r="N1180" t="str">
            <v>E13Y60</v>
          </cell>
          <cell r="O1180" t="str">
            <v>INST. RAWAT INAP</v>
          </cell>
          <cell r="P1180">
            <v>5</v>
          </cell>
          <cell r="Q1180">
            <v>5</v>
          </cell>
          <cell r="R1180">
            <v>6</v>
          </cell>
          <cell r="S1180">
            <v>16.666666666666668</v>
          </cell>
          <cell r="T1180">
            <v>3</v>
          </cell>
          <cell r="U1180">
            <v>4</v>
          </cell>
          <cell r="V1180">
            <v>-1</v>
          </cell>
          <cell r="W1180">
            <v>55</v>
          </cell>
          <cell r="X1180">
            <v>38226</v>
          </cell>
        </row>
        <row r="1181">
          <cell r="A1181" t="str">
            <v>555825</v>
          </cell>
          <cell r="B1181" t="str">
            <v xml:space="preserve">YOHANES ADIPATI    </v>
          </cell>
          <cell r="C1181" t="str">
            <v>11</v>
          </cell>
          <cell r="D1181" t="str">
            <v>01/10/2002</v>
          </cell>
          <cell r="E1181" t="str">
            <v>DANRU PAMSUS PERAIRAN</v>
          </cell>
          <cell r="F1181" t="str">
            <v>11</v>
          </cell>
          <cell r="G1181" t="str">
            <v>16/04/2001</v>
          </cell>
          <cell r="H1181">
            <v>21152</v>
          </cell>
          <cell r="I1181" t="str">
            <v>0000066654</v>
          </cell>
          <cell r="J1181" t="str">
            <v>SMA</v>
          </cell>
          <cell r="K1181" t="str">
            <v>SMA.SOS/PERSAMAAN</v>
          </cell>
          <cell r="L1181" t="str">
            <v>PLAJU</v>
          </cell>
          <cell r="M1181" t="str">
            <v>31/07/1980</v>
          </cell>
          <cell r="N1181" t="str">
            <v>E13630</v>
          </cell>
          <cell r="O1181" t="str">
            <v>SEKURITI</v>
          </cell>
          <cell r="P1181">
            <v>6</v>
          </cell>
          <cell r="Q1181">
            <v>5</v>
          </cell>
          <cell r="R1181">
            <v>4</v>
          </cell>
          <cell r="S1181">
            <v>15</v>
          </cell>
          <cell r="T1181">
            <v>3</v>
          </cell>
          <cell r="U1181">
            <v>3</v>
          </cell>
          <cell r="V1181">
            <v>0</v>
          </cell>
          <cell r="W1181">
            <v>47</v>
          </cell>
          <cell r="X1181">
            <v>41241</v>
          </cell>
        </row>
        <row r="1182">
          <cell r="A1182" t="str">
            <v>557712</v>
          </cell>
          <cell r="B1182" t="str">
            <v xml:space="preserve">IRSYANUSSARIF  SKM  </v>
          </cell>
          <cell r="C1182" t="str">
            <v>06</v>
          </cell>
          <cell r="D1182" t="str">
            <v>01/04/2003</v>
          </cell>
          <cell r="E1182" t="str">
            <v>PWSU. RAWAT INAP &amp; KHUSUS</v>
          </cell>
          <cell r="F1182" t="str">
            <v>06</v>
          </cell>
          <cell r="G1182" t="str">
            <v>02/01/2001</v>
          </cell>
          <cell r="H1182">
            <v>20676</v>
          </cell>
          <cell r="I1182" t="str">
            <v>0000065665</v>
          </cell>
          <cell r="J1182" t="str">
            <v>S1</v>
          </cell>
          <cell r="K1182" t="str">
            <v>SARJANA KESMAS</v>
          </cell>
          <cell r="L1182" t="str">
            <v>PLAJU</v>
          </cell>
          <cell r="M1182" t="str">
            <v>16/08/1980</v>
          </cell>
          <cell r="N1182" t="str">
            <v>E13Y60</v>
          </cell>
          <cell r="O1182" t="str">
            <v>INST. RAWAT INAP</v>
          </cell>
          <cell r="P1182">
            <v>6</v>
          </cell>
          <cell r="Q1182">
            <v>6</v>
          </cell>
          <cell r="R1182">
            <v>5</v>
          </cell>
          <cell r="S1182">
            <v>18.333333333333332</v>
          </cell>
          <cell r="T1182">
            <v>7</v>
          </cell>
          <cell r="U1182">
            <v>3</v>
          </cell>
          <cell r="V1182">
            <v>0</v>
          </cell>
          <cell r="W1182">
            <v>48</v>
          </cell>
          <cell r="X1182">
            <v>40764</v>
          </cell>
        </row>
        <row r="1183">
          <cell r="A1183" t="str">
            <v>557729</v>
          </cell>
          <cell r="B1183" t="str">
            <v xml:space="preserve">ISMAIL    </v>
          </cell>
          <cell r="C1183" t="str">
            <v>11</v>
          </cell>
          <cell r="D1183" t="str">
            <v>01/04/2001</v>
          </cell>
          <cell r="E1183" t="str">
            <v>MPPK S/D 31072004</v>
          </cell>
          <cell r="F1183" t="str">
            <v>11</v>
          </cell>
          <cell r="G1183" t="str">
            <v>29/07/2003</v>
          </cell>
          <cell r="H1183">
            <v>17743</v>
          </cell>
          <cell r="I1183" t="str">
            <v>0000066545</v>
          </cell>
          <cell r="J1183" t="str">
            <v>SMA</v>
          </cell>
          <cell r="K1183" t="str">
            <v>S.M.A-C/SOSIAL</v>
          </cell>
          <cell r="L1183" t="str">
            <v>SUNGAI GERONG</v>
          </cell>
          <cell r="M1183" t="str">
            <v>08/10/1975</v>
          </cell>
          <cell r="N1183" t="str">
            <v>E13730</v>
          </cell>
          <cell r="O1183" t="str">
            <v>H I K</v>
          </cell>
          <cell r="P1183">
            <v>5</v>
          </cell>
          <cell r="Q1183">
            <v>4</v>
          </cell>
          <cell r="R1183">
            <v>5</v>
          </cell>
          <cell r="S1183">
            <v>13.333333333333334</v>
          </cell>
          <cell r="T1183">
            <v>3</v>
          </cell>
          <cell r="U1183">
            <v>1</v>
          </cell>
          <cell r="V1183">
            <v>0</v>
          </cell>
          <cell r="W1183">
            <v>56</v>
          </cell>
          <cell r="X1183">
            <v>37831</v>
          </cell>
        </row>
        <row r="1184">
          <cell r="A1184" t="str">
            <v>557737</v>
          </cell>
          <cell r="B1184" t="str">
            <v xml:space="preserve">KARTINI    </v>
          </cell>
          <cell r="C1184" t="str">
            <v>08</v>
          </cell>
          <cell r="D1184" t="str">
            <v>01/04/2001</v>
          </cell>
          <cell r="E1184" t="str">
            <v>AST. PRWT KEBID/KANDUNGAN</v>
          </cell>
          <cell r="F1184" t="str">
            <v>08</v>
          </cell>
          <cell r="G1184" t="str">
            <v>03/01/2000</v>
          </cell>
          <cell r="H1184">
            <v>18528</v>
          </cell>
          <cell r="I1184" t="str">
            <v>0000055565</v>
          </cell>
          <cell r="J1184" t="str">
            <v>SMK</v>
          </cell>
          <cell r="K1184" t="str">
            <v>SEK BIDAN</v>
          </cell>
          <cell r="L1184" t="str">
            <v>PLAJU</v>
          </cell>
          <cell r="M1184" t="str">
            <v>16/08/1980</v>
          </cell>
          <cell r="N1184" t="str">
            <v>E13Y60</v>
          </cell>
          <cell r="O1184" t="str">
            <v>INST. RAWAT INAP</v>
          </cell>
          <cell r="P1184">
            <v>5</v>
          </cell>
          <cell r="Q1184">
            <v>6</v>
          </cell>
          <cell r="R1184">
            <v>5</v>
          </cell>
          <cell r="S1184">
            <v>16.666666666666668</v>
          </cell>
          <cell r="T1184">
            <v>3</v>
          </cell>
          <cell r="U1184">
            <v>4</v>
          </cell>
          <cell r="V1184">
            <v>0</v>
          </cell>
          <cell r="W1184">
            <v>54</v>
          </cell>
          <cell r="X1184">
            <v>38617</v>
          </cell>
        </row>
        <row r="1185">
          <cell r="A1185" t="str">
            <v>557786</v>
          </cell>
          <cell r="B1185" t="str">
            <v xml:space="preserve">SUHAIRI    </v>
          </cell>
          <cell r="C1185" t="str">
            <v>10</v>
          </cell>
          <cell r="D1185" t="str">
            <v>01/04/2003</v>
          </cell>
          <cell r="E1185" t="str">
            <v>AST. KEPEGAWAIAN &amp; DIKLAT</v>
          </cell>
          <cell r="F1185" t="str">
            <v>09</v>
          </cell>
          <cell r="G1185" t="str">
            <v>01/09/2002</v>
          </cell>
          <cell r="H1185">
            <v>18271</v>
          </cell>
          <cell r="I1185" t="str">
            <v>0000055566</v>
          </cell>
          <cell r="J1185" t="str">
            <v>SMK</v>
          </cell>
          <cell r="K1185" t="str">
            <v>S.M.E.A  PERUSAHAAN</v>
          </cell>
          <cell r="L1185" t="str">
            <v>PLAJU</v>
          </cell>
          <cell r="M1185" t="str">
            <v>08/02/1978</v>
          </cell>
          <cell r="N1185" t="str">
            <v>E13Y30</v>
          </cell>
          <cell r="O1185" t="str">
            <v>LAYANAN &amp; ADM/RS</v>
          </cell>
          <cell r="P1185">
            <v>5</v>
          </cell>
          <cell r="Q1185">
            <v>6</v>
          </cell>
          <cell r="R1185">
            <v>6</v>
          </cell>
          <cell r="S1185">
            <v>18.333333333333332</v>
          </cell>
          <cell r="T1185">
            <v>3</v>
          </cell>
          <cell r="U1185">
            <v>2</v>
          </cell>
          <cell r="V1185">
            <v>-1</v>
          </cell>
          <cell r="W1185">
            <v>54</v>
          </cell>
          <cell r="X1185">
            <v>38360</v>
          </cell>
        </row>
        <row r="1186">
          <cell r="A1186" t="str">
            <v>557794</v>
          </cell>
          <cell r="B1186" t="str">
            <v xml:space="preserve">SUMIATUN BUSAR    </v>
          </cell>
          <cell r="C1186" t="str">
            <v>11</v>
          </cell>
          <cell r="D1186" t="str">
            <v>01/04/2003</v>
          </cell>
          <cell r="E1186" t="str">
            <v>AST. PAS/AKOMODASI &amp; FORM</v>
          </cell>
          <cell r="F1186" t="str">
            <v>08</v>
          </cell>
          <cell r="G1186" t="str">
            <v>01/12/2003</v>
          </cell>
          <cell r="H1186">
            <v>21660</v>
          </cell>
          <cell r="I1186" t="str">
            <v>0000045555</v>
          </cell>
          <cell r="J1186" t="str">
            <v>SMA</v>
          </cell>
          <cell r="K1186" t="str">
            <v>SMA-SOSIAL/PERSAMAAN</v>
          </cell>
          <cell r="L1186" t="str">
            <v>PLAJU</v>
          </cell>
          <cell r="M1186" t="str">
            <v>01/08/1977</v>
          </cell>
          <cell r="N1186" t="str">
            <v>E13730</v>
          </cell>
          <cell r="O1186" t="str">
            <v>H I K</v>
          </cell>
          <cell r="P1186">
            <v>5</v>
          </cell>
          <cell r="Q1186">
            <v>5</v>
          </cell>
          <cell r="R1186">
            <v>5</v>
          </cell>
          <cell r="S1186">
            <v>15</v>
          </cell>
          <cell r="T1186">
            <v>3</v>
          </cell>
          <cell r="U1186">
            <v>1</v>
          </cell>
          <cell r="V1186">
            <v>-3</v>
          </cell>
          <cell r="W1186">
            <v>45</v>
          </cell>
          <cell r="X1186">
            <v>41749</v>
          </cell>
        </row>
        <row r="1187">
          <cell r="A1187" t="str">
            <v>557801</v>
          </cell>
          <cell r="B1187" t="str">
            <v xml:space="preserve">SUPARMAN    </v>
          </cell>
          <cell r="C1187" t="str">
            <v>12</v>
          </cell>
          <cell r="D1187" t="str">
            <v>01/10/1999</v>
          </cell>
          <cell r="E1187" t="str">
            <v>PTR. DISTRIBUSI RWT INAP</v>
          </cell>
          <cell r="F1187" t="str">
            <v>10</v>
          </cell>
          <cell r="G1187" t="str">
            <v>01/09/2002</v>
          </cell>
          <cell r="H1187">
            <v>19322</v>
          </cell>
          <cell r="I1187" t="str">
            <v>0000055555</v>
          </cell>
          <cell r="J1187" t="str">
            <v>SD</v>
          </cell>
          <cell r="K1187" t="str">
            <v>SD KELAS VI</v>
          </cell>
          <cell r="L1187" t="str">
            <v>PLAJU</v>
          </cell>
          <cell r="M1187" t="str">
            <v>02/06/1975</v>
          </cell>
          <cell r="N1187" t="str">
            <v>E13YC0</v>
          </cell>
          <cell r="O1187" t="str">
            <v>INST. FARMASI</v>
          </cell>
          <cell r="P1187">
            <v>5</v>
          </cell>
          <cell r="Q1187">
            <v>5</v>
          </cell>
          <cell r="R1187">
            <v>5</v>
          </cell>
          <cell r="S1187">
            <v>15</v>
          </cell>
          <cell r="T1187">
            <v>1</v>
          </cell>
          <cell r="U1187">
            <v>2</v>
          </cell>
          <cell r="V1187">
            <v>-2</v>
          </cell>
          <cell r="W1187">
            <v>52</v>
          </cell>
          <cell r="X1187">
            <v>39410</v>
          </cell>
        </row>
        <row r="1188">
          <cell r="A1188" t="str">
            <v>558409</v>
          </cell>
          <cell r="B1188" t="str">
            <v xml:space="preserve">SLAMET HARIONO    </v>
          </cell>
          <cell r="C1188" t="str">
            <v>11</v>
          </cell>
          <cell r="D1188" t="str">
            <v>11/06/2002</v>
          </cell>
          <cell r="E1188" t="str">
            <v>DANTON KILANG S.GERONG</v>
          </cell>
          <cell r="F1188" t="str">
            <v>10</v>
          </cell>
          <cell r="G1188" t="str">
            <v>30/09/2002</v>
          </cell>
          <cell r="H1188">
            <v>20942</v>
          </cell>
          <cell r="I1188" t="str">
            <v>0000065565</v>
          </cell>
          <cell r="J1188" t="str">
            <v>SMA</v>
          </cell>
          <cell r="K1188" t="str">
            <v>S.M.A / SOSIAL</v>
          </cell>
          <cell r="L1188" t="str">
            <v>SUNGAI GERONG</v>
          </cell>
          <cell r="M1188" t="str">
            <v>27/08/1980</v>
          </cell>
          <cell r="N1188" t="str">
            <v>E13630</v>
          </cell>
          <cell r="O1188" t="str">
            <v>SEKURITI</v>
          </cell>
          <cell r="P1188">
            <v>5</v>
          </cell>
          <cell r="Q1188">
            <v>6</v>
          </cell>
          <cell r="R1188">
            <v>5</v>
          </cell>
          <cell r="S1188">
            <v>16.666666666666668</v>
          </cell>
          <cell r="T1188">
            <v>3</v>
          </cell>
          <cell r="U1188">
            <v>2</v>
          </cell>
          <cell r="V1188">
            <v>-1</v>
          </cell>
          <cell r="W1188">
            <v>47</v>
          </cell>
          <cell r="X1188">
            <v>41031</v>
          </cell>
        </row>
        <row r="1189">
          <cell r="A1189" t="str">
            <v>558911</v>
          </cell>
          <cell r="B1189" t="str">
            <v xml:space="preserve">NGADINO    </v>
          </cell>
          <cell r="C1189" t="str">
            <v>11</v>
          </cell>
          <cell r="D1189" t="str">
            <v>01/10/1998</v>
          </cell>
          <cell r="E1189" t="str">
            <v>AST. OPERASI</v>
          </cell>
          <cell r="F1189" t="str">
            <v>08</v>
          </cell>
          <cell r="G1189" t="str">
            <v>20/12/2002</v>
          </cell>
          <cell r="H1189">
            <v>18401</v>
          </cell>
          <cell r="I1189" t="str">
            <v>0000054556</v>
          </cell>
          <cell r="J1189" t="str">
            <v>SMA</v>
          </cell>
          <cell r="K1189" t="str">
            <v>S.M.A / SOSIAL</v>
          </cell>
          <cell r="L1189" t="str">
            <v>PLAJU</v>
          </cell>
          <cell r="M1189" t="str">
            <v>28/10/1970</v>
          </cell>
          <cell r="N1189" t="str">
            <v>E13760</v>
          </cell>
          <cell r="O1189" t="str">
            <v>DIKLAT</v>
          </cell>
          <cell r="P1189">
            <v>5</v>
          </cell>
          <cell r="Q1189">
            <v>5</v>
          </cell>
          <cell r="R1189">
            <v>6</v>
          </cell>
          <cell r="S1189">
            <v>16.666666666666668</v>
          </cell>
          <cell r="T1189">
            <v>3</v>
          </cell>
          <cell r="U1189">
            <v>2</v>
          </cell>
          <cell r="V1189">
            <v>-3</v>
          </cell>
          <cell r="W1189">
            <v>54</v>
          </cell>
          <cell r="X1189">
            <v>38490</v>
          </cell>
        </row>
        <row r="1190">
          <cell r="A1190" t="str">
            <v>559924</v>
          </cell>
          <cell r="B1190" t="str">
            <v xml:space="preserve">DADANG SUHANDA    </v>
          </cell>
          <cell r="C1190" t="str">
            <v>11</v>
          </cell>
          <cell r="D1190" t="str">
            <v>01/10/2002</v>
          </cell>
          <cell r="E1190" t="str">
            <v>DANRU KIL SG SEK SELATAN</v>
          </cell>
          <cell r="F1190" t="str">
            <v>11</v>
          </cell>
          <cell r="G1190" t="str">
            <v>16/04/2001</v>
          </cell>
          <cell r="H1190">
            <v>22175</v>
          </cell>
          <cell r="I1190" t="str">
            <v>0000056665</v>
          </cell>
          <cell r="J1190" t="str">
            <v>SMA</v>
          </cell>
          <cell r="K1190" t="str">
            <v>SMA.SOS/PERSAMAAN</v>
          </cell>
          <cell r="L1190" t="str">
            <v>PLAJU</v>
          </cell>
          <cell r="M1190" t="str">
            <v>17/09/1980</v>
          </cell>
          <cell r="N1190" t="str">
            <v>E13630</v>
          </cell>
          <cell r="O1190" t="str">
            <v>SEKURITI</v>
          </cell>
          <cell r="P1190">
            <v>6</v>
          </cell>
          <cell r="Q1190">
            <v>6</v>
          </cell>
          <cell r="R1190">
            <v>5</v>
          </cell>
          <cell r="S1190">
            <v>18.333333333333332</v>
          </cell>
          <cell r="T1190">
            <v>3</v>
          </cell>
          <cell r="U1190">
            <v>3</v>
          </cell>
          <cell r="V1190">
            <v>0</v>
          </cell>
          <cell r="W1190">
            <v>44</v>
          </cell>
          <cell r="X1190">
            <v>42263</v>
          </cell>
        </row>
        <row r="1191">
          <cell r="A1191" t="str">
            <v>561721</v>
          </cell>
          <cell r="B1191" t="str">
            <v xml:space="preserve">ZUZMAN HERMANSYAH    </v>
          </cell>
          <cell r="C1191" t="str">
            <v>10</v>
          </cell>
          <cell r="D1191" t="str">
            <v>01/04/2003</v>
          </cell>
          <cell r="E1191" t="str">
            <v>PTR. SHIFT OPS &amp; QC</v>
          </cell>
          <cell r="F1191" t="str">
            <v>10</v>
          </cell>
          <cell r="G1191" t="str">
            <v>01/10/2002</v>
          </cell>
          <cell r="H1191">
            <v>21059</v>
          </cell>
          <cell r="I1191" t="str">
            <v>0000066665</v>
          </cell>
          <cell r="J1191" t="str">
            <v>SMK</v>
          </cell>
          <cell r="K1191" t="str">
            <v>SMT. PERKAPALAN</v>
          </cell>
          <cell r="L1191" t="str">
            <v>PLAJU</v>
          </cell>
          <cell r="M1191" t="str">
            <v>21/10/1980</v>
          </cell>
          <cell r="N1191" t="str">
            <v>E13C00</v>
          </cell>
          <cell r="O1191" t="str">
            <v>DOK &amp; PKP</v>
          </cell>
          <cell r="P1191">
            <v>6</v>
          </cell>
          <cell r="Q1191">
            <v>6</v>
          </cell>
          <cell r="R1191">
            <v>5</v>
          </cell>
          <cell r="S1191">
            <v>18.333333333333332</v>
          </cell>
          <cell r="T1191">
            <v>3</v>
          </cell>
          <cell r="U1191">
            <v>2</v>
          </cell>
          <cell r="V1191">
            <v>0</v>
          </cell>
          <cell r="W1191">
            <v>47</v>
          </cell>
          <cell r="X1191">
            <v>41148</v>
          </cell>
        </row>
        <row r="1192">
          <cell r="A1192" t="str">
            <v>563471</v>
          </cell>
          <cell r="B1192" t="str">
            <v xml:space="preserve">DARWIS    </v>
          </cell>
          <cell r="C1192" t="str">
            <v>10</v>
          </cell>
          <cell r="D1192" t="str">
            <v>01/04/2003</v>
          </cell>
          <cell r="E1192" t="str">
            <v>PTR. SARANA PAM</v>
          </cell>
          <cell r="F1192" t="str">
            <v>10</v>
          </cell>
          <cell r="G1192" t="str">
            <v>02/06/2000</v>
          </cell>
          <cell r="H1192">
            <v>21891</v>
          </cell>
          <cell r="I1192" t="str">
            <v>0000066665</v>
          </cell>
          <cell r="J1192" t="str">
            <v>SMK</v>
          </cell>
          <cell r="K1192" t="str">
            <v>S.T.M</v>
          </cell>
          <cell r="L1192" t="str">
            <v>PLAJU</v>
          </cell>
          <cell r="M1192" t="str">
            <v>03/12/1980</v>
          </cell>
          <cell r="N1192" t="str">
            <v>E13630</v>
          </cell>
          <cell r="O1192" t="str">
            <v>SEKURITI</v>
          </cell>
          <cell r="P1192">
            <v>6</v>
          </cell>
          <cell r="Q1192">
            <v>6</v>
          </cell>
          <cell r="R1192">
            <v>5</v>
          </cell>
          <cell r="S1192">
            <v>18.333333333333332</v>
          </cell>
          <cell r="T1192">
            <v>3</v>
          </cell>
          <cell r="U1192">
            <v>4</v>
          </cell>
          <cell r="V1192">
            <v>0</v>
          </cell>
          <cell r="W1192">
            <v>45</v>
          </cell>
          <cell r="X1192">
            <v>41980</v>
          </cell>
        </row>
        <row r="1193">
          <cell r="A1193" t="str">
            <v>563503</v>
          </cell>
          <cell r="B1193" t="str">
            <v xml:space="preserve">ASDIN MAT AKHIR    </v>
          </cell>
          <cell r="C1193" t="str">
            <v>10</v>
          </cell>
          <cell r="D1193" t="str">
            <v>01/10/2002</v>
          </cell>
          <cell r="E1193" t="str">
            <v>PTR. SHIFT OPS &amp; QC</v>
          </cell>
          <cell r="F1193" t="str">
            <v>10</v>
          </cell>
          <cell r="G1193" t="str">
            <v>01/05/2002</v>
          </cell>
          <cell r="H1193">
            <v>20308</v>
          </cell>
          <cell r="I1193" t="str">
            <v>0000066555</v>
          </cell>
          <cell r="J1193" t="str">
            <v>SMK</v>
          </cell>
          <cell r="K1193" t="str">
            <v>S.M.E.A  TATA NIAGA</v>
          </cell>
          <cell r="L1193" t="str">
            <v>PLAJU</v>
          </cell>
          <cell r="M1193" t="str">
            <v>09/12/1980</v>
          </cell>
          <cell r="N1193" t="str">
            <v>E13C00</v>
          </cell>
          <cell r="O1193" t="str">
            <v>DOK &amp; PKP</v>
          </cell>
          <cell r="P1193">
            <v>5</v>
          </cell>
          <cell r="Q1193">
            <v>5</v>
          </cell>
          <cell r="R1193">
            <v>5</v>
          </cell>
          <cell r="S1193">
            <v>15</v>
          </cell>
          <cell r="T1193">
            <v>3</v>
          </cell>
          <cell r="U1193">
            <v>2</v>
          </cell>
          <cell r="V1193">
            <v>0</v>
          </cell>
          <cell r="W1193">
            <v>49</v>
          </cell>
          <cell r="X1193">
            <v>40397</v>
          </cell>
        </row>
        <row r="1194">
          <cell r="A1194" t="str">
            <v>564662</v>
          </cell>
          <cell r="B1194" t="str">
            <v xml:space="preserve">WALUYO    </v>
          </cell>
          <cell r="C1194" t="str">
            <v>05</v>
          </cell>
          <cell r="D1194" t="str">
            <v>01/04/2003</v>
          </cell>
          <cell r="E1194" t="str">
            <v>MPPK S/D 30042004</v>
          </cell>
          <cell r="F1194" t="str">
            <v>05</v>
          </cell>
          <cell r="G1194" t="str">
            <v>15/04/2003</v>
          </cell>
          <cell r="H1194">
            <v>17638</v>
          </cell>
          <cell r="I1194" t="str">
            <v>0000045565</v>
          </cell>
          <cell r="L1194" t="str">
            <v>PLAJU</v>
          </cell>
          <cell r="M1194" t="str">
            <v>10/01/1976</v>
          </cell>
          <cell r="N1194" t="str">
            <v>E13730</v>
          </cell>
          <cell r="O1194" t="str">
            <v>H I K</v>
          </cell>
          <cell r="P1194">
            <v>5</v>
          </cell>
          <cell r="Q1194">
            <v>6</v>
          </cell>
          <cell r="R1194">
            <v>5</v>
          </cell>
          <cell r="S1194">
            <v>16.666666666666668</v>
          </cell>
          <cell r="T1194" t="e">
            <v>#N/A</v>
          </cell>
          <cell r="U1194">
            <v>1</v>
          </cell>
          <cell r="V1194">
            <v>0</v>
          </cell>
          <cell r="W1194">
            <v>56</v>
          </cell>
          <cell r="X1194">
            <v>37726</v>
          </cell>
        </row>
        <row r="1195">
          <cell r="A1195" t="str">
            <v>573329</v>
          </cell>
          <cell r="B1195" t="str">
            <v xml:space="preserve">SYAIFUL ANDHIE  SH  </v>
          </cell>
          <cell r="C1195" t="str">
            <v>07</v>
          </cell>
          <cell r="D1195" t="str">
            <v>01/10/2003</v>
          </cell>
          <cell r="E1195" t="str">
            <v>ANALIS SYSTEM PROSEDURE</v>
          </cell>
          <cell r="F1195" t="str">
            <v>06</v>
          </cell>
          <cell r="G1195" t="str">
            <v>16/07/2002</v>
          </cell>
          <cell r="H1195">
            <v>18012</v>
          </cell>
          <cell r="I1195" t="str">
            <v>0000066555</v>
          </cell>
          <cell r="J1195" t="str">
            <v>S1</v>
          </cell>
          <cell r="K1195" t="str">
            <v>HUKUM PERDATA</v>
          </cell>
          <cell r="L1195" t="str">
            <v>PLAJU</v>
          </cell>
          <cell r="M1195" t="str">
            <v>07/06/1973</v>
          </cell>
          <cell r="N1195" t="str">
            <v>E13740</v>
          </cell>
          <cell r="O1195" t="str">
            <v>O &amp; P</v>
          </cell>
          <cell r="P1195">
            <v>5</v>
          </cell>
          <cell r="Q1195">
            <v>5</v>
          </cell>
          <cell r="R1195">
            <v>5</v>
          </cell>
          <cell r="S1195">
            <v>15</v>
          </cell>
          <cell r="T1195">
            <v>7</v>
          </cell>
          <cell r="U1195">
            <v>2</v>
          </cell>
          <cell r="V1195">
            <v>-1</v>
          </cell>
          <cell r="W1195">
            <v>55</v>
          </cell>
          <cell r="X1195">
            <v>38101</v>
          </cell>
        </row>
        <row r="1196">
          <cell r="A1196" t="str">
            <v>575532</v>
          </cell>
          <cell r="B1196" t="str">
            <v xml:space="preserve">RACHMAN ABUNAMAN    </v>
          </cell>
          <cell r="C1196" t="str">
            <v>09</v>
          </cell>
          <cell r="D1196" t="str">
            <v>01/10/2000</v>
          </cell>
          <cell r="E1196" t="str">
            <v>TEKNISI SCAFFOLD</v>
          </cell>
          <cell r="F1196" t="str">
            <v>08</v>
          </cell>
          <cell r="G1196" t="str">
            <v>01/07/2003</v>
          </cell>
          <cell r="H1196">
            <v>18065</v>
          </cell>
          <cell r="I1196" t="str">
            <v>0000055555</v>
          </cell>
          <cell r="J1196" t="str">
            <v>SMK</v>
          </cell>
          <cell r="K1196" t="str">
            <v>SMEA TATA NIAGA</v>
          </cell>
          <cell r="L1196" t="str">
            <v>PLAJU</v>
          </cell>
          <cell r="M1196" t="str">
            <v>02/01/1975</v>
          </cell>
          <cell r="N1196" t="str">
            <v>E13A50</v>
          </cell>
          <cell r="O1196" t="str">
            <v>BENGKEL</v>
          </cell>
          <cell r="P1196">
            <v>5</v>
          </cell>
          <cell r="Q1196">
            <v>5</v>
          </cell>
          <cell r="R1196">
            <v>5</v>
          </cell>
          <cell r="S1196">
            <v>15</v>
          </cell>
          <cell r="T1196">
            <v>3</v>
          </cell>
          <cell r="U1196">
            <v>1</v>
          </cell>
          <cell r="V1196">
            <v>-1</v>
          </cell>
          <cell r="W1196">
            <v>55</v>
          </cell>
          <cell r="X1196">
            <v>38154</v>
          </cell>
        </row>
        <row r="1197">
          <cell r="A1197" t="str">
            <v>576545</v>
          </cell>
          <cell r="B1197" t="str">
            <v xml:space="preserve">SUPARMI    </v>
          </cell>
          <cell r="C1197" t="str">
            <v>08</v>
          </cell>
          <cell r="D1197" t="str">
            <v>01/04/2000</v>
          </cell>
          <cell r="E1197" t="str">
            <v>AST. PRWT POLI SATELIT</v>
          </cell>
          <cell r="F1197" t="str">
            <v>08</v>
          </cell>
          <cell r="G1197" t="str">
            <v>03/01/2000</v>
          </cell>
          <cell r="H1197">
            <v>19910</v>
          </cell>
          <cell r="I1197" t="str">
            <v>0000065555</v>
          </cell>
          <cell r="J1197" t="str">
            <v>SMK</v>
          </cell>
          <cell r="K1197" t="str">
            <v>SEK PENGATUR RAWAT</v>
          </cell>
          <cell r="L1197" t="str">
            <v>PLAJU</v>
          </cell>
          <cell r="M1197" t="str">
            <v>02/08/1976</v>
          </cell>
          <cell r="N1197" t="str">
            <v>E13Y50</v>
          </cell>
          <cell r="O1197" t="str">
            <v>INST. RAWAT JALAN</v>
          </cell>
          <cell r="P1197">
            <v>5</v>
          </cell>
          <cell r="Q1197">
            <v>5</v>
          </cell>
          <cell r="R1197">
            <v>5</v>
          </cell>
          <cell r="S1197">
            <v>15</v>
          </cell>
          <cell r="T1197">
            <v>3</v>
          </cell>
          <cell r="U1197">
            <v>4</v>
          </cell>
          <cell r="V1197">
            <v>0</v>
          </cell>
          <cell r="W1197">
            <v>50</v>
          </cell>
          <cell r="X1197">
            <v>39999</v>
          </cell>
        </row>
        <row r="1198">
          <cell r="A1198" t="str">
            <v>578043</v>
          </cell>
          <cell r="B1198" t="str">
            <v xml:space="preserve">SUPAKSO H.A.B  IR  </v>
          </cell>
          <cell r="C1198" t="str">
            <v>P1</v>
          </cell>
          <cell r="D1198" t="str">
            <v>01/10/2003</v>
          </cell>
          <cell r="E1198" t="str">
            <v>GENERAL MANAGER UP-III</v>
          </cell>
          <cell r="F1198" t="str">
            <v>P1</v>
          </cell>
          <cell r="G1198" t="str">
            <v>27/03/2003</v>
          </cell>
          <cell r="H1198">
            <v>18025</v>
          </cell>
          <cell r="I1198" t="str">
            <v>0000066656</v>
          </cell>
          <cell r="J1198" t="str">
            <v>S1</v>
          </cell>
          <cell r="K1198" t="str">
            <v>TEKNIK MESIN</v>
          </cell>
          <cell r="L1198" t="str">
            <v>PLAJU</v>
          </cell>
          <cell r="M1198" t="str">
            <v>10/09/1979</v>
          </cell>
          <cell r="N1198" t="str">
            <v>E13000</v>
          </cell>
          <cell r="O1198" t="str">
            <v>GM. UP-III</v>
          </cell>
          <cell r="P1198">
            <v>6</v>
          </cell>
          <cell r="Q1198">
            <v>5</v>
          </cell>
          <cell r="R1198">
            <v>6</v>
          </cell>
          <cell r="S1198">
            <v>18.333333333333332</v>
          </cell>
          <cell r="T1198">
            <v>7</v>
          </cell>
          <cell r="U1198">
            <v>1</v>
          </cell>
          <cell r="V1198" t="e">
            <v>#VALUE!</v>
          </cell>
          <cell r="W1198">
            <v>55</v>
          </cell>
          <cell r="X1198">
            <v>38114</v>
          </cell>
        </row>
        <row r="1199">
          <cell r="A1199" t="str">
            <v>578546</v>
          </cell>
          <cell r="B1199" t="str">
            <v xml:space="preserve">MUSLICH YUNUS  IR  </v>
          </cell>
          <cell r="C1199" t="str">
            <v>03</v>
          </cell>
          <cell r="D1199" t="str">
            <v>01/10/1998</v>
          </cell>
          <cell r="E1199" t="str">
            <v>KA. PEM. II.</v>
          </cell>
          <cell r="F1199" t="str">
            <v>03</v>
          </cell>
          <cell r="G1199" t="str">
            <v>31/12/2000</v>
          </cell>
          <cell r="H1199">
            <v>18581</v>
          </cell>
          <cell r="I1199" t="str">
            <v>0000066666</v>
          </cell>
          <cell r="J1199" t="str">
            <v>S1</v>
          </cell>
          <cell r="K1199" t="str">
            <v>TEKNIK MESIN</v>
          </cell>
          <cell r="L1199" t="str">
            <v>PLAJU</v>
          </cell>
          <cell r="M1199" t="str">
            <v>02/06/1980</v>
          </cell>
          <cell r="N1199" t="str">
            <v>E13A30</v>
          </cell>
          <cell r="O1199" t="str">
            <v>PEM-II</v>
          </cell>
          <cell r="P1199">
            <v>6</v>
          </cell>
          <cell r="Q1199">
            <v>6</v>
          </cell>
          <cell r="R1199">
            <v>6</v>
          </cell>
          <cell r="S1199">
            <v>20</v>
          </cell>
          <cell r="T1199">
            <v>7</v>
          </cell>
          <cell r="U1199">
            <v>4</v>
          </cell>
          <cell r="V1199">
            <v>0</v>
          </cell>
          <cell r="W1199">
            <v>54</v>
          </cell>
          <cell r="X1199">
            <v>38670</v>
          </cell>
        </row>
        <row r="1200">
          <cell r="A1200" t="str">
            <v>578668</v>
          </cell>
          <cell r="B1200" t="str">
            <v xml:space="preserve">AMIN LISWAN  S.    </v>
          </cell>
          <cell r="C1200" t="str">
            <v>09</v>
          </cell>
          <cell r="D1200" t="str">
            <v>01/04/2003</v>
          </cell>
          <cell r="E1200" t="str">
            <v>AST. PELAPORAN &amp; STATISTI</v>
          </cell>
          <cell r="F1200" t="str">
            <v>09</v>
          </cell>
          <cell r="G1200" t="str">
            <v>01/07/2000</v>
          </cell>
          <cell r="H1200">
            <v>19076</v>
          </cell>
          <cell r="I1200" t="str">
            <v>0000055566</v>
          </cell>
          <cell r="J1200" t="str">
            <v>SMA</v>
          </cell>
          <cell r="K1200" t="str">
            <v>SMA-SOSIAL/PERSAMAAN</v>
          </cell>
          <cell r="L1200" t="str">
            <v>PLAJU</v>
          </cell>
          <cell r="M1200" t="str">
            <v>01/07/1971</v>
          </cell>
          <cell r="N1200" t="str">
            <v>E13Y30</v>
          </cell>
          <cell r="O1200" t="str">
            <v>LAYANAN &amp; ADM/RS</v>
          </cell>
          <cell r="P1200">
            <v>5</v>
          </cell>
          <cell r="Q1200">
            <v>6</v>
          </cell>
          <cell r="R1200">
            <v>6</v>
          </cell>
          <cell r="S1200">
            <v>18.333333333333332</v>
          </cell>
          <cell r="T1200">
            <v>3</v>
          </cell>
          <cell r="U1200">
            <v>4</v>
          </cell>
          <cell r="V1200">
            <v>0</v>
          </cell>
          <cell r="W1200">
            <v>52</v>
          </cell>
          <cell r="X1200">
            <v>39164</v>
          </cell>
        </row>
        <row r="1201">
          <cell r="A1201" t="str">
            <v>578716</v>
          </cell>
          <cell r="B1201" t="str">
            <v xml:space="preserve">RACHMAD DJAMIL    </v>
          </cell>
          <cell r="C1201" t="str">
            <v>12</v>
          </cell>
          <cell r="D1201" t="str">
            <v>01/10/2001</v>
          </cell>
          <cell r="E1201" t="str">
            <v>MPPK S/D 31032005</v>
          </cell>
          <cell r="F1201" t="str">
            <v>10</v>
          </cell>
          <cell r="G1201" t="str">
            <v>20/03/2004</v>
          </cell>
          <cell r="H1201">
            <v>17977</v>
          </cell>
          <cell r="I1201" t="str">
            <v>0000055556</v>
          </cell>
          <cell r="J1201" t="str">
            <v>SD</v>
          </cell>
          <cell r="K1201" t="str">
            <v>SD KELAS VI</v>
          </cell>
          <cell r="L1201" t="str">
            <v>PLAJU</v>
          </cell>
          <cell r="M1201" t="str">
            <v>06/06/1970</v>
          </cell>
          <cell r="N1201" t="str">
            <v>E13730</v>
          </cell>
          <cell r="O1201" t="str">
            <v>H I K</v>
          </cell>
          <cell r="P1201">
            <v>5</v>
          </cell>
          <cell r="Q1201">
            <v>5</v>
          </cell>
          <cell r="R1201">
            <v>6</v>
          </cell>
          <cell r="S1201">
            <v>16.666666666666668</v>
          </cell>
          <cell r="T1201">
            <v>1</v>
          </cell>
          <cell r="U1201">
            <v>0</v>
          </cell>
          <cell r="V1201">
            <v>-2</v>
          </cell>
          <cell r="W1201">
            <v>55</v>
          </cell>
          <cell r="X1201">
            <v>38066</v>
          </cell>
        </row>
        <row r="1202">
          <cell r="A1202" t="str">
            <v>578749</v>
          </cell>
          <cell r="B1202" t="str">
            <v xml:space="preserve">MUHAMMAD NUR  AZ.    </v>
          </cell>
          <cell r="C1202" t="str">
            <v>09</v>
          </cell>
          <cell r="D1202" t="str">
            <v>01/04/2001</v>
          </cell>
          <cell r="E1202" t="str">
            <v>AST. PERAWAT SHIFT I</v>
          </cell>
          <cell r="F1202" t="str">
            <v>08</v>
          </cell>
          <cell r="G1202" t="str">
            <v>03/01/2000</v>
          </cell>
          <cell r="H1202">
            <v>20079</v>
          </cell>
          <cell r="I1202" t="str">
            <v>0000066566</v>
          </cell>
          <cell r="J1202" t="str">
            <v>SMK</v>
          </cell>
          <cell r="K1202" t="str">
            <v>SEK PENGATUR RAWAT</v>
          </cell>
          <cell r="L1202" t="str">
            <v>PLAJU</v>
          </cell>
          <cell r="M1202" t="str">
            <v>27/10/1980</v>
          </cell>
          <cell r="N1202" t="str">
            <v>E13Y60</v>
          </cell>
          <cell r="O1202" t="str">
            <v>INST. RAWAT INAP</v>
          </cell>
          <cell r="P1202">
            <v>5</v>
          </cell>
          <cell r="Q1202">
            <v>6</v>
          </cell>
          <cell r="R1202">
            <v>6</v>
          </cell>
          <cell r="S1202">
            <v>18.333333333333332</v>
          </cell>
          <cell r="T1202">
            <v>3</v>
          </cell>
          <cell r="U1202">
            <v>4</v>
          </cell>
          <cell r="V1202">
            <v>-1</v>
          </cell>
          <cell r="W1202">
            <v>50</v>
          </cell>
          <cell r="X1202">
            <v>40168</v>
          </cell>
        </row>
        <row r="1203">
          <cell r="A1203" t="str">
            <v>579194</v>
          </cell>
          <cell r="B1203" t="str">
            <v xml:space="preserve">DESNIARTI    </v>
          </cell>
          <cell r="C1203" t="str">
            <v>10</v>
          </cell>
          <cell r="D1203" t="str">
            <v>01/04/1999</v>
          </cell>
          <cell r="E1203" t="str">
            <v>AST.PERALATAN KEPERAWATAN</v>
          </cell>
          <cell r="F1203" t="str">
            <v>08</v>
          </cell>
          <cell r="G1203" t="str">
            <v>01/08/2002</v>
          </cell>
          <cell r="H1203">
            <v>22268</v>
          </cell>
          <cell r="I1203" t="str">
            <v>0000065555</v>
          </cell>
          <cell r="J1203" t="str">
            <v>SMK</v>
          </cell>
          <cell r="K1203" t="str">
            <v>SEK PENGATUR RAWAT</v>
          </cell>
          <cell r="L1203" t="str">
            <v>PLAJU</v>
          </cell>
          <cell r="M1203" t="str">
            <v>04/11/1980</v>
          </cell>
          <cell r="N1203" t="str">
            <v>E13Y10</v>
          </cell>
          <cell r="O1203" t="str">
            <v>PERAWATAN/RS</v>
          </cell>
          <cell r="P1203">
            <v>5</v>
          </cell>
          <cell r="Q1203">
            <v>5</v>
          </cell>
          <cell r="R1203">
            <v>5</v>
          </cell>
          <cell r="S1203">
            <v>15</v>
          </cell>
          <cell r="T1203">
            <v>3</v>
          </cell>
          <cell r="U1203">
            <v>2</v>
          </cell>
          <cell r="V1203">
            <v>-2</v>
          </cell>
          <cell r="W1203">
            <v>44</v>
          </cell>
          <cell r="X1203">
            <v>42356</v>
          </cell>
        </row>
        <row r="1204">
          <cell r="A1204" t="str">
            <v>579201</v>
          </cell>
          <cell r="B1204" t="str">
            <v xml:space="preserve">ALWI DJUNED    </v>
          </cell>
          <cell r="C1204" t="str">
            <v>11</v>
          </cell>
          <cell r="D1204" t="str">
            <v>01/10/2002</v>
          </cell>
          <cell r="E1204" t="str">
            <v>PMK. KESELAMATAN KERJA SG</v>
          </cell>
          <cell r="F1204" t="str">
            <v>10</v>
          </cell>
          <cell r="G1204" t="str">
            <v>03/01/2000</v>
          </cell>
          <cell r="H1204">
            <v>19883</v>
          </cell>
          <cell r="I1204" t="str">
            <v>0000055554</v>
          </cell>
          <cell r="J1204" t="str">
            <v>SMP</v>
          </cell>
          <cell r="K1204" t="str">
            <v>S M P</v>
          </cell>
          <cell r="L1204" t="str">
            <v>SUNGAI GERONG</v>
          </cell>
          <cell r="M1204" t="str">
            <v>09/08/1977</v>
          </cell>
          <cell r="N1204" t="str">
            <v>E13420</v>
          </cell>
          <cell r="O1204" t="str">
            <v>K &amp; KLK</v>
          </cell>
          <cell r="P1204">
            <v>5</v>
          </cell>
          <cell r="Q1204">
            <v>5</v>
          </cell>
          <cell r="R1204">
            <v>4</v>
          </cell>
          <cell r="S1204">
            <v>13.333333333333334</v>
          </cell>
          <cell r="T1204">
            <v>2</v>
          </cell>
          <cell r="U1204">
            <v>4</v>
          </cell>
          <cell r="V1204">
            <v>-1</v>
          </cell>
          <cell r="W1204">
            <v>50</v>
          </cell>
          <cell r="X1204">
            <v>39972</v>
          </cell>
        </row>
        <row r="1205">
          <cell r="A1205" t="str">
            <v>579226</v>
          </cell>
          <cell r="B1205" t="str">
            <v xml:space="preserve">TENGKU HASAN USNY    </v>
          </cell>
          <cell r="C1205" t="str">
            <v>10</v>
          </cell>
          <cell r="D1205" t="str">
            <v>01/04/2001</v>
          </cell>
          <cell r="E1205" t="str">
            <v>AST. BB DIST &amp; MGC</v>
          </cell>
          <cell r="F1205" t="str">
            <v>09</v>
          </cell>
          <cell r="G1205" t="str">
            <v>01/08/2003</v>
          </cell>
          <cell r="H1205">
            <v>20516</v>
          </cell>
          <cell r="I1205" t="str">
            <v>0000056655</v>
          </cell>
          <cell r="J1205" t="str">
            <v>SMA</v>
          </cell>
          <cell r="K1205" t="str">
            <v>S.M.A / SASTRA</v>
          </cell>
          <cell r="L1205" t="str">
            <v>PLAJU</v>
          </cell>
          <cell r="M1205" t="str">
            <v>01/12/1976</v>
          </cell>
          <cell r="N1205" t="str">
            <v>E13111</v>
          </cell>
          <cell r="O1205" t="str">
            <v>CD &amp; GP</v>
          </cell>
          <cell r="P1205">
            <v>6</v>
          </cell>
          <cell r="Q1205">
            <v>5</v>
          </cell>
          <cell r="R1205">
            <v>5</v>
          </cell>
          <cell r="S1205">
            <v>16.666666666666668</v>
          </cell>
          <cell r="T1205">
            <v>3</v>
          </cell>
          <cell r="U1205">
            <v>1</v>
          </cell>
          <cell r="V1205">
            <v>-1</v>
          </cell>
          <cell r="W1205">
            <v>48</v>
          </cell>
          <cell r="X1205">
            <v>40604</v>
          </cell>
        </row>
        <row r="1206">
          <cell r="A1206" t="str">
            <v>579372</v>
          </cell>
          <cell r="B1206" t="str">
            <v xml:space="preserve">HABIBULLAH    </v>
          </cell>
          <cell r="C1206" t="str">
            <v>10</v>
          </cell>
          <cell r="D1206" t="str">
            <v>01/10/2002</v>
          </cell>
          <cell r="E1206" t="str">
            <v>PENGATUR PENINDAKAN</v>
          </cell>
          <cell r="F1206" t="str">
            <v>10</v>
          </cell>
          <cell r="G1206" t="str">
            <v>02/01/2003</v>
          </cell>
          <cell r="H1206">
            <v>20488</v>
          </cell>
          <cell r="I1206" t="str">
            <v>0000056666</v>
          </cell>
          <cell r="J1206" t="str">
            <v>SMA</v>
          </cell>
          <cell r="K1206" t="str">
            <v>S.M.A-C/SOSIAL</v>
          </cell>
          <cell r="L1206" t="str">
            <v>PLAJU</v>
          </cell>
          <cell r="M1206" t="str">
            <v>01/03/1978</v>
          </cell>
          <cell r="N1206" t="str">
            <v>E13630</v>
          </cell>
          <cell r="O1206" t="str">
            <v>SEKURITI</v>
          </cell>
          <cell r="P1206">
            <v>6</v>
          </cell>
          <cell r="Q1206">
            <v>6</v>
          </cell>
          <cell r="R1206">
            <v>6</v>
          </cell>
          <cell r="S1206">
            <v>20</v>
          </cell>
          <cell r="T1206">
            <v>3</v>
          </cell>
          <cell r="U1206">
            <v>1</v>
          </cell>
          <cell r="V1206">
            <v>0</v>
          </cell>
          <cell r="W1206">
            <v>48</v>
          </cell>
          <cell r="X1206">
            <v>40577</v>
          </cell>
        </row>
        <row r="1207">
          <cell r="A1207" t="str">
            <v>579437</v>
          </cell>
          <cell r="B1207" t="str">
            <v xml:space="preserve">MARYANI    </v>
          </cell>
          <cell r="C1207" t="str">
            <v>09</v>
          </cell>
          <cell r="D1207" t="str">
            <v>01/10/2003</v>
          </cell>
          <cell r="E1207" t="str">
            <v>MPPK S/D 31102004</v>
          </cell>
          <cell r="F1207" t="str">
            <v>09</v>
          </cell>
          <cell r="G1207" t="str">
            <v>15/10/2003</v>
          </cell>
          <cell r="H1207">
            <v>17821</v>
          </cell>
          <cell r="I1207" t="str">
            <v>0000065665</v>
          </cell>
          <cell r="J1207" t="str">
            <v>SMA</v>
          </cell>
          <cell r="K1207" t="str">
            <v>S.M.A-B/PASPAL</v>
          </cell>
          <cell r="L1207" t="str">
            <v>PLAJU</v>
          </cell>
          <cell r="M1207" t="str">
            <v>01/02/1977</v>
          </cell>
          <cell r="N1207" t="str">
            <v>E13730</v>
          </cell>
          <cell r="O1207" t="str">
            <v>H I K</v>
          </cell>
          <cell r="P1207">
            <v>6</v>
          </cell>
          <cell r="Q1207">
            <v>6</v>
          </cell>
          <cell r="R1207">
            <v>5</v>
          </cell>
          <cell r="S1207">
            <v>18.333333333333332</v>
          </cell>
          <cell r="T1207">
            <v>3</v>
          </cell>
          <cell r="U1207">
            <v>1</v>
          </cell>
          <cell r="V1207">
            <v>0</v>
          </cell>
          <cell r="W1207">
            <v>56</v>
          </cell>
          <cell r="X1207">
            <v>37909</v>
          </cell>
        </row>
        <row r="1208">
          <cell r="A1208" t="str">
            <v>579575</v>
          </cell>
          <cell r="B1208" t="str">
            <v xml:space="preserve">ALMAWARDI    </v>
          </cell>
          <cell r="C1208" t="str">
            <v>09</v>
          </cell>
          <cell r="D1208" t="str">
            <v>01/10/1999</v>
          </cell>
          <cell r="E1208" t="str">
            <v>SHIFT SUPERVISOR</v>
          </cell>
          <cell r="F1208" t="str">
            <v>06</v>
          </cell>
          <cell r="G1208" t="str">
            <v>01/10/2003</v>
          </cell>
          <cell r="H1208">
            <v>19138</v>
          </cell>
          <cell r="I1208" t="str">
            <v>0000056666</v>
          </cell>
          <cell r="J1208" t="str">
            <v>SMK</v>
          </cell>
          <cell r="K1208" t="str">
            <v>SEK PENGATUR RAWAT</v>
          </cell>
          <cell r="L1208" t="str">
            <v>PLAJU</v>
          </cell>
          <cell r="M1208" t="str">
            <v>18/11/1980</v>
          </cell>
          <cell r="N1208" t="str">
            <v>E13Y10</v>
          </cell>
          <cell r="O1208" t="str">
            <v>PERAWATAN/RS</v>
          </cell>
          <cell r="P1208">
            <v>6</v>
          </cell>
          <cell r="Q1208">
            <v>6</v>
          </cell>
          <cell r="R1208">
            <v>6</v>
          </cell>
          <cell r="S1208">
            <v>20</v>
          </cell>
          <cell r="T1208">
            <v>3</v>
          </cell>
          <cell r="U1208">
            <v>1</v>
          </cell>
          <cell r="V1208">
            <v>-3</v>
          </cell>
          <cell r="W1208">
            <v>52</v>
          </cell>
          <cell r="X1208">
            <v>39226</v>
          </cell>
        </row>
        <row r="1209">
          <cell r="A1209" t="str">
            <v>579583</v>
          </cell>
          <cell r="B1209" t="str">
            <v xml:space="preserve">EDISON RIVAI    </v>
          </cell>
          <cell r="C1209" t="str">
            <v>08</v>
          </cell>
          <cell r="D1209" t="str">
            <v>01/04/2002</v>
          </cell>
          <cell r="E1209" t="str">
            <v>PWS. PRWT RUANG OPERASI</v>
          </cell>
          <cell r="F1209" t="str">
            <v>06</v>
          </cell>
          <cell r="G1209" t="str">
            <v>03/01/2000</v>
          </cell>
          <cell r="H1209">
            <v>20254</v>
          </cell>
          <cell r="I1209" t="str">
            <v>0000056765</v>
          </cell>
          <cell r="J1209" t="str">
            <v>SMK</v>
          </cell>
          <cell r="K1209" t="str">
            <v>SEK PENGATUR RAWAT</v>
          </cell>
          <cell r="L1209" t="str">
            <v>PLAJU</v>
          </cell>
          <cell r="M1209" t="str">
            <v>18/11/1980</v>
          </cell>
          <cell r="N1209" t="str">
            <v>E13Y80</v>
          </cell>
          <cell r="O1209" t="str">
            <v>INST. BEDAH/CSSD</v>
          </cell>
          <cell r="P1209">
            <v>7</v>
          </cell>
          <cell r="Q1209">
            <v>6</v>
          </cell>
          <cell r="R1209">
            <v>5</v>
          </cell>
          <cell r="S1209">
            <v>21.666666666666668</v>
          </cell>
          <cell r="T1209">
            <v>3</v>
          </cell>
          <cell r="U1209">
            <v>4</v>
          </cell>
          <cell r="V1209">
            <v>-2</v>
          </cell>
          <cell r="W1209">
            <v>49</v>
          </cell>
          <cell r="X1209">
            <v>40343</v>
          </cell>
        </row>
        <row r="1210">
          <cell r="A1210" t="str">
            <v>579712</v>
          </cell>
          <cell r="B1210" t="str">
            <v xml:space="preserve">BAHARUDDIN    </v>
          </cell>
          <cell r="C1210" t="str">
            <v>12</v>
          </cell>
          <cell r="D1210" t="str">
            <v>01/10/2001</v>
          </cell>
          <cell r="E1210" t="str">
            <v>AST. LAB BAKTERIOLOGI</v>
          </cell>
          <cell r="F1210" t="str">
            <v>08</v>
          </cell>
          <cell r="G1210" t="str">
            <v>03/01/2000</v>
          </cell>
          <cell r="H1210">
            <v>20580</v>
          </cell>
          <cell r="I1210" t="str">
            <v>0000056554</v>
          </cell>
          <cell r="J1210" t="str">
            <v>SMP</v>
          </cell>
          <cell r="K1210" t="str">
            <v>S M P</v>
          </cell>
          <cell r="L1210" t="str">
            <v>PLAJU</v>
          </cell>
          <cell r="M1210" t="str">
            <v>05/11/1977</v>
          </cell>
          <cell r="N1210" t="str">
            <v>E13YB0</v>
          </cell>
          <cell r="O1210" t="str">
            <v>INST. PENUNJANG MEDIS</v>
          </cell>
          <cell r="P1210">
            <v>5</v>
          </cell>
          <cell r="Q1210">
            <v>5</v>
          </cell>
          <cell r="R1210">
            <v>4</v>
          </cell>
          <cell r="S1210">
            <v>13.333333333333334</v>
          </cell>
          <cell r="T1210">
            <v>2</v>
          </cell>
          <cell r="U1210">
            <v>4</v>
          </cell>
          <cell r="V1210">
            <v>-4</v>
          </cell>
          <cell r="W1210">
            <v>48</v>
          </cell>
          <cell r="X1210">
            <v>40668</v>
          </cell>
        </row>
        <row r="1211">
          <cell r="A1211" t="str">
            <v>579737</v>
          </cell>
          <cell r="B1211" t="str">
            <v xml:space="preserve">BAMBANG SUTRISNO    </v>
          </cell>
          <cell r="C1211" t="str">
            <v>12</v>
          </cell>
          <cell r="D1211" t="str">
            <v>01/04/2001</v>
          </cell>
          <cell r="E1211" t="str">
            <v>MPPK S/D 31052004</v>
          </cell>
          <cell r="F1211" t="str">
            <v>11</v>
          </cell>
          <cell r="G1211" t="str">
            <v>12/05/2003</v>
          </cell>
          <cell r="H1211">
            <v>17665</v>
          </cell>
          <cell r="I1211" t="str">
            <v>0000056555</v>
          </cell>
          <cell r="J1211" t="str">
            <v>SMP</v>
          </cell>
          <cell r="K1211" t="str">
            <v>ST/MESIN</v>
          </cell>
          <cell r="L1211" t="str">
            <v>PLAJU</v>
          </cell>
          <cell r="M1211" t="str">
            <v>18/07/1970</v>
          </cell>
          <cell r="N1211" t="str">
            <v>E13730</v>
          </cell>
          <cell r="O1211" t="str">
            <v>H I K</v>
          </cell>
          <cell r="P1211">
            <v>5</v>
          </cell>
          <cell r="Q1211">
            <v>5</v>
          </cell>
          <cell r="R1211">
            <v>5</v>
          </cell>
          <cell r="S1211">
            <v>15</v>
          </cell>
          <cell r="T1211">
            <v>2</v>
          </cell>
          <cell r="U1211">
            <v>1</v>
          </cell>
          <cell r="V1211">
            <v>-1</v>
          </cell>
          <cell r="W1211">
            <v>56</v>
          </cell>
          <cell r="X1211">
            <v>37753</v>
          </cell>
        </row>
        <row r="1212">
          <cell r="A1212" t="str">
            <v>579964</v>
          </cell>
          <cell r="B1212" t="str">
            <v xml:space="preserve">MUSODIQ  A.P  </v>
          </cell>
          <cell r="C1212" t="str">
            <v>10</v>
          </cell>
          <cell r="D1212" t="str">
            <v>01/04/2001</v>
          </cell>
          <cell r="E1212" t="str">
            <v>AST. RADIO PANTAI</v>
          </cell>
          <cell r="F1212" t="str">
            <v>08</v>
          </cell>
          <cell r="G1212" t="str">
            <v>03/01/2000</v>
          </cell>
          <cell r="H1212">
            <v>21912</v>
          </cell>
          <cell r="I1212" t="str">
            <v>0000055645</v>
          </cell>
          <cell r="J1212" t="str">
            <v>D1</v>
          </cell>
          <cell r="K1212" t="str">
            <v>AKA SIM-I</v>
          </cell>
          <cell r="L1212" t="str">
            <v>PLAJU</v>
          </cell>
          <cell r="M1212" t="str">
            <v>01/12/1980</v>
          </cell>
          <cell r="N1212" t="str">
            <v>E13540</v>
          </cell>
          <cell r="O1212" t="str">
            <v>MARINE</v>
          </cell>
          <cell r="P1212">
            <v>6</v>
          </cell>
          <cell r="Q1212">
            <v>4</v>
          </cell>
          <cell r="R1212">
            <v>5</v>
          </cell>
          <cell r="S1212">
            <v>15</v>
          </cell>
          <cell r="T1212">
            <v>4</v>
          </cell>
          <cell r="U1212">
            <v>4</v>
          </cell>
          <cell r="V1212">
            <v>-2</v>
          </cell>
          <cell r="W1212">
            <v>45</v>
          </cell>
          <cell r="X1212">
            <v>42001</v>
          </cell>
        </row>
        <row r="1213">
          <cell r="A1213" t="str">
            <v>580092</v>
          </cell>
          <cell r="B1213" t="str">
            <v xml:space="preserve">SARAGIH ANIMAR    </v>
          </cell>
          <cell r="C1213" t="str">
            <v>10</v>
          </cell>
          <cell r="D1213" t="str">
            <v>01/10/2003</v>
          </cell>
          <cell r="E1213" t="str">
            <v>PMK. JAGA  LAB  SG</v>
          </cell>
          <cell r="F1213" t="str">
            <v>10</v>
          </cell>
          <cell r="G1213" t="str">
            <v>19/08/2002</v>
          </cell>
          <cell r="H1213">
            <v>19066</v>
          </cell>
          <cell r="I1213" t="str">
            <v>0000055555</v>
          </cell>
          <cell r="J1213" t="str">
            <v>SMK</v>
          </cell>
          <cell r="K1213" t="str">
            <v>S.M.E.A  TATA NIAGA</v>
          </cell>
          <cell r="L1213" t="str">
            <v>SUNGAI GERONG</v>
          </cell>
          <cell r="M1213" t="str">
            <v>01/08/1975</v>
          </cell>
          <cell r="N1213" t="str">
            <v>E13140</v>
          </cell>
          <cell r="O1213" t="str">
            <v>LABORATORIUM</v>
          </cell>
          <cell r="P1213">
            <v>5</v>
          </cell>
          <cell r="Q1213">
            <v>5</v>
          </cell>
          <cell r="R1213">
            <v>5</v>
          </cell>
          <cell r="S1213">
            <v>15</v>
          </cell>
          <cell r="T1213">
            <v>3</v>
          </cell>
          <cell r="U1213">
            <v>2</v>
          </cell>
          <cell r="V1213">
            <v>0</v>
          </cell>
          <cell r="W1213">
            <v>52</v>
          </cell>
          <cell r="X1213">
            <v>39154</v>
          </cell>
        </row>
        <row r="1214">
          <cell r="A1214" t="str">
            <v>580221</v>
          </cell>
          <cell r="B1214" t="str">
            <v xml:space="preserve">SUKARDI    </v>
          </cell>
          <cell r="C1214" t="str">
            <v>11</v>
          </cell>
          <cell r="D1214" t="str">
            <v>01/04/2002</v>
          </cell>
          <cell r="E1214" t="str">
            <v>DANRU KIL SG SEK UTARA</v>
          </cell>
          <cell r="F1214" t="str">
            <v>11</v>
          </cell>
          <cell r="G1214" t="str">
            <v>16/04/2001</v>
          </cell>
          <cell r="H1214">
            <v>18451</v>
          </cell>
          <cell r="I1214" t="str">
            <v>0000036665</v>
          </cell>
          <cell r="J1214" t="str">
            <v>SD</v>
          </cell>
          <cell r="K1214" t="str">
            <v>SEKOLAH DASAR</v>
          </cell>
          <cell r="L1214" t="str">
            <v>PLAJU</v>
          </cell>
          <cell r="M1214" t="str">
            <v>15/07/1970</v>
          </cell>
          <cell r="N1214" t="str">
            <v>E13630</v>
          </cell>
          <cell r="O1214" t="str">
            <v>SEKURITI</v>
          </cell>
          <cell r="P1214">
            <v>6</v>
          </cell>
          <cell r="Q1214">
            <v>6</v>
          </cell>
          <cell r="R1214">
            <v>5</v>
          </cell>
          <cell r="S1214">
            <v>18.333333333333332</v>
          </cell>
          <cell r="T1214">
            <v>1</v>
          </cell>
          <cell r="U1214">
            <v>3</v>
          </cell>
          <cell r="V1214">
            <v>0</v>
          </cell>
          <cell r="W1214">
            <v>54</v>
          </cell>
          <cell r="X1214">
            <v>38540</v>
          </cell>
        </row>
        <row r="1215">
          <cell r="A1215" t="str">
            <v>580254</v>
          </cell>
          <cell r="B1215" t="str">
            <v xml:space="preserve">SULAIMAN    </v>
          </cell>
          <cell r="C1215" t="str">
            <v>10</v>
          </cell>
          <cell r="D1215" t="str">
            <v>01/10/2001</v>
          </cell>
          <cell r="E1215" t="str">
            <v>SEKRETARIS LK &amp; KK UP-III</v>
          </cell>
          <cell r="F1215" t="str">
            <v>09</v>
          </cell>
          <cell r="G1215" t="str">
            <v>10/12/2001</v>
          </cell>
          <cell r="H1215">
            <v>20616</v>
          </cell>
          <cell r="I1215" t="str">
            <v>0000066666</v>
          </cell>
          <cell r="J1215" t="str">
            <v>SMA</v>
          </cell>
          <cell r="K1215" t="str">
            <v>SMA.SOS/PERSAMAAN</v>
          </cell>
          <cell r="L1215" t="str">
            <v>PLAJU</v>
          </cell>
          <cell r="M1215" t="str">
            <v>13/12/1976</v>
          </cell>
          <cell r="N1215" t="str">
            <v>E13400</v>
          </cell>
          <cell r="O1215" t="str">
            <v>LK &amp; KK</v>
          </cell>
          <cell r="P1215">
            <v>6</v>
          </cell>
          <cell r="Q1215">
            <v>6</v>
          </cell>
          <cell r="R1215">
            <v>6</v>
          </cell>
          <cell r="S1215">
            <v>20</v>
          </cell>
          <cell r="T1215">
            <v>3</v>
          </cell>
          <cell r="U1215">
            <v>3</v>
          </cell>
          <cell r="V1215">
            <v>-1</v>
          </cell>
          <cell r="W1215">
            <v>48</v>
          </cell>
          <cell r="X1215">
            <v>40704</v>
          </cell>
        </row>
        <row r="1216">
          <cell r="A1216" t="str">
            <v>580392</v>
          </cell>
          <cell r="B1216" t="str">
            <v xml:space="preserve">ARIEF NURDIN ALIR    </v>
          </cell>
          <cell r="C1216" t="str">
            <v>10</v>
          </cell>
          <cell r="D1216" t="str">
            <v>01/04/2003</v>
          </cell>
          <cell r="E1216" t="str">
            <v>PTR. APPROVAL INVOICING</v>
          </cell>
          <cell r="F1216" t="str">
            <v>10</v>
          </cell>
          <cell r="G1216" t="str">
            <v>03/01/2000</v>
          </cell>
          <cell r="H1216">
            <v>20962</v>
          </cell>
          <cell r="I1216" t="str">
            <v>0000055555</v>
          </cell>
          <cell r="J1216" t="str">
            <v>SMA</v>
          </cell>
          <cell r="K1216" t="str">
            <v>SMA/PASPAL/IPA</v>
          </cell>
          <cell r="L1216" t="str">
            <v>PLAJU</v>
          </cell>
          <cell r="M1216" t="str">
            <v>01/05/1976</v>
          </cell>
          <cell r="N1216" t="str">
            <v>E13810</v>
          </cell>
          <cell r="O1216" t="str">
            <v>KONTROLLER</v>
          </cell>
          <cell r="P1216">
            <v>5</v>
          </cell>
          <cell r="Q1216">
            <v>5</v>
          </cell>
          <cell r="R1216">
            <v>5</v>
          </cell>
          <cell r="S1216">
            <v>15</v>
          </cell>
          <cell r="T1216">
            <v>3</v>
          </cell>
          <cell r="U1216">
            <v>4</v>
          </cell>
          <cell r="V1216">
            <v>0</v>
          </cell>
          <cell r="W1216">
            <v>47</v>
          </cell>
          <cell r="X1216">
            <v>41051</v>
          </cell>
        </row>
        <row r="1217">
          <cell r="A1217" t="str">
            <v>580498</v>
          </cell>
          <cell r="B1217" t="str">
            <v xml:space="preserve">DJUBAIDI    </v>
          </cell>
          <cell r="C1217" t="str">
            <v>11</v>
          </cell>
          <cell r="D1217" t="str">
            <v>01/04/2003</v>
          </cell>
          <cell r="E1217" t="str">
            <v>PTR. PENGAPALAN SHIFT</v>
          </cell>
          <cell r="F1217" t="str">
            <v>10</v>
          </cell>
          <cell r="G1217" t="str">
            <v>01/11/2000</v>
          </cell>
          <cell r="H1217">
            <v>18095</v>
          </cell>
          <cell r="I1217" t="str">
            <v>0000055554</v>
          </cell>
          <cell r="J1217" t="str">
            <v>SMA</v>
          </cell>
          <cell r="K1217" t="str">
            <v>SMA-PASPAL/PERSAMAAN</v>
          </cell>
          <cell r="L1217" t="str">
            <v>PLAJU</v>
          </cell>
          <cell r="M1217" t="str">
            <v>11/08/1969</v>
          </cell>
          <cell r="N1217" t="str">
            <v>E13820</v>
          </cell>
          <cell r="O1217" t="str">
            <v>AKT. KILANG</v>
          </cell>
          <cell r="P1217">
            <v>5</v>
          </cell>
          <cell r="Q1217">
            <v>5</v>
          </cell>
          <cell r="R1217">
            <v>4</v>
          </cell>
          <cell r="S1217">
            <v>13.333333333333334</v>
          </cell>
          <cell r="T1217">
            <v>3</v>
          </cell>
          <cell r="U1217">
            <v>4</v>
          </cell>
          <cell r="V1217">
            <v>-1</v>
          </cell>
          <cell r="W1217">
            <v>55</v>
          </cell>
          <cell r="X1217">
            <v>38184</v>
          </cell>
        </row>
        <row r="1218">
          <cell r="A1218" t="str">
            <v>580651</v>
          </cell>
          <cell r="B1218" t="str">
            <v xml:space="preserve">SLAMET RIYADI    </v>
          </cell>
          <cell r="C1218" t="str">
            <v>11</v>
          </cell>
          <cell r="D1218" t="str">
            <v>01/04/2003</v>
          </cell>
          <cell r="E1218" t="str">
            <v>PIMP. KAPAL MB. MUSI I</v>
          </cell>
          <cell r="F1218" t="str">
            <v>10</v>
          </cell>
          <cell r="G1218" t="str">
            <v>03/01/2000</v>
          </cell>
          <cell r="H1218">
            <v>19989</v>
          </cell>
          <cell r="I1218" t="str">
            <v>0000055665</v>
          </cell>
          <cell r="J1218" t="str">
            <v>SD</v>
          </cell>
          <cell r="K1218" t="str">
            <v>SEKOLAH DASAR</v>
          </cell>
          <cell r="L1218" t="str">
            <v>PLAJU</v>
          </cell>
          <cell r="M1218" t="str">
            <v>13/02/1977</v>
          </cell>
          <cell r="N1218" t="str">
            <v>E13C00</v>
          </cell>
          <cell r="O1218" t="str">
            <v>DOK &amp; PKP</v>
          </cell>
          <cell r="P1218">
            <v>6</v>
          </cell>
          <cell r="Q1218">
            <v>6</v>
          </cell>
          <cell r="R1218">
            <v>5</v>
          </cell>
          <cell r="S1218">
            <v>18.333333333333332</v>
          </cell>
          <cell r="T1218">
            <v>1</v>
          </cell>
          <cell r="U1218">
            <v>4</v>
          </cell>
          <cell r="V1218">
            <v>-1</v>
          </cell>
          <cell r="W1218">
            <v>50</v>
          </cell>
          <cell r="X1218">
            <v>40078</v>
          </cell>
        </row>
        <row r="1219">
          <cell r="A1219" t="str">
            <v>580935</v>
          </cell>
          <cell r="B1219" t="str">
            <v xml:space="preserve">A.Y. KASIJA    </v>
          </cell>
          <cell r="C1219" t="str">
            <v>10</v>
          </cell>
          <cell r="D1219" t="str">
            <v>01/10/1999</v>
          </cell>
          <cell r="E1219" t="str">
            <v>AST. RUANG PENYAKIT DALAM</v>
          </cell>
          <cell r="F1219" t="str">
            <v>08</v>
          </cell>
          <cell r="G1219" t="str">
            <v>03/01/2000</v>
          </cell>
          <cell r="H1219">
            <v>19192</v>
          </cell>
          <cell r="I1219" t="str">
            <v>0000055556</v>
          </cell>
          <cell r="J1219" t="str">
            <v>SMK</v>
          </cell>
          <cell r="K1219" t="str">
            <v>SEK PENGATUR RAWAT</v>
          </cell>
          <cell r="L1219" t="str">
            <v>PLAJU</v>
          </cell>
          <cell r="M1219" t="str">
            <v>05/01/1981</v>
          </cell>
          <cell r="N1219" t="str">
            <v>E13Y60</v>
          </cell>
          <cell r="O1219" t="str">
            <v>INST. RAWAT INAP</v>
          </cell>
          <cell r="P1219">
            <v>5</v>
          </cell>
          <cell r="Q1219">
            <v>5</v>
          </cell>
          <cell r="R1219">
            <v>6</v>
          </cell>
          <cell r="S1219">
            <v>16.666666666666668</v>
          </cell>
          <cell r="T1219">
            <v>3</v>
          </cell>
          <cell r="U1219">
            <v>4</v>
          </cell>
          <cell r="V1219">
            <v>-2</v>
          </cell>
          <cell r="W1219">
            <v>52</v>
          </cell>
          <cell r="X1219">
            <v>39280</v>
          </cell>
        </row>
        <row r="1220">
          <cell r="A1220" t="str">
            <v>581575</v>
          </cell>
          <cell r="B1220" t="str">
            <v xml:space="preserve">SENEN    </v>
          </cell>
          <cell r="C1220" t="str">
            <v>11</v>
          </cell>
          <cell r="D1220" t="str">
            <v>01/04/2003</v>
          </cell>
          <cell r="E1220" t="str">
            <v>OPR. TANK RPM 1</v>
          </cell>
          <cell r="F1220" t="str">
            <v>11</v>
          </cell>
          <cell r="G1220" t="str">
            <v>03/01/2000</v>
          </cell>
          <cell r="H1220">
            <v>20699</v>
          </cell>
          <cell r="I1220" t="str">
            <v>0000034455</v>
          </cell>
          <cell r="J1220" t="str">
            <v>SMA</v>
          </cell>
          <cell r="K1220" t="str">
            <v>S.M.A / SOSIAL</v>
          </cell>
          <cell r="L1220" t="str">
            <v>SUNGAI GERONG</v>
          </cell>
          <cell r="M1220" t="str">
            <v>05/02/1975</v>
          </cell>
          <cell r="N1220" t="str">
            <v>E13119</v>
          </cell>
          <cell r="O1220" t="str">
            <v>I T P</v>
          </cell>
          <cell r="P1220">
            <v>4</v>
          </cell>
          <cell r="Q1220">
            <v>5</v>
          </cell>
          <cell r="R1220">
            <v>5</v>
          </cell>
          <cell r="S1220">
            <v>13.333333333333334</v>
          </cell>
          <cell r="T1220">
            <v>3</v>
          </cell>
          <cell r="U1220">
            <v>4</v>
          </cell>
          <cell r="V1220">
            <v>0</v>
          </cell>
          <cell r="W1220">
            <v>48</v>
          </cell>
          <cell r="X1220">
            <v>40787</v>
          </cell>
        </row>
        <row r="1221">
          <cell r="A1221" t="str">
            <v>594381</v>
          </cell>
          <cell r="B1221" t="str">
            <v xml:space="preserve">FIRDAUS EFFENDI    </v>
          </cell>
          <cell r="C1221" t="str">
            <v>11</v>
          </cell>
          <cell r="D1221" t="str">
            <v>01/10/2003</v>
          </cell>
          <cell r="E1221" t="str">
            <v>PJ. MESIN  PTB. RT XI</v>
          </cell>
          <cell r="F1221" t="str">
            <v>11</v>
          </cell>
          <cell r="G1221" t="str">
            <v>03/01/2000</v>
          </cell>
          <cell r="H1221">
            <v>20823</v>
          </cell>
          <cell r="I1221" t="str">
            <v>0000056565</v>
          </cell>
          <cell r="J1221" t="str">
            <v>SMA</v>
          </cell>
          <cell r="K1221" t="str">
            <v>MUALIM PEL.TERBATAS (MPT)</v>
          </cell>
          <cell r="L1221" t="str">
            <v>PLAJU</v>
          </cell>
          <cell r="M1221" t="str">
            <v>28/04/1981</v>
          </cell>
          <cell r="N1221" t="str">
            <v>E13C00</v>
          </cell>
          <cell r="O1221" t="str">
            <v>DOK &amp; PKP</v>
          </cell>
          <cell r="P1221">
            <v>5</v>
          </cell>
          <cell r="Q1221">
            <v>6</v>
          </cell>
          <cell r="R1221">
            <v>5</v>
          </cell>
          <cell r="S1221">
            <v>16.666666666666668</v>
          </cell>
          <cell r="T1221">
            <v>3</v>
          </cell>
          <cell r="U1221">
            <v>4</v>
          </cell>
          <cell r="V1221">
            <v>0</v>
          </cell>
          <cell r="W1221">
            <v>47</v>
          </cell>
          <cell r="X1221">
            <v>40911</v>
          </cell>
        </row>
        <row r="1222">
          <cell r="A1222" t="str">
            <v>595167</v>
          </cell>
          <cell r="B1222" t="str">
            <v xml:space="preserve">HELSON HERRI  SSos  </v>
          </cell>
          <cell r="C1222" t="str">
            <v>09</v>
          </cell>
          <cell r="D1222" t="str">
            <v>01/10/2002</v>
          </cell>
          <cell r="E1222" t="str">
            <v>PWS. PENGAMANAN NON FIK</v>
          </cell>
          <cell r="F1222" t="str">
            <v>07</v>
          </cell>
          <cell r="G1222" t="str">
            <v>16/04/2001</v>
          </cell>
          <cell r="H1222">
            <v>22258</v>
          </cell>
          <cell r="I1222" t="str">
            <v>0000055666</v>
          </cell>
          <cell r="J1222" t="str">
            <v>S1</v>
          </cell>
          <cell r="K1222" t="str">
            <v>SARJANA ADMINISTRASI</v>
          </cell>
          <cell r="L1222" t="str">
            <v>PLAJU</v>
          </cell>
          <cell r="M1222" t="str">
            <v>25/06/1981</v>
          </cell>
          <cell r="N1222" t="str">
            <v>E13630</v>
          </cell>
          <cell r="O1222" t="str">
            <v>SEKURITI</v>
          </cell>
          <cell r="P1222">
            <v>6</v>
          </cell>
          <cell r="Q1222">
            <v>6</v>
          </cell>
          <cell r="R1222">
            <v>6</v>
          </cell>
          <cell r="S1222">
            <v>20</v>
          </cell>
          <cell r="T1222">
            <v>7</v>
          </cell>
          <cell r="U1222">
            <v>3</v>
          </cell>
          <cell r="V1222">
            <v>-2</v>
          </cell>
          <cell r="W1222">
            <v>44</v>
          </cell>
          <cell r="X1222">
            <v>42346</v>
          </cell>
        </row>
        <row r="1223">
          <cell r="A1223" t="str">
            <v>596066</v>
          </cell>
          <cell r="B1223" t="str">
            <v xml:space="preserve">ELLY EKA SUSANTI    </v>
          </cell>
          <cell r="C1223" t="str">
            <v>10</v>
          </cell>
          <cell r="D1223" t="str">
            <v>01/10/1999</v>
          </cell>
          <cell r="E1223" t="str">
            <v>AST. PERAWAT SHIFT I</v>
          </cell>
          <cell r="F1223" t="str">
            <v>08</v>
          </cell>
          <cell r="G1223" t="str">
            <v>03/01/2000</v>
          </cell>
          <cell r="H1223">
            <v>21540</v>
          </cell>
          <cell r="I1223" t="str">
            <v>0000055556</v>
          </cell>
          <cell r="J1223" t="str">
            <v>SMK</v>
          </cell>
          <cell r="K1223" t="str">
            <v>SEK PENGATUR RAWAT</v>
          </cell>
          <cell r="L1223" t="str">
            <v>PLAJU</v>
          </cell>
          <cell r="M1223" t="str">
            <v>01/04/1981</v>
          </cell>
          <cell r="N1223" t="str">
            <v>E13Y60</v>
          </cell>
          <cell r="O1223" t="str">
            <v>INST. RAWAT INAP</v>
          </cell>
          <cell r="P1223">
            <v>5</v>
          </cell>
          <cell r="Q1223">
            <v>5</v>
          </cell>
          <cell r="R1223">
            <v>6</v>
          </cell>
          <cell r="S1223">
            <v>16.666666666666668</v>
          </cell>
          <cell r="T1223">
            <v>3</v>
          </cell>
          <cell r="U1223">
            <v>4</v>
          </cell>
          <cell r="V1223">
            <v>-2</v>
          </cell>
          <cell r="W1223">
            <v>46</v>
          </cell>
          <cell r="X1223">
            <v>41629</v>
          </cell>
        </row>
        <row r="1224">
          <cell r="A1224" t="str">
            <v>596074</v>
          </cell>
          <cell r="B1224" t="str">
            <v xml:space="preserve">ERLINA MARTINI  BSC  </v>
          </cell>
          <cell r="C1224" t="str">
            <v>08</v>
          </cell>
          <cell r="D1224" t="str">
            <v>01/04/1999</v>
          </cell>
          <cell r="E1224" t="str">
            <v>ANL. SDM &amp; MUTU ASKEP</v>
          </cell>
          <cell r="F1224" t="str">
            <v>07</v>
          </cell>
          <cell r="G1224" t="str">
            <v>03/01/2000</v>
          </cell>
          <cell r="H1224">
            <v>20710</v>
          </cell>
          <cell r="I1224" t="str">
            <v>0000066666</v>
          </cell>
          <cell r="J1224" t="str">
            <v>D3</v>
          </cell>
          <cell r="K1224" t="str">
            <v>AKKES RAWAT UMUM</v>
          </cell>
          <cell r="L1224" t="str">
            <v>PLAJU</v>
          </cell>
          <cell r="M1224" t="str">
            <v>01/04/1981</v>
          </cell>
          <cell r="N1224" t="str">
            <v>E13Y10</v>
          </cell>
          <cell r="O1224" t="str">
            <v>PERAWATAN/RS</v>
          </cell>
          <cell r="P1224">
            <v>6</v>
          </cell>
          <cell r="Q1224">
            <v>6</v>
          </cell>
          <cell r="R1224">
            <v>6</v>
          </cell>
          <cell r="S1224">
            <v>20</v>
          </cell>
          <cell r="T1224">
            <v>6</v>
          </cell>
          <cell r="U1224">
            <v>4</v>
          </cell>
          <cell r="V1224">
            <v>-1</v>
          </cell>
          <cell r="W1224">
            <v>48</v>
          </cell>
          <cell r="X1224">
            <v>40798</v>
          </cell>
        </row>
        <row r="1225">
          <cell r="A1225" t="str">
            <v>596106</v>
          </cell>
          <cell r="B1225" t="str">
            <v xml:space="preserve">YUSRA NDENSON P    </v>
          </cell>
          <cell r="C1225" t="str">
            <v>09</v>
          </cell>
          <cell r="D1225" t="str">
            <v>01/04/1998</v>
          </cell>
          <cell r="E1225" t="str">
            <v>AST. LAB HEMATOLOGI</v>
          </cell>
          <cell r="F1225" t="str">
            <v>08</v>
          </cell>
          <cell r="G1225" t="str">
            <v>03/01/2000</v>
          </cell>
          <cell r="H1225">
            <v>20902</v>
          </cell>
          <cell r="I1225" t="str">
            <v>0000055655</v>
          </cell>
          <cell r="J1225" t="str">
            <v>SMK</v>
          </cell>
          <cell r="K1225" t="str">
            <v>SEK  P'ATUR ANALIS</v>
          </cell>
          <cell r="L1225" t="str">
            <v>PLAJU</v>
          </cell>
          <cell r="M1225" t="str">
            <v>01/04/1981</v>
          </cell>
          <cell r="N1225" t="str">
            <v>E13YB0</v>
          </cell>
          <cell r="O1225" t="str">
            <v>INST. PENUNJANG MEDIS</v>
          </cell>
          <cell r="P1225">
            <v>6</v>
          </cell>
          <cell r="Q1225">
            <v>5</v>
          </cell>
          <cell r="R1225">
            <v>5</v>
          </cell>
          <cell r="S1225">
            <v>16.666666666666668</v>
          </cell>
          <cell r="T1225">
            <v>3</v>
          </cell>
          <cell r="U1225">
            <v>4</v>
          </cell>
          <cell r="V1225">
            <v>-1</v>
          </cell>
          <cell r="W1225">
            <v>47</v>
          </cell>
          <cell r="X1225">
            <v>40991</v>
          </cell>
        </row>
        <row r="1226">
          <cell r="A1226" t="str">
            <v>596122</v>
          </cell>
          <cell r="B1226" t="str">
            <v xml:space="preserve">RUSTINI HAMID  BSC  </v>
          </cell>
          <cell r="C1226" t="str">
            <v>09</v>
          </cell>
          <cell r="D1226" t="str">
            <v>01/04/1999</v>
          </cell>
          <cell r="E1226" t="str">
            <v>AST. PERAWAT SHIFT I</v>
          </cell>
          <cell r="F1226" t="str">
            <v>08</v>
          </cell>
          <cell r="G1226" t="str">
            <v>03/01/2000</v>
          </cell>
          <cell r="H1226">
            <v>20554</v>
          </cell>
          <cell r="I1226" t="str">
            <v>0000066656</v>
          </cell>
          <cell r="J1226" t="str">
            <v>D3</v>
          </cell>
          <cell r="K1226" t="str">
            <v>AKKES RAWAT UMUM</v>
          </cell>
          <cell r="L1226" t="str">
            <v>PLAJU</v>
          </cell>
          <cell r="M1226" t="str">
            <v>01/04/1981</v>
          </cell>
          <cell r="N1226" t="str">
            <v>E13Y60</v>
          </cell>
          <cell r="O1226" t="str">
            <v>INST. RAWAT INAP</v>
          </cell>
          <cell r="P1226">
            <v>6</v>
          </cell>
          <cell r="Q1226">
            <v>5</v>
          </cell>
          <cell r="R1226">
            <v>6</v>
          </cell>
          <cell r="S1226">
            <v>18.333333333333332</v>
          </cell>
          <cell r="T1226">
            <v>6</v>
          </cell>
          <cell r="U1226">
            <v>4</v>
          </cell>
          <cell r="V1226">
            <v>-1</v>
          </cell>
          <cell r="W1226">
            <v>48</v>
          </cell>
          <cell r="X1226">
            <v>40642</v>
          </cell>
        </row>
        <row r="1227">
          <cell r="A1227" t="str">
            <v>596147</v>
          </cell>
          <cell r="B1227" t="str">
            <v xml:space="preserve">WARNIS BR  BSC  </v>
          </cell>
          <cell r="C1227" t="str">
            <v>09</v>
          </cell>
          <cell r="D1227" t="str">
            <v>01/04/2000</v>
          </cell>
          <cell r="E1227" t="str">
            <v>AST. PERAWAT SHIFT I</v>
          </cell>
          <cell r="F1227" t="str">
            <v>08</v>
          </cell>
          <cell r="G1227" t="str">
            <v>03/01/2000</v>
          </cell>
          <cell r="H1227">
            <v>20123</v>
          </cell>
          <cell r="I1227" t="str">
            <v>0000066666</v>
          </cell>
          <cell r="J1227" t="str">
            <v>D3</v>
          </cell>
          <cell r="K1227" t="str">
            <v>AKKES RAWAT UMUM</v>
          </cell>
          <cell r="L1227" t="str">
            <v>PLAJU</v>
          </cell>
          <cell r="M1227" t="str">
            <v>01/04/1981</v>
          </cell>
          <cell r="N1227" t="str">
            <v>E13Y90</v>
          </cell>
          <cell r="O1227" t="str">
            <v>INST. GAWAT DARURAT</v>
          </cell>
          <cell r="P1227">
            <v>6</v>
          </cell>
          <cell r="Q1227">
            <v>6</v>
          </cell>
          <cell r="R1227">
            <v>6</v>
          </cell>
          <cell r="S1227">
            <v>20</v>
          </cell>
          <cell r="T1227">
            <v>6</v>
          </cell>
          <cell r="U1227">
            <v>4</v>
          </cell>
          <cell r="V1227">
            <v>-1</v>
          </cell>
          <cell r="W1227">
            <v>49</v>
          </cell>
          <cell r="X1227">
            <v>40212</v>
          </cell>
        </row>
        <row r="1228">
          <cell r="A1228" t="str">
            <v>596155</v>
          </cell>
          <cell r="B1228" t="str">
            <v xml:space="preserve">YOSINTJE  B.T.    </v>
          </cell>
          <cell r="C1228" t="str">
            <v>09</v>
          </cell>
          <cell r="D1228" t="str">
            <v>01/04/2003</v>
          </cell>
          <cell r="E1228" t="str">
            <v>AST. PERAWAT SHIFT I</v>
          </cell>
          <cell r="F1228" t="str">
            <v>08</v>
          </cell>
          <cell r="G1228" t="str">
            <v>03/01/2000</v>
          </cell>
          <cell r="H1228">
            <v>19850</v>
          </cell>
          <cell r="I1228" t="str">
            <v>0000065565</v>
          </cell>
          <cell r="J1228" t="str">
            <v>SMK</v>
          </cell>
          <cell r="K1228" t="str">
            <v>SEK PENGATUR RAWAT</v>
          </cell>
          <cell r="L1228" t="str">
            <v>PLAJU</v>
          </cell>
          <cell r="M1228" t="str">
            <v>01/04/1981</v>
          </cell>
          <cell r="N1228" t="str">
            <v>E13Y60</v>
          </cell>
          <cell r="O1228" t="str">
            <v>INST. RAWAT INAP</v>
          </cell>
          <cell r="P1228">
            <v>5</v>
          </cell>
          <cell r="Q1228">
            <v>6</v>
          </cell>
          <cell r="R1228">
            <v>5</v>
          </cell>
          <cell r="S1228">
            <v>16.666666666666668</v>
          </cell>
          <cell r="T1228">
            <v>3</v>
          </cell>
          <cell r="U1228">
            <v>4</v>
          </cell>
          <cell r="V1228">
            <v>-1</v>
          </cell>
          <cell r="W1228">
            <v>50</v>
          </cell>
          <cell r="X1228">
            <v>39939</v>
          </cell>
        </row>
        <row r="1229">
          <cell r="A1229" t="str">
            <v>596188</v>
          </cell>
          <cell r="B1229" t="str">
            <v xml:space="preserve">NANAM SEMBIRING    </v>
          </cell>
          <cell r="C1229" t="str">
            <v>09</v>
          </cell>
          <cell r="D1229" t="str">
            <v>01/04/2003</v>
          </cell>
          <cell r="E1229" t="str">
            <v>AST. RADIOLOGI</v>
          </cell>
          <cell r="F1229" t="str">
            <v>08</v>
          </cell>
          <cell r="G1229" t="str">
            <v>03/01/2000</v>
          </cell>
          <cell r="H1229">
            <v>20010</v>
          </cell>
          <cell r="I1229" t="str">
            <v>0000056665</v>
          </cell>
          <cell r="J1229" t="str">
            <v>SMK</v>
          </cell>
          <cell r="K1229" t="str">
            <v>SEK P'ATUR RONTGEN</v>
          </cell>
          <cell r="L1229" t="str">
            <v>PLAJU</v>
          </cell>
          <cell r="M1229" t="str">
            <v>04/05/1981</v>
          </cell>
          <cell r="N1229" t="str">
            <v>E13YB0</v>
          </cell>
          <cell r="O1229" t="str">
            <v>INST. PENUNJANG MEDIS</v>
          </cell>
          <cell r="P1229">
            <v>6</v>
          </cell>
          <cell r="Q1229">
            <v>6</v>
          </cell>
          <cell r="R1229">
            <v>5</v>
          </cell>
          <cell r="S1229">
            <v>18.333333333333332</v>
          </cell>
          <cell r="T1229">
            <v>3</v>
          </cell>
          <cell r="U1229">
            <v>4</v>
          </cell>
          <cell r="V1229">
            <v>-1</v>
          </cell>
          <cell r="W1229">
            <v>50</v>
          </cell>
          <cell r="X1229">
            <v>40099</v>
          </cell>
        </row>
        <row r="1230">
          <cell r="A1230" t="str">
            <v>607973</v>
          </cell>
          <cell r="B1230" t="str">
            <v xml:space="preserve">ABDUL WAHID DJAIZ  DR SP </v>
          </cell>
          <cell r="C1230" t="str">
            <v>03</v>
          </cell>
          <cell r="D1230" t="str">
            <v>01/04/2001</v>
          </cell>
          <cell r="E1230" t="str">
            <v>DIR. RS. PERTAMINA PL</v>
          </cell>
          <cell r="F1230" t="str">
            <v>02</v>
          </cell>
          <cell r="G1230" t="str">
            <v>29/05/2000</v>
          </cell>
          <cell r="H1230">
            <v>18427</v>
          </cell>
          <cell r="I1230" t="str">
            <v>0000066665</v>
          </cell>
          <cell r="J1230" t="str">
            <v>S2</v>
          </cell>
          <cell r="K1230" t="str">
            <v>(S2) - KEDOKTERAN</v>
          </cell>
          <cell r="L1230" t="str">
            <v>PLAJU</v>
          </cell>
          <cell r="M1230" t="str">
            <v>08/02/1982</v>
          </cell>
          <cell r="N1230" t="str">
            <v>E13Y00</v>
          </cell>
          <cell r="O1230" t="str">
            <v>RS. PERTAMINA</v>
          </cell>
          <cell r="P1230">
            <v>6</v>
          </cell>
          <cell r="Q1230">
            <v>6</v>
          </cell>
          <cell r="R1230">
            <v>5</v>
          </cell>
          <cell r="S1230">
            <v>18.333333333333332</v>
          </cell>
          <cell r="T1230">
            <v>8</v>
          </cell>
          <cell r="U1230">
            <v>4</v>
          </cell>
          <cell r="V1230">
            <v>-1</v>
          </cell>
          <cell r="W1230">
            <v>54</v>
          </cell>
          <cell r="X1230">
            <v>38516</v>
          </cell>
        </row>
        <row r="1231">
          <cell r="A1231" t="str">
            <v>610012</v>
          </cell>
          <cell r="B1231" t="str">
            <v xml:space="preserve">H. DJUNAIDI JUSUF  IR  </v>
          </cell>
          <cell r="C1231" t="str">
            <v>03</v>
          </cell>
          <cell r="D1231" t="str">
            <v>01/10/1999</v>
          </cell>
          <cell r="E1231" t="str">
            <v>KABID. SI &amp; K</v>
          </cell>
          <cell r="F1231" t="str">
            <v>03</v>
          </cell>
          <cell r="G1231" t="str">
            <v>14/01/2003</v>
          </cell>
          <cell r="H1231">
            <v>19479</v>
          </cell>
          <cell r="I1231" t="str">
            <v>0000066665</v>
          </cell>
          <cell r="J1231" t="str">
            <v>S1</v>
          </cell>
          <cell r="K1231" t="str">
            <v>TEKNIK KIMIA</v>
          </cell>
          <cell r="L1231" t="str">
            <v>PLAJU</v>
          </cell>
          <cell r="M1231" t="str">
            <v>16/11/1981</v>
          </cell>
          <cell r="N1231" t="str">
            <v>E13900</v>
          </cell>
          <cell r="O1231" t="str">
            <v>SI &amp; K</v>
          </cell>
          <cell r="P1231">
            <v>6</v>
          </cell>
          <cell r="Q1231">
            <v>6</v>
          </cell>
          <cell r="R1231">
            <v>5</v>
          </cell>
          <cell r="S1231">
            <v>18.333333333333332</v>
          </cell>
          <cell r="T1231">
            <v>7</v>
          </cell>
          <cell r="U1231">
            <v>1</v>
          </cell>
          <cell r="V1231">
            <v>0</v>
          </cell>
          <cell r="W1231">
            <v>51</v>
          </cell>
          <cell r="X1231">
            <v>39568</v>
          </cell>
        </row>
        <row r="1232">
          <cell r="A1232" t="str">
            <v>616486</v>
          </cell>
          <cell r="B1232" t="str">
            <v xml:space="preserve">MUHAMMAD YAMIN  SE  </v>
          </cell>
          <cell r="C1232" t="str">
            <v>06</v>
          </cell>
          <cell r="D1232" t="str">
            <v>01/04/2003</v>
          </cell>
          <cell r="E1232" t="str">
            <v>KA. KEUANGAN</v>
          </cell>
          <cell r="F1232" t="str">
            <v>05</v>
          </cell>
          <cell r="G1232" t="str">
            <v>03/01/2000</v>
          </cell>
          <cell r="H1232">
            <v>19234</v>
          </cell>
          <cell r="I1232" t="str">
            <v>0000065566</v>
          </cell>
          <cell r="J1232" t="str">
            <v>S1</v>
          </cell>
          <cell r="K1232" t="str">
            <v>EKONOMI MANAGEMENT</v>
          </cell>
          <cell r="L1232" t="str">
            <v>PLAJU</v>
          </cell>
          <cell r="M1232" t="str">
            <v>11/01/1982</v>
          </cell>
          <cell r="N1232" t="str">
            <v>E13Y40</v>
          </cell>
          <cell r="O1232" t="str">
            <v>KEUANGAN/RS</v>
          </cell>
          <cell r="P1232">
            <v>5</v>
          </cell>
          <cell r="Q1232">
            <v>6</v>
          </cell>
          <cell r="R1232">
            <v>6</v>
          </cell>
          <cell r="S1232">
            <v>18.333333333333332</v>
          </cell>
          <cell r="T1232">
            <v>7</v>
          </cell>
          <cell r="U1232">
            <v>4</v>
          </cell>
          <cell r="V1232">
            <v>-1</v>
          </cell>
          <cell r="W1232">
            <v>52</v>
          </cell>
          <cell r="X1232">
            <v>39322</v>
          </cell>
        </row>
        <row r="1233">
          <cell r="A1233" t="str">
            <v>617936</v>
          </cell>
          <cell r="B1233" t="str">
            <v xml:space="preserve">BAMBANG SUTEDJO  IR  </v>
          </cell>
          <cell r="C1233" t="str">
            <v>03</v>
          </cell>
          <cell r="D1233" t="str">
            <v>01/04/2001</v>
          </cell>
          <cell r="E1233" t="str">
            <v>KA. PENGADAAN</v>
          </cell>
          <cell r="F1233" t="str">
            <v>03</v>
          </cell>
          <cell r="G1233" t="str">
            <v>31/12/2000</v>
          </cell>
          <cell r="H1233">
            <v>19309</v>
          </cell>
          <cell r="I1233" t="str">
            <v>0000066566</v>
          </cell>
          <cell r="J1233" t="str">
            <v>S1</v>
          </cell>
          <cell r="K1233" t="str">
            <v>TEKNIK MESIN</v>
          </cell>
          <cell r="L1233" t="str">
            <v>SUNGAI GERONG</v>
          </cell>
          <cell r="M1233" t="str">
            <v>17/12/1981</v>
          </cell>
          <cell r="N1233" t="str">
            <v>E13A60</v>
          </cell>
          <cell r="O1233" t="str">
            <v>PENGADAAN/JPK</v>
          </cell>
          <cell r="P1233">
            <v>5</v>
          </cell>
          <cell r="Q1233">
            <v>6</v>
          </cell>
          <cell r="R1233">
            <v>6</v>
          </cell>
          <cell r="S1233">
            <v>18.333333333333332</v>
          </cell>
          <cell r="T1233">
            <v>7</v>
          </cell>
          <cell r="U1233">
            <v>4</v>
          </cell>
          <cell r="V1233">
            <v>0</v>
          </cell>
          <cell r="W1233">
            <v>52</v>
          </cell>
          <cell r="X1233">
            <v>39397</v>
          </cell>
        </row>
        <row r="1234">
          <cell r="A1234" t="str">
            <v>617944</v>
          </cell>
          <cell r="B1234" t="str">
            <v xml:space="preserve">HARY SOEBANDRIO  IR DRS </v>
          </cell>
          <cell r="C1234" t="str">
            <v>03</v>
          </cell>
          <cell r="D1234" t="str">
            <v>01/10/1999</v>
          </cell>
          <cell r="E1234" t="str">
            <v>MANAJER S D M</v>
          </cell>
          <cell r="F1234" t="str">
            <v>02</v>
          </cell>
          <cell r="G1234" t="str">
            <v>12/11/2003</v>
          </cell>
          <cell r="H1234">
            <v>20992</v>
          </cell>
          <cell r="I1234" t="str">
            <v>0000066666</v>
          </cell>
          <cell r="J1234" t="str">
            <v>S1</v>
          </cell>
          <cell r="K1234" t="str">
            <v>SOSPOL ADM NEGARA</v>
          </cell>
          <cell r="L1234" t="str">
            <v>PLAJU</v>
          </cell>
          <cell r="M1234" t="str">
            <v>17/12/1981</v>
          </cell>
          <cell r="N1234" t="str">
            <v>E13700</v>
          </cell>
          <cell r="O1234" t="str">
            <v>SDM UP. III</v>
          </cell>
          <cell r="P1234">
            <v>6</v>
          </cell>
          <cell r="Q1234">
            <v>6</v>
          </cell>
          <cell r="R1234">
            <v>6</v>
          </cell>
          <cell r="S1234">
            <v>20</v>
          </cell>
          <cell r="T1234">
            <v>7</v>
          </cell>
          <cell r="U1234">
            <v>1</v>
          </cell>
          <cell r="V1234">
            <v>-1</v>
          </cell>
          <cell r="W1234">
            <v>47</v>
          </cell>
          <cell r="X1234">
            <v>41081</v>
          </cell>
        </row>
        <row r="1235">
          <cell r="A1235" t="str">
            <v>618121</v>
          </cell>
          <cell r="B1235" t="str">
            <v xml:space="preserve">AGUS HARYANTO  IR  </v>
          </cell>
          <cell r="C1235" t="str">
            <v>02</v>
          </cell>
          <cell r="D1235" t="str">
            <v>01/04/2002</v>
          </cell>
          <cell r="E1235" t="str">
            <v>MANAJER KILANG</v>
          </cell>
          <cell r="F1235" t="str">
            <v>01</v>
          </cell>
          <cell r="G1235" t="str">
            <v>03/12/2003</v>
          </cell>
          <cell r="H1235">
            <v>19797</v>
          </cell>
          <cell r="I1235" t="str">
            <v>0000055666</v>
          </cell>
          <cell r="J1235" t="str">
            <v>S1</v>
          </cell>
          <cell r="K1235" t="str">
            <v>TEKNIK KIMIA</v>
          </cell>
          <cell r="L1235" t="str">
            <v>PLAJU</v>
          </cell>
          <cell r="M1235" t="str">
            <v>12/10/1981</v>
          </cell>
          <cell r="N1235" t="str">
            <v>E13100</v>
          </cell>
          <cell r="O1235" t="str">
            <v>KILANG UP-III</v>
          </cell>
          <cell r="P1235">
            <v>6</v>
          </cell>
          <cell r="Q1235">
            <v>6</v>
          </cell>
          <cell r="R1235">
            <v>6</v>
          </cell>
          <cell r="S1235">
            <v>20</v>
          </cell>
          <cell r="T1235">
            <v>7</v>
          </cell>
          <cell r="U1235">
            <v>1</v>
          </cell>
          <cell r="V1235">
            <v>-1</v>
          </cell>
          <cell r="W1235">
            <v>50</v>
          </cell>
          <cell r="X1235">
            <v>39886</v>
          </cell>
        </row>
        <row r="1236">
          <cell r="A1236" t="str">
            <v>627818</v>
          </cell>
          <cell r="B1236" t="str">
            <v xml:space="preserve">AGUNG MARDIONO  IR  </v>
          </cell>
          <cell r="C1236" t="str">
            <v>03</v>
          </cell>
          <cell r="D1236" t="str">
            <v>01/10/2000</v>
          </cell>
          <cell r="E1236" t="str">
            <v>MANAJER UNIT PROD. I</v>
          </cell>
          <cell r="F1236" t="str">
            <v>02</v>
          </cell>
          <cell r="G1236" t="str">
            <v>14/01/2003</v>
          </cell>
          <cell r="H1236">
            <v>20702</v>
          </cell>
          <cell r="I1236" t="str">
            <v>0000056665</v>
          </cell>
          <cell r="J1236" t="str">
            <v>S1</v>
          </cell>
          <cell r="K1236" t="str">
            <v>TEKNIK KIMIA</v>
          </cell>
          <cell r="L1236" t="str">
            <v>PLAJU</v>
          </cell>
          <cell r="M1236" t="str">
            <v>10/01/1983</v>
          </cell>
          <cell r="N1236" t="str">
            <v>E13110</v>
          </cell>
          <cell r="O1236" t="str">
            <v>UNIT PROD. I</v>
          </cell>
          <cell r="P1236">
            <v>6</v>
          </cell>
          <cell r="Q1236">
            <v>6</v>
          </cell>
          <cell r="R1236">
            <v>5</v>
          </cell>
          <cell r="S1236">
            <v>18.333333333333332</v>
          </cell>
          <cell r="T1236">
            <v>7</v>
          </cell>
          <cell r="U1236">
            <v>1</v>
          </cell>
          <cell r="V1236">
            <v>-1</v>
          </cell>
          <cell r="W1236">
            <v>48</v>
          </cell>
          <cell r="X1236">
            <v>40790</v>
          </cell>
        </row>
        <row r="1237">
          <cell r="A1237" t="str">
            <v>627859</v>
          </cell>
          <cell r="B1237" t="str">
            <v xml:space="preserve">DJOKO SUWAHJO H.T  IR  </v>
          </cell>
          <cell r="C1237" t="str">
            <v>02</v>
          </cell>
          <cell r="D1237" t="str">
            <v>01/04/2003</v>
          </cell>
          <cell r="E1237" t="str">
            <v>MANAJER UNIT PROD.II</v>
          </cell>
          <cell r="F1237" t="str">
            <v>02</v>
          </cell>
          <cell r="G1237" t="str">
            <v>22/11/2001</v>
          </cell>
          <cell r="H1237">
            <v>18994</v>
          </cell>
          <cell r="I1237" t="str">
            <v>0000066675</v>
          </cell>
          <cell r="J1237" t="str">
            <v>S1</v>
          </cell>
          <cell r="K1237" t="str">
            <v>TEKNIK KIMIA</v>
          </cell>
          <cell r="L1237" t="str">
            <v>PLAJU</v>
          </cell>
          <cell r="M1237" t="str">
            <v>12/01/1983</v>
          </cell>
          <cell r="N1237" t="str">
            <v>E13130</v>
          </cell>
          <cell r="O1237" t="str">
            <v>UNIT PROD.II</v>
          </cell>
          <cell r="P1237">
            <v>6</v>
          </cell>
          <cell r="Q1237">
            <v>7</v>
          </cell>
          <cell r="R1237">
            <v>5</v>
          </cell>
          <cell r="S1237">
            <v>21.666666666666668</v>
          </cell>
          <cell r="T1237">
            <v>7</v>
          </cell>
          <cell r="U1237">
            <v>3</v>
          </cell>
          <cell r="V1237">
            <v>0</v>
          </cell>
          <cell r="W1237">
            <v>52</v>
          </cell>
          <cell r="X1237">
            <v>39083</v>
          </cell>
        </row>
        <row r="1238">
          <cell r="A1238" t="str">
            <v>627891</v>
          </cell>
          <cell r="B1238" t="str">
            <v xml:space="preserve">SUKOTJO WAKIMIN  IR  </v>
          </cell>
          <cell r="C1238" t="str">
            <v>02</v>
          </cell>
          <cell r="D1238" t="str">
            <v>01/04/2003</v>
          </cell>
          <cell r="E1238" t="str">
            <v>MANAJER ENJ &amp; BANG UP-III</v>
          </cell>
          <cell r="F1238" t="str">
            <v>02</v>
          </cell>
          <cell r="G1238" t="str">
            <v>03/10/2001</v>
          </cell>
          <cell r="H1238">
            <v>19865</v>
          </cell>
          <cell r="I1238" t="str">
            <v>0000056666</v>
          </cell>
          <cell r="J1238" t="str">
            <v>S1</v>
          </cell>
          <cell r="K1238" t="str">
            <v>TEKNIK KIMIA</v>
          </cell>
          <cell r="L1238" t="str">
            <v>PLAJU</v>
          </cell>
          <cell r="M1238" t="str">
            <v>12/01/1983</v>
          </cell>
          <cell r="N1238" t="str">
            <v>E13300</v>
          </cell>
          <cell r="O1238" t="str">
            <v>ENJ &amp; BANG</v>
          </cell>
          <cell r="P1238">
            <v>6</v>
          </cell>
          <cell r="Q1238">
            <v>6</v>
          </cell>
          <cell r="R1238">
            <v>6</v>
          </cell>
          <cell r="S1238">
            <v>20</v>
          </cell>
          <cell r="T1238">
            <v>7</v>
          </cell>
          <cell r="U1238">
            <v>3</v>
          </cell>
          <cell r="V1238">
            <v>0</v>
          </cell>
          <cell r="W1238">
            <v>50</v>
          </cell>
          <cell r="X1238">
            <v>39954</v>
          </cell>
        </row>
        <row r="1239">
          <cell r="A1239" t="str">
            <v>632515</v>
          </cell>
          <cell r="B1239" t="str">
            <v xml:space="preserve">H. THABRANI SIMANJUNTAK  IR  </v>
          </cell>
          <cell r="C1239" t="str">
            <v>03</v>
          </cell>
          <cell r="D1239" t="str">
            <v>01/04/2001</v>
          </cell>
          <cell r="E1239" t="str">
            <v>KA. BAG. CD &amp; GP</v>
          </cell>
          <cell r="F1239" t="str">
            <v>03</v>
          </cell>
          <cell r="G1239" t="str">
            <v>12/02/2002</v>
          </cell>
          <cell r="H1239">
            <v>18652</v>
          </cell>
          <cell r="I1239" t="str">
            <v>0000066666</v>
          </cell>
          <cell r="J1239" t="str">
            <v>S1</v>
          </cell>
          <cell r="K1239" t="str">
            <v>TEKNIK KIMIA</v>
          </cell>
          <cell r="L1239" t="str">
            <v>PLAJU</v>
          </cell>
          <cell r="M1239" t="str">
            <v>18/03/1983</v>
          </cell>
          <cell r="N1239" t="str">
            <v>E13111</v>
          </cell>
          <cell r="O1239" t="str">
            <v>CD &amp; GP</v>
          </cell>
          <cell r="P1239">
            <v>6</v>
          </cell>
          <cell r="Q1239">
            <v>6</v>
          </cell>
          <cell r="R1239">
            <v>6</v>
          </cell>
          <cell r="S1239">
            <v>20</v>
          </cell>
          <cell r="T1239">
            <v>7</v>
          </cell>
          <cell r="U1239">
            <v>2</v>
          </cell>
          <cell r="V1239">
            <v>0</v>
          </cell>
          <cell r="W1239">
            <v>53</v>
          </cell>
          <cell r="X1239">
            <v>38741</v>
          </cell>
        </row>
        <row r="1240">
          <cell r="A1240" t="str">
            <v>632701</v>
          </cell>
          <cell r="B1240" t="str">
            <v xml:space="preserve">BONDAN WAHYONO  IR  </v>
          </cell>
          <cell r="C1240" t="str">
            <v>03</v>
          </cell>
          <cell r="D1240" t="str">
            <v>01/10/2000</v>
          </cell>
          <cell r="E1240" t="str">
            <v>KA. BAG.PEREN&amp;KOORD KSP</v>
          </cell>
          <cell r="F1240" t="str">
            <v>03</v>
          </cell>
          <cell r="G1240" t="str">
            <v>01/07/1999</v>
          </cell>
          <cell r="H1240">
            <v>19501</v>
          </cell>
          <cell r="I1240" t="str">
            <v>0000056666</v>
          </cell>
          <cell r="J1240" t="str">
            <v>S1</v>
          </cell>
          <cell r="K1240" t="str">
            <v>TEKNIK SIPIL</v>
          </cell>
          <cell r="L1240" t="str">
            <v>PLAJU</v>
          </cell>
          <cell r="M1240" t="str">
            <v>19/03/1983</v>
          </cell>
          <cell r="N1240" t="str">
            <v>E13121</v>
          </cell>
          <cell r="O1240" t="str">
            <v>REN &amp; KOORD KSP</v>
          </cell>
          <cell r="P1240">
            <v>6</v>
          </cell>
          <cell r="Q1240">
            <v>6</v>
          </cell>
          <cell r="R1240">
            <v>6</v>
          </cell>
          <cell r="S1240">
            <v>20</v>
          </cell>
          <cell r="T1240">
            <v>7</v>
          </cell>
          <cell r="U1240">
            <v>5</v>
          </cell>
          <cell r="V1240">
            <v>0</v>
          </cell>
          <cell r="W1240">
            <v>51</v>
          </cell>
          <cell r="X1240">
            <v>39590</v>
          </cell>
        </row>
        <row r="1241">
          <cell r="A1241" t="str">
            <v>634362</v>
          </cell>
          <cell r="B1241" t="str">
            <v xml:space="preserve">SETIADY DAHARI  SE  </v>
          </cell>
          <cell r="C1241" t="str">
            <v>07</v>
          </cell>
          <cell r="D1241" t="str">
            <v>01/04/2003</v>
          </cell>
          <cell r="E1241" t="str">
            <v>PWS. ADMINISTRASI &amp; KEU</v>
          </cell>
          <cell r="F1241" t="str">
            <v>07</v>
          </cell>
          <cell r="G1241" t="str">
            <v>03/01/2000</v>
          </cell>
          <cell r="H1241">
            <v>20942</v>
          </cell>
          <cell r="I1241" t="str">
            <v>0000045655</v>
          </cell>
          <cell r="J1241" t="str">
            <v>S1</v>
          </cell>
          <cell r="K1241" t="str">
            <v>EKONOMI UMUM</v>
          </cell>
          <cell r="L1241" t="str">
            <v>PLAJU</v>
          </cell>
          <cell r="M1241" t="str">
            <v>19/03/1983</v>
          </cell>
          <cell r="N1241" t="str">
            <v>E13750</v>
          </cell>
          <cell r="O1241" t="str">
            <v>KESEHATAN</v>
          </cell>
          <cell r="P1241">
            <v>6</v>
          </cell>
          <cell r="Q1241">
            <v>5</v>
          </cell>
          <cell r="R1241">
            <v>5</v>
          </cell>
          <cell r="S1241">
            <v>16.666666666666668</v>
          </cell>
          <cell r="T1241">
            <v>7</v>
          </cell>
          <cell r="U1241">
            <v>4</v>
          </cell>
          <cell r="V1241">
            <v>0</v>
          </cell>
          <cell r="W1241">
            <v>47</v>
          </cell>
          <cell r="X1241">
            <v>41031</v>
          </cell>
        </row>
        <row r="1242">
          <cell r="A1242" t="str">
            <v>636103</v>
          </cell>
          <cell r="B1242" t="str">
            <v xml:space="preserve">MUHAMMAD ROMLI    </v>
          </cell>
          <cell r="C1242" t="str">
            <v>10</v>
          </cell>
          <cell r="D1242" t="str">
            <v>01/10/1999</v>
          </cell>
          <cell r="E1242" t="str">
            <v>AST. PERAWAT HEMODIALISA</v>
          </cell>
          <cell r="F1242" t="str">
            <v>08</v>
          </cell>
          <cell r="G1242" t="str">
            <v>03/01/2000</v>
          </cell>
          <cell r="H1242">
            <v>19442</v>
          </cell>
          <cell r="I1242" t="str">
            <v>0000055566</v>
          </cell>
          <cell r="J1242" t="str">
            <v>SMK</v>
          </cell>
          <cell r="K1242" t="str">
            <v>SEK PENGATUR RAWAT</v>
          </cell>
          <cell r="L1242" t="str">
            <v>PLAJU</v>
          </cell>
          <cell r="M1242" t="str">
            <v>16/04/1983</v>
          </cell>
          <cell r="N1242" t="str">
            <v>E13YA0</v>
          </cell>
          <cell r="O1242" t="str">
            <v>INST. HEMODIALISME</v>
          </cell>
          <cell r="P1242">
            <v>5</v>
          </cell>
          <cell r="Q1242">
            <v>6</v>
          </cell>
          <cell r="R1242">
            <v>6</v>
          </cell>
          <cell r="S1242">
            <v>18.333333333333332</v>
          </cell>
          <cell r="T1242">
            <v>3</v>
          </cell>
          <cell r="U1242">
            <v>4</v>
          </cell>
          <cell r="V1242">
            <v>-2</v>
          </cell>
          <cell r="W1242">
            <v>51</v>
          </cell>
          <cell r="X1242">
            <v>39531</v>
          </cell>
        </row>
        <row r="1243">
          <cell r="A1243" t="str">
            <v>636111</v>
          </cell>
          <cell r="B1243" t="str">
            <v xml:space="preserve">SYARIFAH SENEN    </v>
          </cell>
          <cell r="C1243" t="str">
            <v>10</v>
          </cell>
          <cell r="D1243" t="str">
            <v>01/10/1999</v>
          </cell>
          <cell r="E1243" t="str">
            <v>AST. PERAWAT SHIFT I</v>
          </cell>
          <cell r="F1243" t="str">
            <v>08</v>
          </cell>
          <cell r="G1243" t="str">
            <v>03/01/2000</v>
          </cell>
          <cell r="H1243">
            <v>21795</v>
          </cell>
          <cell r="I1243" t="str">
            <v>0000055656</v>
          </cell>
          <cell r="J1243" t="str">
            <v>SMK</v>
          </cell>
          <cell r="K1243" t="str">
            <v>SEK PENGATUR RAWAT</v>
          </cell>
          <cell r="L1243" t="str">
            <v>PLAJU</v>
          </cell>
          <cell r="M1243" t="str">
            <v>16/04/1983</v>
          </cell>
          <cell r="N1243" t="str">
            <v>E13Y60</v>
          </cell>
          <cell r="O1243" t="str">
            <v>INST. RAWAT INAP</v>
          </cell>
          <cell r="P1243">
            <v>6</v>
          </cell>
          <cell r="Q1243">
            <v>5</v>
          </cell>
          <cell r="R1243">
            <v>6</v>
          </cell>
          <cell r="S1243">
            <v>18.333333333333332</v>
          </cell>
          <cell r="T1243">
            <v>3</v>
          </cell>
          <cell r="U1243">
            <v>4</v>
          </cell>
          <cell r="V1243">
            <v>-2</v>
          </cell>
          <cell r="W1243">
            <v>45</v>
          </cell>
          <cell r="X1243">
            <v>41884</v>
          </cell>
        </row>
        <row r="1244">
          <cell r="A1244" t="str">
            <v>636128</v>
          </cell>
          <cell r="B1244" t="str">
            <v xml:space="preserve">FARDIANA USTUTI    </v>
          </cell>
          <cell r="C1244" t="str">
            <v>09</v>
          </cell>
          <cell r="D1244" t="str">
            <v>01/04/2003</v>
          </cell>
          <cell r="E1244" t="str">
            <v>ANL. PENUNJANG MEDIS</v>
          </cell>
          <cell r="F1244" t="str">
            <v>08</v>
          </cell>
          <cell r="G1244" t="str">
            <v>03/01/2000</v>
          </cell>
          <cell r="H1244">
            <v>22159</v>
          </cell>
          <cell r="I1244" t="str">
            <v>0000055655</v>
          </cell>
          <cell r="J1244" t="str">
            <v>SMK</v>
          </cell>
          <cell r="K1244" t="str">
            <v>SEK PENGATUR RAWAT</v>
          </cell>
          <cell r="L1244" t="str">
            <v>PLAJU</v>
          </cell>
          <cell r="M1244" t="str">
            <v>16/04/1983</v>
          </cell>
          <cell r="N1244" t="str">
            <v>E13Y20</v>
          </cell>
          <cell r="O1244" t="str">
            <v>MEDIS/RS</v>
          </cell>
          <cell r="P1244">
            <v>6</v>
          </cell>
          <cell r="Q1244">
            <v>5</v>
          </cell>
          <cell r="R1244">
            <v>5</v>
          </cell>
          <cell r="S1244">
            <v>16.666666666666668</v>
          </cell>
          <cell r="T1244">
            <v>3</v>
          </cell>
          <cell r="U1244">
            <v>4</v>
          </cell>
          <cell r="V1244">
            <v>-1</v>
          </cell>
          <cell r="W1244">
            <v>44</v>
          </cell>
          <cell r="X1244">
            <v>42247</v>
          </cell>
        </row>
        <row r="1245">
          <cell r="A1245" t="str">
            <v>649697</v>
          </cell>
          <cell r="B1245" t="str">
            <v xml:space="preserve">SYAHRUDDIN M. NOOR  ST  </v>
          </cell>
          <cell r="C1245" t="str">
            <v>05</v>
          </cell>
          <cell r="D1245" t="str">
            <v>01/04/1999</v>
          </cell>
          <cell r="E1245" t="str">
            <v>KA. BAG K &amp; KLK</v>
          </cell>
          <cell r="F1245" t="str">
            <v>05</v>
          </cell>
          <cell r="G1245" t="str">
            <v>22/12/2003</v>
          </cell>
          <cell r="H1245">
            <v>20309</v>
          </cell>
          <cell r="I1245" t="str">
            <v>0000066666</v>
          </cell>
          <cell r="J1245" t="str">
            <v>S1</v>
          </cell>
          <cell r="K1245" t="str">
            <v>TEKNIK KIMIA</v>
          </cell>
          <cell r="L1245" t="str">
            <v>PLAJU</v>
          </cell>
          <cell r="M1245" t="str">
            <v>07/12/1983</v>
          </cell>
          <cell r="N1245" t="str">
            <v>E13420</v>
          </cell>
          <cell r="O1245" t="str">
            <v>K &amp; KLK</v>
          </cell>
          <cell r="P1245">
            <v>6</v>
          </cell>
          <cell r="Q1245">
            <v>6</v>
          </cell>
          <cell r="R1245">
            <v>6</v>
          </cell>
          <cell r="S1245">
            <v>20</v>
          </cell>
          <cell r="T1245">
            <v>7</v>
          </cell>
          <cell r="U1245">
            <v>1</v>
          </cell>
          <cell r="V1245">
            <v>0</v>
          </cell>
          <cell r="W1245">
            <v>49</v>
          </cell>
          <cell r="X1245">
            <v>40398</v>
          </cell>
        </row>
        <row r="1246">
          <cell r="A1246" t="str">
            <v>649842</v>
          </cell>
          <cell r="B1246" t="str">
            <v xml:space="preserve">LUKMANULHAKIM    </v>
          </cell>
          <cell r="C1246" t="str">
            <v>09</v>
          </cell>
          <cell r="D1246" t="str">
            <v>01/04/2001</v>
          </cell>
          <cell r="E1246" t="str">
            <v>AST. KK PROD II</v>
          </cell>
          <cell r="F1246" t="str">
            <v>07</v>
          </cell>
          <cell r="G1246" t="str">
            <v>01/10/2003</v>
          </cell>
          <cell r="H1246">
            <v>21916</v>
          </cell>
          <cell r="I1246" t="str">
            <v>0000066666</v>
          </cell>
          <cell r="J1246" t="str">
            <v>SMK</v>
          </cell>
          <cell r="K1246" t="str">
            <v>SEK PENGATUR RAWAT</v>
          </cell>
          <cell r="L1246" t="str">
            <v>PLAJU</v>
          </cell>
          <cell r="M1246" t="str">
            <v>16/11/1983</v>
          </cell>
          <cell r="N1246" t="str">
            <v>E13420</v>
          </cell>
          <cell r="O1246" t="str">
            <v>K &amp; KLK</v>
          </cell>
          <cell r="P1246">
            <v>6</v>
          </cell>
          <cell r="Q1246">
            <v>6</v>
          </cell>
          <cell r="R1246">
            <v>6</v>
          </cell>
          <cell r="S1246">
            <v>20</v>
          </cell>
          <cell r="T1246">
            <v>3</v>
          </cell>
          <cell r="U1246">
            <v>1</v>
          </cell>
          <cell r="V1246">
            <v>-2</v>
          </cell>
          <cell r="W1246">
            <v>44</v>
          </cell>
          <cell r="X1246">
            <v>42005</v>
          </cell>
        </row>
        <row r="1247">
          <cell r="A1247" t="str">
            <v>649867</v>
          </cell>
          <cell r="B1247" t="str">
            <v xml:space="preserve">HELWANI    </v>
          </cell>
          <cell r="C1247" t="str">
            <v>10</v>
          </cell>
          <cell r="D1247" t="str">
            <v>01/04/2000</v>
          </cell>
          <cell r="E1247" t="str">
            <v>SEKRETARIS DIR RSP PL</v>
          </cell>
          <cell r="F1247" t="str">
            <v>09</v>
          </cell>
          <cell r="G1247" t="str">
            <v>01/10/2001</v>
          </cell>
          <cell r="H1247">
            <v>22227</v>
          </cell>
          <cell r="I1247" t="str">
            <v>0000065555</v>
          </cell>
          <cell r="J1247" t="str">
            <v>SMK</v>
          </cell>
          <cell r="K1247" t="str">
            <v>SEK PENGATUR RAWAT</v>
          </cell>
          <cell r="L1247" t="str">
            <v>PLAJU</v>
          </cell>
          <cell r="M1247" t="str">
            <v>16/11/1983</v>
          </cell>
          <cell r="N1247" t="str">
            <v>E13Y00</v>
          </cell>
          <cell r="O1247" t="str">
            <v>RS. PERTAMINA</v>
          </cell>
          <cell r="P1247">
            <v>5</v>
          </cell>
          <cell r="Q1247">
            <v>5</v>
          </cell>
          <cell r="R1247">
            <v>5</v>
          </cell>
          <cell r="S1247">
            <v>15</v>
          </cell>
          <cell r="T1247">
            <v>3</v>
          </cell>
          <cell r="U1247">
            <v>3</v>
          </cell>
          <cell r="V1247">
            <v>-1</v>
          </cell>
          <cell r="W1247">
            <v>44</v>
          </cell>
          <cell r="X1247">
            <v>42315</v>
          </cell>
        </row>
        <row r="1248">
          <cell r="A1248" t="str">
            <v>649891</v>
          </cell>
          <cell r="B1248" t="str">
            <v xml:space="preserve">ROSDIANA    </v>
          </cell>
          <cell r="C1248" t="str">
            <v>09</v>
          </cell>
          <cell r="D1248" t="str">
            <v>01/04/2003</v>
          </cell>
          <cell r="E1248" t="str">
            <v>AST. PERAWAT POL SATELIT</v>
          </cell>
          <cell r="F1248" t="str">
            <v>08</v>
          </cell>
          <cell r="G1248" t="str">
            <v>01/08/2002</v>
          </cell>
          <cell r="H1248">
            <v>23085</v>
          </cell>
          <cell r="I1248" t="str">
            <v>0000055665</v>
          </cell>
          <cell r="J1248" t="str">
            <v>SMK</v>
          </cell>
          <cell r="K1248" t="str">
            <v>SEK PENGATUR RAWAT</v>
          </cell>
          <cell r="L1248" t="str">
            <v>PLAJU</v>
          </cell>
          <cell r="M1248" t="str">
            <v>16/11/1983</v>
          </cell>
          <cell r="N1248" t="str">
            <v>E13Y50</v>
          </cell>
          <cell r="O1248" t="str">
            <v>INST. RAWAT JALAN</v>
          </cell>
          <cell r="P1248">
            <v>6</v>
          </cell>
          <cell r="Q1248">
            <v>6</v>
          </cell>
          <cell r="R1248">
            <v>5</v>
          </cell>
          <cell r="S1248">
            <v>18.333333333333332</v>
          </cell>
          <cell r="T1248">
            <v>3</v>
          </cell>
          <cell r="U1248">
            <v>2</v>
          </cell>
          <cell r="V1248">
            <v>-1</v>
          </cell>
          <cell r="W1248">
            <v>41</v>
          </cell>
          <cell r="X1248">
            <v>43174</v>
          </cell>
        </row>
        <row r="1249">
          <cell r="A1249" t="str">
            <v>652182</v>
          </cell>
          <cell r="B1249" t="str">
            <v xml:space="preserve">ALEX CH. WATTIMENA    </v>
          </cell>
          <cell r="C1249" t="str">
            <v>07</v>
          </cell>
          <cell r="D1249" t="str">
            <v>01/10/2002</v>
          </cell>
          <cell r="E1249" t="str">
            <v>PWS. RADIO BERGERAK</v>
          </cell>
          <cell r="F1249" t="str">
            <v>07</v>
          </cell>
          <cell r="G1249" t="str">
            <v>15/09/2003</v>
          </cell>
          <cell r="H1249">
            <v>21166</v>
          </cell>
          <cell r="I1249" t="str">
            <v>0000066655</v>
          </cell>
          <cell r="J1249" t="str">
            <v>SMA</v>
          </cell>
          <cell r="K1249" t="str">
            <v>S.M.A / SOSIAL</v>
          </cell>
          <cell r="L1249" t="str">
            <v>PLAJU</v>
          </cell>
          <cell r="M1249" t="str">
            <v>16/02/1984</v>
          </cell>
          <cell r="N1249" t="str">
            <v>E13910</v>
          </cell>
          <cell r="O1249" t="str">
            <v>OPERASI</v>
          </cell>
          <cell r="P1249">
            <v>6</v>
          </cell>
          <cell r="Q1249">
            <v>5</v>
          </cell>
          <cell r="R1249">
            <v>5</v>
          </cell>
          <cell r="S1249">
            <v>16.666666666666668</v>
          </cell>
          <cell r="T1249">
            <v>3</v>
          </cell>
          <cell r="U1249">
            <v>1</v>
          </cell>
          <cell r="V1249">
            <v>0</v>
          </cell>
          <cell r="W1249">
            <v>47</v>
          </cell>
          <cell r="X1249">
            <v>41255</v>
          </cell>
        </row>
        <row r="1250">
          <cell r="A1250" t="str">
            <v>655406</v>
          </cell>
          <cell r="B1250" t="str">
            <v xml:space="preserve">AGUSTIN RIFFIANA  DR  </v>
          </cell>
          <cell r="C1250" t="str">
            <v>04</v>
          </cell>
          <cell r="D1250" t="str">
            <v>01/10/1997</v>
          </cell>
          <cell r="E1250" t="str">
            <v>DOKTER AHLI</v>
          </cell>
          <cell r="F1250" t="str">
            <v>03</v>
          </cell>
          <cell r="G1250" t="str">
            <v>01/07/2003</v>
          </cell>
          <cell r="H1250">
            <v>19582</v>
          </cell>
          <cell r="I1250" t="str">
            <v>0000066676</v>
          </cell>
          <cell r="J1250" t="str">
            <v>S1</v>
          </cell>
          <cell r="K1250" t="str">
            <v>KEDOKTERAN UMUM</v>
          </cell>
          <cell r="L1250" t="str">
            <v>PLAJU</v>
          </cell>
          <cell r="M1250" t="str">
            <v>10/04/1982</v>
          </cell>
          <cell r="N1250" t="str">
            <v>E13Y00</v>
          </cell>
          <cell r="O1250" t="str">
            <v>RS. PERTAMINA</v>
          </cell>
          <cell r="P1250">
            <v>6</v>
          </cell>
          <cell r="Q1250">
            <v>7</v>
          </cell>
          <cell r="R1250">
            <v>6</v>
          </cell>
          <cell r="S1250">
            <v>23.333333333333332</v>
          </cell>
          <cell r="T1250">
            <v>7</v>
          </cell>
          <cell r="U1250">
            <v>1</v>
          </cell>
          <cell r="V1250">
            <v>-1</v>
          </cell>
          <cell r="W1250">
            <v>51</v>
          </cell>
          <cell r="X1250">
            <v>39671</v>
          </cell>
        </row>
        <row r="1251">
          <cell r="A1251" t="str">
            <v>657018</v>
          </cell>
          <cell r="B1251" t="str">
            <v xml:space="preserve">SUTRISNO    </v>
          </cell>
          <cell r="C1251" t="str">
            <v>11</v>
          </cell>
          <cell r="D1251" t="str">
            <v>01/04/2000</v>
          </cell>
          <cell r="E1251" t="str">
            <v>PMK. JAGA PK</v>
          </cell>
          <cell r="F1251" t="str">
            <v>10</v>
          </cell>
          <cell r="G1251" t="str">
            <v>03/01/2000</v>
          </cell>
          <cell r="H1251">
            <v>21997</v>
          </cell>
          <cell r="I1251" t="str">
            <v>0000056666</v>
          </cell>
          <cell r="J1251" t="str">
            <v>SMA</v>
          </cell>
          <cell r="K1251" t="str">
            <v>SMA/PASPAL/IPA</v>
          </cell>
          <cell r="L1251" t="str">
            <v>PLAJU</v>
          </cell>
          <cell r="M1251" t="str">
            <v>16/05/1984</v>
          </cell>
          <cell r="N1251" t="str">
            <v>E13410</v>
          </cell>
          <cell r="O1251" t="str">
            <v>PK. LAT &amp; ADM</v>
          </cell>
          <cell r="P1251">
            <v>6</v>
          </cell>
          <cell r="Q1251">
            <v>6</v>
          </cell>
          <cell r="R1251">
            <v>6</v>
          </cell>
          <cell r="S1251">
            <v>20</v>
          </cell>
          <cell r="T1251">
            <v>3</v>
          </cell>
          <cell r="U1251">
            <v>4</v>
          </cell>
          <cell r="V1251">
            <v>-1</v>
          </cell>
          <cell r="W1251">
            <v>44</v>
          </cell>
          <cell r="X1251">
            <v>42085</v>
          </cell>
        </row>
        <row r="1252">
          <cell r="A1252" t="str">
            <v>657026</v>
          </cell>
          <cell r="B1252" t="str">
            <v xml:space="preserve">SABITNA    </v>
          </cell>
          <cell r="C1252" t="str">
            <v>11</v>
          </cell>
          <cell r="D1252" t="str">
            <v>01/04/2000</v>
          </cell>
          <cell r="E1252" t="str">
            <v>AST. JAGA PK</v>
          </cell>
          <cell r="F1252" t="str">
            <v>08</v>
          </cell>
          <cell r="G1252" t="str">
            <v>01/10/2003</v>
          </cell>
          <cell r="H1252">
            <v>22095</v>
          </cell>
          <cell r="I1252" t="str">
            <v>0000064666</v>
          </cell>
          <cell r="J1252" t="str">
            <v>SMA</v>
          </cell>
          <cell r="K1252" t="str">
            <v>S.M.A / SOSIAL</v>
          </cell>
          <cell r="L1252" t="str">
            <v>PLAJU</v>
          </cell>
          <cell r="M1252" t="str">
            <v>16/05/1984</v>
          </cell>
          <cell r="N1252" t="str">
            <v>E13410</v>
          </cell>
          <cell r="O1252" t="str">
            <v>PK. LAT &amp; ADM</v>
          </cell>
          <cell r="P1252">
            <v>6</v>
          </cell>
          <cell r="Q1252">
            <v>6</v>
          </cell>
          <cell r="R1252">
            <v>6</v>
          </cell>
          <cell r="S1252">
            <v>20</v>
          </cell>
          <cell r="T1252">
            <v>3</v>
          </cell>
          <cell r="U1252">
            <v>1</v>
          </cell>
          <cell r="V1252">
            <v>-3</v>
          </cell>
          <cell r="W1252">
            <v>44</v>
          </cell>
          <cell r="X1252">
            <v>42183</v>
          </cell>
        </row>
        <row r="1253">
          <cell r="A1253" t="str">
            <v>657189</v>
          </cell>
          <cell r="B1253" t="str">
            <v xml:space="preserve">ISYRIN IBRAHIM    </v>
          </cell>
          <cell r="C1253" t="str">
            <v>11</v>
          </cell>
          <cell r="D1253" t="str">
            <v>01/04/2003</v>
          </cell>
          <cell r="E1253" t="str">
            <v>AST. TATALAKSANA</v>
          </cell>
          <cell r="F1253" t="str">
            <v>08</v>
          </cell>
          <cell r="G1253" t="str">
            <v>03/01/2000</v>
          </cell>
          <cell r="H1253">
            <v>19878</v>
          </cell>
          <cell r="I1253" t="str">
            <v>0000045554</v>
          </cell>
          <cell r="J1253" t="str">
            <v>SMA</v>
          </cell>
          <cell r="K1253" t="str">
            <v>SMA/PASPAL/IPA</v>
          </cell>
          <cell r="L1253" t="str">
            <v>PLAJU</v>
          </cell>
          <cell r="M1253" t="str">
            <v>17/05/1984</v>
          </cell>
          <cell r="N1253" t="str">
            <v>E13740</v>
          </cell>
          <cell r="O1253" t="str">
            <v>O &amp; P</v>
          </cell>
          <cell r="P1253">
            <v>5</v>
          </cell>
          <cell r="Q1253">
            <v>5</v>
          </cell>
          <cell r="R1253">
            <v>4</v>
          </cell>
          <cell r="S1253">
            <v>13.333333333333334</v>
          </cell>
          <cell r="T1253">
            <v>3</v>
          </cell>
          <cell r="U1253">
            <v>4</v>
          </cell>
          <cell r="V1253">
            <v>-3</v>
          </cell>
          <cell r="W1253">
            <v>50</v>
          </cell>
          <cell r="X1253">
            <v>39967</v>
          </cell>
        </row>
        <row r="1254">
          <cell r="A1254" t="str">
            <v>657197</v>
          </cell>
          <cell r="B1254" t="str">
            <v xml:space="preserve">M. ANIS YANI  A.P  </v>
          </cell>
          <cell r="C1254" t="str">
            <v>11</v>
          </cell>
          <cell r="D1254" t="str">
            <v>01/04/2003</v>
          </cell>
          <cell r="E1254" t="str">
            <v>TESTER JAGA LAB PP</v>
          </cell>
          <cell r="F1254" t="str">
            <v>11</v>
          </cell>
          <cell r="G1254" t="str">
            <v>03/01/2000</v>
          </cell>
          <cell r="H1254">
            <v>21626</v>
          </cell>
          <cell r="I1254" t="str">
            <v>0000045455</v>
          </cell>
          <cell r="J1254" t="str">
            <v>D1</v>
          </cell>
          <cell r="K1254" t="str">
            <v>AKA LAB/KILANG I</v>
          </cell>
          <cell r="L1254" t="str">
            <v>PLAJU</v>
          </cell>
          <cell r="M1254" t="str">
            <v>01/06/1984</v>
          </cell>
          <cell r="N1254" t="str">
            <v>E13140</v>
          </cell>
          <cell r="O1254" t="str">
            <v>LABORATORIUM</v>
          </cell>
          <cell r="P1254">
            <v>4</v>
          </cell>
          <cell r="Q1254">
            <v>5</v>
          </cell>
          <cell r="R1254">
            <v>5</v>
          </cell>
          <cell r="S1254">
            <v>13.333333333333334</v>
          </cell>
          <cell r="T1254">
            <v>4</v>
          </cell>
          <cell r="U1254">
            <v>4</v>
          </cell>
          <cell r="V1254">
            <v>0</v>
          </cell>
          <cell r="W1254">
            <v>45</v>
          </cell>
          <cell r="X1254">
            <v>41715</v>
          </cell>
        </row>
        <row r="1255">
          <cell r="A1255" t="str">
            <v>657878</v>
          </cell>
          <cell r="B1255" t="str">
            <v xml:space="preserve">H.FUADDI BASYIR  SKM  </v>
          </cell>
          <cell r="C1255" t="str">
            <v>06</v>
          </cell>
          <cell r="D1255" t="str">
            <v>01/04/2001</v>
          </cell>
          <cell r="E1255" t="str">
            <v>PWSU. KESEHATAN PEKERJA</v>
          </cell>
          <cell r="F1255" t="str">
            <v>05</v>
          </cell>
          <cell r="G1255" t="str">
            <v>03/01/2000</v>
          </cell>
          <cell r="H1255">
            <v>19508</v>
          </cell>
          <cell r="I1255" t="str">
            <v>0000056655</v>
          </cell>
          <cell r="J1255" t="str">
            <v>S1</v>
          </cell>
          <cell r="K1255" t="str">
            <v>SARJANA KESMAS</v>
          </cell>
          <cell r="L1255" t="str">
            <v>PLAJU</v>
          </cell>
          <cell r="M1255" t="str">
            <v>16/05/1977</v>
          </cell>
          <cell r="N1255" t="str">
            <v>E13750</v>
          </cell>
          <cell r="O1255" t="str">
            <v>KESEHATAN</v>
          </cell>
          <cell r="P1255">
            <v>6</v>
          </cell>
          <cell r="Q1255">
            <v>5</v>
          </cell>
          <cell r="R1255">
            <v>5</v>
          </cell>
          <cell r="S1255">
            <v>16.666666666666668</v>
          </cell>
          <cell r="T1255">
            <v>7</v>
          </cell>
          <cell r="U1255">
            <v>4</v>
          </cell>
          <cell r="V1255">
            <v>-1</v>
          </cell>
          <cell r="W1255">
            <v>51</v>
          </cell>
          <cell r="X1255">
            <v>39597</v>
          </cell>
        </row>
        <row r="1256">
          <cell r="A1256" t="str">
            <v>657901</v>
          </cell>
          <cell r="B1256" t="str">
            <v xml:space="preserve">INDRIJATI  SH  </v>
          </cell>
          <cell r="C1256" t="str">
            <v>06</v>
          </cell>
          <cell r="D1256" t="str">
            <v>01/04/2001</v>
          </cell>
          <cell r="E1256" t="str">
            <v>PWSU. RAWAT INAP&amp;KHUSUS</v>
          </cell>
          <cell r="F1256" t="str">
            <v>06</v>
          </cell>
          <cell r="G1256" t="str">
            <v>01/07/2000</v>
          </cell>
          <cell r="H1256">
            <v>19203</v>
          </cell>
          <cell r="I1256" t="str">
            <v>0000056545</v>
          </cell>
          <cell r="J1256" t="str">
            <v>S1</v>
          </cell>
          <cell r="K1256" t="str">
            <v>SARJANA HUKUM</v>
          </cell>
          <cell r="L1256" t="str">
            <v>PLAJU</v>
          </cell>
          <cell r="M1256" t="str">
            <v>06/10/1982</v>
          </cell>
          <cell r="N1256" t="str">
            <v>E13Y60</v>
          </cell>
          <cell r="O1256" t="str">
            <v>INST. RAWAT INAP</v>
          </cell>
          <cell r="P1256">
            <v>5</v>
          </cell>
          <cell r="Q1256">
            <v>4</v>
          </cell>
          <cell r="R1256">
            <v>5</v>
          </cell>
          <cell r="S1256">
            <v>13.333333333333334</v>
          </cell>
          <cell r="T1256">
            <v>7</v>
          </cell>
          <cell r="U1256">
            <v>4</v>
          </cell>
          <cell r="V1256">
            <v>0</v>
          </cell>
          <cell r="W1256">
            <v>52</v>
          </cell>
          <cell r="X1256">
            <v>39291</v>
          </cell>
        </row>
        <row r="1257">
          <cell r="A1257" t="str">
            <v>660103</v>
          </cell>
          <cell r="B1257" t="str">
            <v xml:space="preserve">M. YUSUF SIMBOLON    </v>
          </cell>
          <cell r="C1257" t="str">
            <v>05</v>
          </cell>
          <cell r="D1257" t="str">
            <v>01/10/2003</v>
          </cell>
          <cell r="E1257" t="str">
            <v>KA. BAG. SEKURITI/UMUM</v>
          </cell>
          <cell r="F1257" t="str">
            <v>04</v>
          </cell>
          <cell r="G1257" t="str">
            <v>22/10/2001</v>
          </cell>
          <cell r="H1257">
            <v>18485</v>
          </cell>
          <cell r="I1257" t="str">
            <v>0000065666</v>
          </cell>
          <cell r="J1257" t="str">
            <v>SMA</v>
          </cell>
          <cell r="K1257" t="str">
            <v>S.M.A-B/PASPAL</v>
          </cell>
          <cell r="L1257" t="str">
            <v>PLAJU</v>
          </cell>
          <cell r="M1257" t="str">
            <v>01/04/1978</v>
          </cell>
          <cell r="N1257" t="str">
            <v>E13630</v>
          </cell>
          <cell r="O1257" t="str">
            <v>SEKURITI</v>
          </cell>
          <cell r="P1257">
            <v>6</v>
          </cell>
          <cell r="Q1257">
            <v>6</v>
          </cell>
          <cell r="R1257">
            <v>6</v>
          </cell>
          <cell r="S1257">
            <v>20</v>
          </cell>
          <cell r="T1257">
            <v>3</v>
          </cell>
          <cell r="U1257">
            <v>3</v>
          </cell>
          <cell r="V1257">
            <v>-1</v>
          </cell>
          <cell r="W1257">
            <v>54</v>
          </cell>
          <cell r="X1257">
            <v>38574</v>
          </cell>
        </row>
        <row r="1258">
          <cell r="A1258" t="str">
            <v>661262</v>
          </cell>
          <cell r="B1258" t="str">
            <v xml:space="preserve">RODIAH ROZALI    </v>
          </cell>
          <cell r="C1258" t="str">
            <v>10</v>
          </cell>
          <cell r="D1258" t="str">
            <v>01/04/2000</v>
          </cell>
          <cell r="E1258" t="str">
            <v>AST. PERAWAT SHIFT I</v>
          </cell>
          <cell r="F1258" t="str">
            <v>08</v>
          </cell>
          <cell r="G1258" t="str">
            <v>03/01/2000</v>
          </cell>
          <cell r="H1258">
            <v>21861</v>
          </cell>
          <cell r="I1258" t="str">
            <v>0000065565</v>
          </cell>
          <cell r="J1258" t="str">
            <v>SMK</v>
          </cell>
          <cell r="K1258" t="str">
            <v>SEK PENGATUR RAWAT</v>
          </cell>
          <cell r="L1258" t="str">
            <v>PLAJU</v>
          </cell>
          <cell r="M1258" t="str">
            <v>16/06/1984</v>
          </cell>
          <cell r="N1258" t="str">
            <v>E13Y60</v>
          </cell>
          <cell r="O1258" t="str">
            <v>INST. RAWAT INAP</v>
          </cell>
          <cell r="P1258">
            <v>5</v>
          </cell>
          <cell r="Q1258">
            <v>6</v>
          </cell>
          <cell r="R1258">
            <v>5</v>
          </cell>
          <cell r="S1258">
            <v>16.666666666666668</v>
          </cell>
          <cell r="T1258">
            <v>3</v>
          </cell>
          <cell r="U1258">
            <v>4</v>
          </cell>
          <cell r="V1258">
            <v>-2</v>
          </cell>
          <cell r="W1258">
            <v>45</v>
          </cell>
          <cell r="X1258">
            <v>41950</v>
          </cell>
        </row>
        <row r="1259">
          <cell r="A1259" t="str">
            <v>662137</v>
          </cell>
          <cell r="B1259" t="str">
            <v xml:space="preserve">SUGENG WAKIJAN    </v>
          </cell>
          <cell r="C1259" t="str">
            <v>11</v>
          </cell>
          <cell r="D1259" t="str">
            <v>01/04/2001</v>
          </cell>
          <cell r="E1259" t="str">
            <v>PMK. LOADING SEI.GERONG</v>
          </cell>
          <cell r="F1259" t="str">
            <v>10</v>
          </cell>
          <cell r="G1259" t="str">
            <v>01/07/2003</v>
          </cell>
          <cell r="H1259">
            <v>21129</v>
          </cell>
          <cell r="I1259" t="str">
            <v>0000066555</v>
          </cell>
          <cell r="J1259" t="str">
            <v>SMK</v>
          </cell>
          <cell r="K1259" t="str">
            <v>S T M / MESIN</v>
          </cell>
          <cell r="L1259" t="str">
            <v>PLAJU</v>
          </cell>
          <cell r="M1259" t="str">
            <v>02/07/1984</v>
          </cell>
          <cell r="N1259" t="str">
            <v>E13119</v>
          </cell>
          <cell r="O1259" t="str">
            <v>I T P</v>
          </cell>
          <cell r="P1259">
            <v>5</v>
          </cell>
          <cell r="Q1259">
            <v>5</v>
          </cell>
          <cell r="R1259">
            <v>5</v>
          </cell>
          <cell r="S1259">
            <v>15</v>
          </cell>
          <cell r="T1259">
            <v>3</v>
          </cell>
          <cell r="U1259">
            <v>1</v>
          </cell>
          <cell r="V1259">
            <v>-1</v>
          </cell>
          <cell r="W1259">
            <v>47</v>
          </cell>
          <cell r="X1259">
            <v>41218</v>
          </cell>
        </row>
        <row r="1260">
          <cell r="A1260" t="str">
            <v>662145</v>
          </cell>
          <cell r="B1260" t="str">
            <v xml:space="preserve">MALIKUSWARI  A.P  </v>
          </cell>
          <cell r="C1260" t="str">
            <v>10</v>
          </cell>
          <cell r="D1260" t="str">
            <v>01/04/2003</v>
          </cell>
          <cell r="E1260" t="str">
            <v>AST. DISPOSAL</v>
          </cell>
          <cell r="F1260" t="str">
            <v>09</v>
          </cell>
          <cell r="G1260" t="str">
            <v>03/01/2000</v>
          </cell>
          <cell r="H1260">
            <v>22445</v>
          </cell>
          <cell r="I1260" t="str">
            <v>0000064555</v>
          </cell>
          <cell r="J1260" t="str">
            <v>D1</v>
          </cell>
          <cell r="K1260" t="str">
            <v>AKA MJM.SERV. MIGAS I</v>
          </cell>
          <cell r="L1260" t="str">
            <v>PLAJU</v>
          </cell>
          <cell r="M1260" t="str">
            <v>02/07/1984</v>
          </cell>
          <cell r="N1260" t="str">
            <v>E13510</v>
          </cell>
          <cell r="O1260" t="str">
            <v>PENGADAAN</v>
          </cell>
          <cell r="P1260">
            <v>5</v>
          </cell>
          <cell r="Q1260">
            <v>5</v>
          </cell>
          <cell r="R1260">
            <v>5</v>
          </cell>
          <cell r="S1260">
            <v>15</v>
          </cell>
          <cell r="T1260">
            <v>4</v>
          </cell>
          <cell r="U1260">
            <v>4</v>
          </cell>
          <cell r="V1260">
            <v>-1</v>
          </cell>
          <cell r="W1260">
            <v>43</v>
          </cell>
          <cell r="X1260">
            <v>42534</v>
          </cell>
        </row>
        <row r="1261">
          <cell r="A1261" t="str">
            <v>662153</v>
          </cell>
          <cell r="B1261" t="str">
            <v xml:space="preserve">A M R I    </v>
          </cell>
          <cell r="C1261" t="str">
            <v>11</v>
          </cell>
          <cell r="D1261" t="str">
            <v>01/04/2000</v>
          </cell>
          <cell r="E1261" t="str">
            <v>AST. GUDANG/YARD</v>
          </cell>
          <cell r="F1261" t="str">
            <v>08</v>
          </cell>
          <cell r="G1261" t="str">
            <v>03/01/2000</v>
          </cell>
          <cell r="H1261">
            <v>23560</v>
          </cell>
          <cell r="I1261" t="str">
            <v>0000054545</v>
          </cell>
          <cell r="J1261" t="str">
            <v>SMA</v>
          </cell>
          <cell r="K1261" t="str">
            <v>S.M.A / SOSIAL</v>
          </cell>
          <cell r="L1261" t="str">
            <v>PLAJU</v>
          </cell>
          <cell r="M1261" t="str">
            <v>02/07/1984</v>
          </cell>
          <cell r="N1261" t="str">
            <v>E13510</v>
          </cell>
          <cell r="O1261" t="str">
            <v>PENGADAAN</v>
          </cell>
          <cell r="P1261">
            <v>5</v>
          </cell>
          <cell r="Q1261">
            <v>4</v>
          </cell>
          <cell r="R1261">
            <v>5</v>
          </cell>
          <cell r="S1261">
            <v>13.333333333333334</v>
          </cell>
          <cell r="T1261">
            <v>3</v>
          </cell>
          <cell r="U1261">
            <v>4</v>
          </cell>
          <cell r="V1261">
            <v>-3</v>
          </cell>
          <cell r="W1261">
            <v>40</v>
          </cell>
          <cell r="X1261">
            <v>43648</v>
          </cell>
        </row>
        <row r="1262">
          <cell r="A1262" t="str">
            <v>662161</v>
          </cell>
          <cell r="B1262" t="str">
            <v xml:space="preserve">HERMAN MEDE MONIUNG  A.MA  </v>
          </cell>
          <cell r="C1262" t="str">
            <v>11</v>
          </cell>
          <cell r="D1262" t="str">
            <v>01/04/2000</v>
          </cell>
          <cell r="E1262" t="str">
            <v>AST. BUYER CHEMICAL</v>
          </cell>
          <cell r="F1262" t="str">
            <v>08</v>
          </cell>
          <cell r="G1262" t="str">
            <v>01/10/2001</v>
          </cell>
          <cell r="H1262">
            <v>20992</v>
          </cell>
          <cell r="I1262" t="str">
            <v>0000064545</v>
          </cell>
          <cell r="J1262" t="str">
            <v>D2</v>
          </cell>
          <cell r="K1262" t="str">
            <v>AKA.II - MANAJEMEN SERVICES MIGAS</v>
          </cell>
          <cell r="L1262" t="str">
            <v>PLAJU</v>
          </cell>
          <cell r="M1262" t="str">
            <v>02/07/1984</v>
          </cell>
          <cell r="N1262" t="str">
            <v>E13510</v>
          </cell>
          <cell r="O1262" t="str">
            <v>PENGADAAN</v>
          </cell>
          <cell r="P1262">
            <v>5</v>
          </cell>
          <cell r="Q1262">
            <v>4</v>
          </cell>
          <cell r="R1262">
            <v>5</v>
          </cell>
          <cell r="S1262">
            <v>13.333333333333334</v>
          </cell>
          <cell r="T1262">
            <v>5</v>
          </cell>
          <cell r="U1262">
            <v>3</v>
          </cell>
          <cell r="V1262">
            <v>-3</v>
          </cell>
          <cell r="W1262">
            <v>47</v>
          </cell>
          <cell r="X1262">
            <v>41081</v>
          </cell>
        </row>
        <row r="1263">
          <cell r="A1263" t="str">
            <v>662445</v>
          </cell>
          <cell r="B1263" t="str">
            <v xml:space="preserve">ABDUL HADI  A.P  </v>
          </cell>
          <cell r="C1263" t="str">
            <v>10</v>
          </cell>
          <cell r="D1263" t="str">
            <v>01/04/2002</v>
          </cell>
          <cell r="E1263" t="str">
            <v>AST. RADIO PANTAI</v>
          </cell>
          <cell r="F1263" t="str">
            <v>08</v>
          </cell>
          <cell r="G1263" t="str">
            <v>03/01/2000</v>
          </cell>
          <cell r="H1263">
            <v>22043</v>
          </cell>
          <cell r="I1263" t="str">
            <v>0000055645</v>
          </cell>
          <cell r="J1263" t="str">
            <v>D1</v>
          </cell>
          <cell r="K1263" t="str">
            <v>AKA SIM-I</v>
          </cell>
          <cell r="L1263" t="str">
            <v>PLAJU</v>
          </cell>
          <cell r="M1263" t="str">
            <v>24/07/1984</v>
          </cell>
          <cell r="N1263" t="str">
            <v>E13540</v>
          </cell>
          <cell r="O1263" t="str">
            <v>MARINE</v>
          </cell>
          <cell r="P1263">
            <v>6</v>
          </cell>
          <cell r="Q1263">
            <v>4</v>
          </cell>
          <cell r="R1263">
            <v>5</v>
          </cell>
          <cell r="S1263">
            <v>15</v>
          </cell>
          <cell r="T1263">
            <v>4</v>
          </cell>
          <cell r="U1263">
            <v>4</v>
          </cell>
          <cell r="V1263">
            <v>-2</v>
          </cell>
          <cell r="W1263">
            <v>44</v>
          </cell>
          <cell r="X1263">
            <v>42131</v>
          </cell>
        </row>
        <row r="1264">
          <cell r="A1264" t="str">
            <v>662453</v>
          </cell>
          <cell r="B1264" t="str">
            <v xml:space="preserve">ROMLI MATCIK    </v>
          </cell>
          <cell r="C1264" t="str">
            <v>10</v>
          </cell>
          <cell r="D1264" t="str">
            <v>01/04/2002</v>
          </cell>
          <cell r="E1264" t="str">
            <v>AST. RADIO PANTAI</v>
          </cell>
          <cell r="F1264" t="str">
            <v>08</v>
          </cell>
          <cell r="G1264" t="str">
            <v>03/01/2000</v>
          </cell>
          <cell r="H1264">
            <v>19668</v>
          </cell>
          <cell r="I1264" t="str">
            <v>0000055655</v>
          </cell>
          <cell r="J1264" t="str">
            <v>SMA</v>
          </cell>
          <cell r="K1264" t="str">
            <v>S.M.A-B/PASPAL</v>
          </cell>
          <cell r="L1264" t="str">
            <v>PLAJU</v>
          </cell>
          <cell r="M1264" t="str">
            <v>24/07/1984</v>
          </cell>
          <cell r="N1264" t="str">
            <v>E13540</v>
          </cell>
          <cell r="O1264" t="str">
            <v>MARINE</v>
          </cell>
          <cell r="P1264">
            <v>6</v>
          </cell>
          <cell r="Q1264">
            <v>5</v>
          </cell>
          <cell r="R1264">
            <v>5</v>
          </cell>
          <cell r="S1264">
            <v>16.666666666666668</v>
          </cell>
          <cell r="T1264">
            <v>3</v>
          </cell>
          <cell r="U1264">
            <v>4</v>
          </cell>
          <cell r="V1264">
            <v>-2</v>
          </cell>
          <cell r="W1264">
            <v>51</v>
          </cell>
          <cell r="X1264">
            <v>39757</v>
          </cell>
        </row>
        <row r="1265">
          <cell r="A1265" t="str">
            <v>665937</v>
          </cell>
          <cell r="B1265" t="str">
            <v xml:space="preserve">KUSUMA HARDI  IR  </v>
          </cell>
          <cell r="C1265" t="str">
            <v>04</v>
          </cell>
          <cell r="D1265" t="str">
            <v>01/10/1998</v>
          </cell>
          <cell r="E1265" t="str">
            <v>KA. BAG. OPS SI &amp; K</v>
          </cell>
          <cell r="F1265" t="str">
            <v>04</v>
          </cell>
          <cell r="G1265" t="str">
            <v>17/04/2000</v>
          </cell>
          <cell r="H1265">
            <v>19976</v>
          </cell>
          <cell r="I1265" t="str">
            <v>0000066676</v>
          </cell>
          <cell r="J1265" t="str">
            <v>S1</v>
          </cell>
          <cell r="K1265" t="str">
            <v>TEKNIK ELEKTRO</v>
          </cell>
          <cell r="L1265" t="str">
            <v>PLAJU</v>
          </cell>
          <cell r="M1265" t="str">
            <v>01/10/1984</v>
          </cell>
          <cell r="N1265" t="str">
            <v>E13910</v>
          </cell>
          <cell r="O1265" t="str">
            <v>OPERASI</v>
          </cell>
          <cell r="P1265">
            <v>6</v>
          </cell>
          <cell r="Q1265">
            <v>7</v>
          </cell>
          <cell r="R1265">
            <v>6</v>
          </cell>
          <cell r="S1265">
            <v>23.333333333333332</v>
          </cell>
          <cell r="T1265">
            <v>7</v>
          </cell>
          <cell r="U1265">
            <v>4</v>
          </cell>
          <cell r="V1265">
            <v>0</v>
          </cell>
          <cell r="W1265">
            <v>50</v>
          </cell>
          <cell r="X1265">
            <v>40065</v>
          </cell>
        </row>
        <row r="1266">
          <cell r="A1266" t="str">
            <v>666544</v>
          </cell>
          <cell r="B1266" t="str">
            <v xml:space="preserve">ANASWARA  A.P  </v>
          </cell>
          <cell r="C1266" t="str">
            <v>10</v>
          </cell>
          <cell r="D1266" t="str">
            <v>01/10/2003</v>
          </cell>
          <cell r="E1266" t="str">
            <v>AST. JAGA PK</v>
          </cell>
          <cell r="F1266" t="str">
            <v>08</v>
          </cell>
          <cell r="G1266" t="str">
            <v>01/10/2003</v>
          </cell>
          <cell r="H1266">
            <v>22644</v>
          </cell>
          <cell r="I1266" t="str">
            <v>0000065555</v>
          </cell>
          <cell r="J1266" t="str">
            <v>D1</v>
          </cell>
          <cell r="K1266" t="str">
            <v>AKA F &amp; S I</v>
          </cell>
          <cell r="L1266" t="str">
            <v>PLAJU</v>
          </cell>
          <cell r="M1266" t="str">
            <v>05/09/1984</v>
          </cell>
          <cell r="N1266" t="str">
            <v>E13410</v>
          </cell>
          <cell r="O1266" t="str">
            <v>PK. LAT &amp; ADM</v>
          </cell>
          <cell r="P1266">
            <v>5</v>
          </cell>
          <cell r="Q1266">
            <v>5</v>
          </cell>
          <cell r="R1266">
            <v>5</v>
          </cell>
          <cell r="S1266">
            <v>15</v>
          </cell>
          <cell r="T1266">
            <v>4</v>
          </cell>
          <cell r="U1266">
            <v>1</v>
          </cell>
          <cell r="V1266">
            <v>-2</v>
          </cell>
          <cell r="W1266">
            <v>43</v>
          </cell>
          <cell r="X1266">
            <v>42733</v>
          </cell>
        </row>
        <row r="1267">
          <cell r="A1267" t="str">
            <v>666552</v>
          </cell>
          <cell r="B1267" t="str">
            <v xml:space="preserve">M. AMIRUDDIN    </v>
          </cell>
          <cell r="C1267" t="str">
            <v>11</v>
          </cell>
          <cell r="D1267" t="str">
            <v>01/04/2000</v>
          </cell>
          <cell r="E1267" t="str">
            <v>PMK. JAGA PK</v>
          </cell>
          <cell r="F1267" t="str">
            <v>10</v>
          </cell>
          <cell r="G1267" t="str">
            <v>03/01/2000</v>
          </cell>
          <cell r="H1267">
            <v>22835</v>
          </cell>
          <cell r="I1267" t="str">
            <v>0000055666</v>
          </cell>
          <cell r="J1267" t="str">
            <v>SMA</v>
          </cell>
          <cell r="K1267" t="str">
            <v>S.M.A-B/PASPAL</v>
          </cell>
          <cell r="L1267" t="str">
            <v>PLAJU</v>
          </cell>
          <cell r="M1267" t="str">
            <v>05/09/1984</v>
          </cell>
          <cell r="N1267" t="str">
            <v>E13410</v>
          </cell>
          <cell r="O1267" t="str">
            <v>PK. LAT &amp; ADM</v>
          </cell>
          <cell r="P1267">
            <v>6</v>
          </cell>
          <cell r="Q1267">
            <v>6</v>
          </cell>
          <cell r="R1267">
            <v>6</v>
          </cell>
          <cell r="S1267">
            <v>20</v>
          </cell>
          <cell r="T1267">
            <v>3</v>
          </cell>
          <cell r="U1267">
            <v>4</v>
          </cell>
          <cell r="V1267">
            <v>-1</v>
          </cell>
          <cell r="W1267">
            <v>42</v>
          </cell>
          <cell r="X1267">
            <v>42924</v>
          </cell>
        </row>
        <row r="1268">
          <cell r="A1268" t="str">
            <v>666569</v>
          </cell>
          <cell r="B1268" t="str">
            <v xml:space="preserve">SUMARYADI MD  ST  </v>
          </cell>
          <cell r="C1268" t="str">
            <v>10</v>
          </cell>
          <cell r="D1268" t="str">
            <v>01/10/2003</v>
          </cell>
          <cell r="E1268" t="str">
            <v>PMK. KELOLA &amp; SARANA</v>
          </cell>
          <cell r="F1268" t="str">
            <v>10</v>
          </cell>
          <cell r="G1268" t="str">
            <v>01/03/2000</v>
          </cell>
          <cell r="H1268">
            <v>21915</v>
          </cell>
          <cell r="I1268" t="str">
            <v>0000066655</v>
          </cell>
          <cell r="J1268" t="str">
            <v>S1</v>
          </cell>
          <cell r="K1268" t="str">
            <v>TEKNIK KIMIA</v>
          </cell>
          <cell r="L1268" t="str">
            <v>PLAJU</v>
          </cell>
          <cell r="M1268" t="str">
            <v>05/09/1984</v>
          </cell>
          <cell r="N1268" t="str">
            <v>E13430</v>
          </cell>
          <cell r="O1268" t="str">
            <v>LL</v>
          </cell>
          <cell r="P1268">
            <v>6</v>
          </cell>
          <cell r="Q1268">
            <v>5</v>
          </cell>
          <cell r="R1268">
            <v>5</v>
          </cell>
          <cell r="S1268">
            <v>16.666666666666668</v>
          </cell>
          <cell r="T1268">
            <v>7</v>
          </cell>
          <cell r="U1268">
            <v>4</v>
          </cell>
          <cell r="V1268">
            <v>0</v>
          </cell>
          <cell r="W1268">
            <v>45</v>
          </cell>
          <cell r="X1268">
            <v>42004</v>
          </cell>
        </row>
        <row r="1269">
          <cell r="A1269" t="str">
            <v>666577</v>
          </cell>
          <cell r="B1269" t="str">
            <v xml:space="preserve">HARI A.PARLINDUNGAN    </v>
          </cell>
          <cell r="C1269" t="str">
            <v>11</v>
          </cell>
          <cell r="D1269" t="str">
            <v>01/04/2000</v>
          </cell>
          <cell r="E1269" t="str">
            <v>PMK. JAGA PK</v>
          </cell>
          <cell r="F1269" t="str">
            <v>10</v>
          </cell>
          <cell r="G1269" t="str">
            <v>01/03/2003</v>
          </cell>
          <cell r="H1269">
            <v>22935</v>
          </cell>
          <cell r="I1269" t="str">
            <v>0000056666</v>
          </cell>
          <cell r="J1269" t="str">
            <v>SMK</v>
          </cell>
          <cell r="K1269" t="str">
            <v>S.T.M  MESIN</v>
          </cell>
          <cell r="L1269" t="str">
            <v>PLAJU</v>
          </cell>
          <cell r="M1269" t="str">
            <v>05/09/1984</v>
          </cell>
          <cell r="N1269" t="str">
            <v>E13410</v>
          </cell>
          <cell r="O1269" t="str">
            <v>PK. LAT &amp; ADM</v>
          </cell>
          <cell r="P1269">
            <v>6</v>
          </cell>
          <cell r="Q1269">
            <v>6</v>
          </cell>
          <cell r="R1269">
            <v>6</v>
          </cell>
          <cell r="S1269">
            <v>20</v>
          </cell>
          <cell r="T1269">
            <v>3</v>
          </cell>
          <cell r="U1269">
            <v>1</v>
          </cell>
          <cell r="V1269">
            <v>-1</v>
          </cell>
          <cell r="W1269">
            <v>42</v>
          </cell>
          <cell r="X1269">
            <v>43024</v>
          </cell>
        </row>
        <row r="1270">
          <cell r="A1270" t="str">
            <v>666585</v>
          </cell>
          <cell r="B1270" t="str">
            <v xml:space="preserve">YAN PH  SIHOMBING    </v>
          </cell>
          <cell r="C1270" t="str">
            <v>10</v>
          </cell>
          <cell r="D1270" t="str">
            <v>01/04/2002</v>
          </cell>
          <cell r="E1270" t="str">
            <v>PMK. KK PRODUKSI II</v>
          </cell>
          <cell r="F1270" t="str">
            <v>10</v>
          </cell>
          <cell r="G1270" t="str">
            <v>03/01/2000</v>
          </cell>
          <cell r="H1270">
            <v>21940</v>
          </cell>
          <cell r="I1270" t="str">
            <v>0000066654</v>
          </cell>
          <cell r="J1270" t="str">
            <v>D3</v>
          </cell>
          <cell r="K1270" t="str">
            <v>SM EK PERBANKAN</v>
          </cell>
          <cell r="L1270" t="str">
            <v>PLAJU</v>
          </cell>
          <cell r="M1270" t="str">
            <v>05/09/1984</v>
          </cell>
          <cell r="N1270" t="str">
            <v>E13420</v>
          </cell>
          <cell r="O1270" t="str">
            <v>K &amp; KLK</v>
          </cell>
          <cell r="P1270">
            <v>6</v>
          </cell>
          <cell r="Q1270">
            <v>5</v>
          </cell>
          <cell r="R1270">
            <v>4</v>
          </cell>
          <cell r="S1270">
            <v>15</v>
          </cell>
          <cell r="T1270">
            <v>6</v>
          </cell>
          <cell r="U1270">
            <v>4</v>
          </cell>
          <cell r="V1270">
            <v>0</v>
          </cell>
          <cell r="W1270">
            <v>44</v>
          </cell>
          <cell r="X1270">
            <v>42029</v>
          </cell>
        </row>
        <row r="1271">
          <cell r="A1271" t="str">
            <v>668294</v>
          </cell>
          <cell r="B1271" t="str">
            <v xml:space="preserve">NAZRAH    </v>
          </cell>
          <cell r="C1271" t="str">
            <v>09</v>
          </cell>
          <cell r="D1271" t="str">
            <v>01/04/1999</v>
          </cell>
          <cell r="E1271" t="str">
            <v>AST. PERAWAT SHIFT I</v>
          </cell>
          <cell r="F1271" t="str">
            <v>08</v>
          </cell>
          <cell r="G1271" t="str">
            <v>03/01/2000</v>
          </cell>
          <cell r="H1271">
            <v>21652</v>
          </cell>
          <cell r="I1271" t="str">
            <v>0000056656</v>
          </cell>
          <cell r="J1271" t="str">
            <v>SMK</v>
          </cell>
          <cell r="K1271" t="str">
            <v>SEK PENGATUR RAWAT</v>
          </cell>
          <cell r="L1271" t="str">
            <v>PLAJU</v>
          </cell>
          <cell r="M1271" t="str">
            <v>05/11/1984</v>
          </cell>
          <cell r="N1271" t="str">
            <v>E13Y90</v>
          </cell>
          <cell r="O1271" t="str">
            <v>INST. GAWAT DARURAT</v>
          </cell>
          <cell r="P1271">
            <v>6</v>
          </cell>
          <cell r="Q1271">
            <v>5</v>
          </cell>
          <cell r="R1271">
            <v>6</v>
          </cell>
          <cell r="S1271">
            <v>18.333333333333332</v>
          </cell>
          <cell r="T1271">
            <v>3</v>
          </cell>
          <cell r="U1271">
            <v>4</v>
          </cell>
          <cell r="V1271">
            <v>-1</v>
          </cell>
          <cell r="W1271">
            <v>45</v>
          </cell>
          <cell r="X1271">
            <v>41741</v>
          </cell>
        </row>
        <row r="1272">
          <cell r="A1272" t="str">
            <v>668715</v>
          </cell>
          <cell r="B1272" t="str">
            <v xml:space="preserve">RUDOLF SIHOMBING    </v>
          </cell>
          <cell r="C1272" t="str">
            <v>10</v>
          </cell>
          <cell r="D1272" t="str">
            <v>01/04/2001</v>
          </cell>
          <cell r="E1272" t="str">
            <v>AST. JAGA AREA-II PLAJU</v>
          </cell>
          <cell r="F1272" t="str">
            <v>09</v>
          </cell>
          <cell r="G1272" t="str">
            <v>01/07/2003</v>
          </cell>
          <cell r="H1272">
            <v>21206</v>
          </cell>
          <cell r="I1272" t="str">
            <v>0000066555</v>
          </cell>
          <cell r="J1272" t="str">
            <v>SMA</v>
          </cell>
          <cell r="K1272" t="str">
            <v>S.M.A-B/PASPAL</v>
          </cell>
          <cell r="L1272" t="str">
            <v>PLAJU</v>
          </cell>
          <cell r="M1272" t="str">
            <v>16/11/1984</v>
          </cell>
          <cell r="N1272" t="str">
            <v>E13119</v>
          </cell>
          <cell r="O1272" t="str">
            <v>I T P</v>
          </cell>
          <cell r="P1272">
            <v>5</v>
          </cell>
          <cell r="Q1272">
            <v>5</v>
          </cell>
          <cell r="R1272">
            <v>5</v>
          </cell>
          <cell r="S1272">
            <v>15</v>
          </cell>
          <cell r="T1272">
            <v>3</v>
          </cell>
          <cell r="U1272">
            <v>1</v>
          </cell>
          <cell r="V1272">
            <v>-1</v>
          </cell>
          <cell r="W1272">
            <v>46</v>
          </cell>
          <cell r="X1272">
            <v>41295</v>
          </cell>
        </row>
        <row r="1273">
          <cell r="A1273" t="str">
            <v>668926</v>
          </cell>
          <cell r="B1273" t="str">
            <v xml:space="preserve">JOKO DADIONO  A.MD  </v>
          </cell>
          <cell r="C1273" t="str">
            <v>09</v>
          </cell>
          <cell r="D1273" t="str">
            <v>01/04/2003</v>
          </cell>
          <cell r="E1273" t="str">
            <v>AST.JAGA CONS&amp;PD METER PL</v>
          </cell>
          <cell r="F1273" t="str">
            <v>09</v>
          </cell>
          <cell r="G1273" t="str">
            <v>01/05/2002</v>
          </cell>
          <cell r="H1273">
            <v>23038</v>
          </cell>
          <cell r="I1273" t="str">
            <v>0000056655</v>
          </cell>
          <cell r="J1273" t="str">
            <v>D3</v>
          </cell>
          <cell r="K1273" t="str">
            <v>AKA TEKNIK MESIN III</v>
          </cell>
          <cell r="L1273" t="str">
            <v>SUNGAI GERONG</v>
          </cell>
          <cell r="M1273" t="str">
            <v>16/11/1984</v>
          </cell>
          <cell r="N1273" t="str">
            <v>E13119</v>
          </cell>
          <cell r="O1273" t="str">
            <v>I T P</v>
          </cell>
          <cell r="P1273">
            <v>6</v>
          </cell>
          <cell r="Q1273">
            <v>5</v>
          </cell>
          <cell r="R1273">
            <v>5</v>
          </cell>
          <cell r="S1273">
            <v>16.666666666666668</v>
          </cell>
          <cell r="T1273">
            <v>6</v>
          </cell>
          <cell r="U1273">
            <v>2</v>
          </cell>
          <cell r="V1273">
            <v>0</v>
          </cell>
          <cell r="W1273">
            <v>41</v>
          </cell>
          <cell r="X1273">
            <v>43127</v>
          </cell>
        </row>
        <row r="1274">
          <cell r="A1274" t="str">
            <v>669533</v>
          </cell>
          <cell r="B1274" t="str">
            <v xml:space="preserve">M. YUSUF    </v>
          </cell>
          <cell r="C1274" t="str">
            <v>10</v>
          </cell>
          <cell r="D1274" t="str">
            <v>01/04/2003</v>
          </cell>
          <cell r="E1274" t="str">
            <v>PMK. BOILER 2-8</v>
          </cell>
          <cell r="F1274" t="str">
            <v>10</v>
          </cell>
          <cell r="G1274" t="str">
            <v>01/04/2002</v>
          </cell>
          <cell r="H1274">
            <v>21840</v>
          </cell>
          <cell r="I1274" t="str">
            <v>0000066664</v>
          </cell>
          <cell r="J1274" t="str">
            <v>SMK</v>
          </cell>
          <cell r="K1274" t="str">
            <v>S.T.M  MESIN</v>
          </cell>
          <cell r="L1274" t="str">
            <v>PLAJU</v>
          </cell>
          <cell r="M1274" t="str">
            <v>16/10/1984</v>
          </cell>
          <cell r="N1274" t="str">
            <v>E13118</v>
          </cell>
          <cell r="O1274" t="str">
            <v>U T L</v>
          </cell>
          <cell r="P1274">
            <v>6</v>
          </cell>
          <cell r="Q1274">
            <v>6</v>
          </cell>
          <cell r="R1274">
            <v>4</v>
          </cell>
          <cell r="S1274">
            <v>16.666666666666668</v>
          </cell>
          <cell r="T1274">
            <v>3</v>
          </cell>
          <cell r="U1274">
            <v>2</v>
          </cell>
          <cell r="V1274">
            <v>0</v>
          </cell>
          <cell r="W1274">
            <v>45</v>
          </cell>
          <cell r="X1274">
            <v>41929</v>
          </cell>
        </row>
        <row r="1275">
          <cell r="A1275" t="str">
            <v>669541</v>
          </cell>
          <cell r="B1275" t="str">
            <v xml:space="preserve">DANIEL PATONI  IR  </v>
          </cell>
          <cell r="C1275" t="str">
            <v>10</v>
          </cell>
          <cell r="D1275" t="str">
            <v>01/10/2001</v>
          </cell>
          <cell r="E1275" t="str">
            <v>AST. DISTRIBUSI UTL PL</v>
          </cell>
          <cell r="F1275" t="str">
            <v>09</v>
          </cell>
          <cell r="G1275" t="str">
            <v>01/08/2003</v>
          </cell>
          <cell r="H1275">
            <v>21490</v>
          </cell>
          <cell r="I1275" t="str">
            <v>0000066655</v>
          </cell>
          <cell r="J1275" t="str">
            <v>S1</v>
          </cell>
          <cell r="K1275" t="str">
            <v>TEKNIK KIMIA</v>
          </cell>
          <cell r="L1275" t="str">
            <v>PLAJU</v>
          </cell>
          <cell r="M1275" t="str">
            <v>16/10/1984</v>
          </cell>
          <cell r="N1275" t="str">
            <v>E13118</v>
          </cell>
          <cell r="O1275" t="str">
            <v>U T L</v>
          </cell>
          <cell r="P1275">
            <v>6</v>
          </cell>
          <cell r="Q1275">
            <v>5</v>
          </cell>
          <cell r="R1275">
            <v>5</v>
          </cell>
          <cell r="S1275">
            <v>16.666666666666668</v>
          </cell>
          <cell r="T1275">
            <v>7</v>
          </cell>
          <cell r="U1275">
            <v>1</v>
          </cell>
          <cell r="V1275">
            <v>-1</v>
          </cell>
          <cell r="W1275">
            <v>46</v>
          </cell>
          <cell r="X1275">
            <v>41579</v>
          </cell>
        </row>
        <row r="1276">
          <cell r="A1276" t="str">
            <v>669558</v>
          </cell>
          <cell r="B1276" t="str">
            <v xml:space="preserve">ACHRUDDIN    </v>
          </cell>
          <cell r="C1276" t="str">
            <v>11</v>
          </cell>
          <cell r="D1276" t="str">
            <v>01/04/2000</v>
          </cell>
          <cell r="E1276" t="str">
            <v>PMK. PANEL</v>
          </cell>
          <cell r="F1276" t="str">
            <v>10</v>
          </cell>
          <cell r="G1276" t="str">
            <v>10/02/2003</v>
          </cell>
          <cell r="H1276">
            <v>19843</v>
          </cell>
          <cell r="I1276" t="str">
            <v>0000065565</v>
          </cell>
          <cell r="J1276" t="str">
            <v>SMA</v>
          </cell>
          <cell r="K1276" t="str">
            <v>S.M.A-B/PASPAL</v>
          </cell>
          <cell r="L1276" t="str">
            <v>SUNGAI GERONG</v>
          </cell>
          <cell r="M1276" t="str">
            <v>16/10/1984</v>
          </cell>
          <cell r="N1276" t="str">
            <v>E13112</v>
          </cell>
          <cell r="O1276" t="str">
            <v>CD &amp; L</v>
          </cell>
          <cell r="P1276">
            <v>5</v>
          </cell>
          <cell r="Q1276">
            <v>6</v>
          </cell>
          <cell r="R1276">
            <v>5</v>
          </cell>
          <cell r="S1276">
            <v>16.666666666666668</v>
          </cell>
          <cell r="T1276">
            <v>3</v>
          </cell>
          <cell r="U1276">
            <v>1</v>
          </cell>
          <cell r="V1276">
            <v>-1</v>
          </cell>
          <cell r="W1276">
            <v>50</v>
          </cell>
          <cell r="X1276">
            <v>39932</v>
          </cell>
        </row>
        <row r="1277">
          <cell r="A1277" t="str">
            <v>669566</v>
          </cell>
          <cell r="B1277" t="str">
            <v xml:space="preserve">RUSDI AMIN SUSANTO  A.MD  </v>
          </cell>
          <cell r="C1277" t="str">
            <v>10</v>
          </cell>
          <cell r="D1277" t="str">
            <v>01/04/2003</v>
          </cell>
          <cell r="E1277" t="str">
            <v>PMK. PKG BOILER</v>
          </cell>
          <cell r="F1277" t="str">
            <v>10</v>
          </cell>
          <cell r="G1277" t="str">
            <v>03/01/2000</v>
          </cell>
          <cell r="H1277">
            <v>22214</v>
          </cell>
          <cell r="I1277" t="str">
            <v>0000056564</v>
          </cell>
          <cell r="J1277" t="str">
            <v>D3</v>
          </cell>
          <cell r="K1277" t="str">
            <v>AKA TEKNIK UTILITIES III</v>
          </cell>
          <cell r="L1277" t="str">
            <v>PLAJU</v>
          </cell>
          <cell r="M1277" t="str">
            <v>16/10/1984</v>
          </cell>
          <cell r="N1277" t="str">
            <v>E13118</v>
          </cell>
          <cell r="O1277" t="str">
            <v>U T L</v>
          </cell>
          <cell r="P1277">
            <v>5</v>
          </cell>
          <cell r="Q1277">
            <v>6</v>
          </cell>
          <cell r="R1277">
            <v>4</v>
          </cell>
          <cell r="S1277">
            <v>15</v>
          </cell>
          <cell r="T1277">
            <v>6</v>
          </cell>
          <cell r="U1277">
            <v>4</v>
          </cell>
          <cell r="V1277">
            <v>0</v>
          </cell>
          <cell r="W1277">
            <v>44</v>
          </cell>
          <cell r="X1277">
            <v>42302</v>
          </cell>
        </row>
        <row r="1278">
          <cell r="A1278" t="str">
            <v>669574</v>
          </cell>
          <cell r="B1278" t="str">
            <v xml:space="preserve">AGUS SANTOSA  A.MD  </v>
          </cell>
          <cell r="C1278" t="str">
            <v>10</v>
          </cell>
          <cell r="D1278" t="str">
            <v>01/04/2003</v>
          </cell>
          <cell r="E1278" t="str">
            <v>PMK. PKG BOILER</v>
          </cell>
          <cell r="F1278" t="str">
            <v>10</v>
          </cell>
          <cell r="G1278" t="str">
            <v>03/01/2000</v>
          </cell>
          <cell r="H1278">
            <v>22698</v>
          </cell>
          <cell r="I1278" t="str">
            <v>0000056564</v>
          </cell>
          <cell r="J1278" t="str">
            <v>D3</v>
          </cell>
          <cell r="K1278" t="str">
            <v>AKA TEKNIK UTILITIES III</v>
          </cell>
          <cell r="L1278" t="str">
            <v>PLAJU</v>
          </cell>
          <cell r="M1278" t="str">
            <v>16/10/1984</v>
          </cell>
          <cell r="N1278" t="str">
            <v>E13118</v>
          </cell>
          <cell r="O1278" t="str">
            <v>U T L</v>
          </cell>
          <cell r="P1278">
            <v>5</v>
          </cell>
          <cell r="Q1278">
            <v>6</v>
          </cell>
          <cell r="R1278">
            <v>4</v>
          </cell>
          <cell r="S1278">
            <v>15</v>
          </cell>
          <cell r="T1278">
            <v>6</v>
          </cell>
          <cell r="U1278">
            <v>4</v>
          </cell>
          <cell r="V1278">
            <v>0</v>
          </cell>
          <cell r="W1278">
            <v>42</v>
          </cell>
          <cell r="X1278">
            <v>42787</v>
          </cell>
        </row>
        <row r="1279">
          <cell r="A1279" t="str">
            <v>669582</v>
          </cell>
          <cell r="B1279" t="str">
            <v xml:space="preserve">HAMIRI RESTAM    </v>
          </cell>
          <cell r="C1279" t="str">
            <v>11</v>
          </cell>
          <cell r="D1279" t="str">
            <v>01/04/2000</v>
          </cell>
          <cell r="E1279" t="str">
            <v>PMK. AREA-2  SEI.GERONG</v>
          </cell>
          <cell r="F1279" t="str">
            <v>10</v>
          </cell>
          <cell r="G1279" t="str">
            <v>01/09/2003</v>
          </cell>
          <cell r="H1279">
            <v>22277</v>
          </cell>
          <cell r="I1279" t="str">
            <v>0000054456</v>
          </cell>
          <cell r="J1279" t="str">
            <v>SMK</v>
          </cell>
          <cell r="K1279" t="str">
            <v>SMEA PERUSAHAAN</v>
          </cell>
          <cell r="L1279" t="str">
            <v>PLAJU</v>
          </cell>
          <cell r="M1279" t="str">
            <v>16/10/1984</v>
          </cell>
          <cell r="N1279" t="str">
            <v>E13119</v>
          </cell>
          <cell r="O1279" t="str">
            <v>I T P</v>
          </cell>
          <cell r="P1279">
            <v>4</v>
          </cell>
          <cell r="Q1279">
            <v>5</v>
          </cell>
          <cell r="R1279">
            <v>6</v>
          </cell>
          <cell r="S1279">
            <v>15</v>
          </cell>
          <cell r="T1279">
            <v>3</v>
          </cell>
          <cell r="U1279">
            <v>1</v>
          </cell>
          <cell r="V1279">
            <v>-1</v>
          </cell>
          <cell r="W1279">
            <v>44</v>
          </cell>
          <cell r="X1279">
            <v>42365</v>
          </cell>
        </row>
        <row r="1280">
          <cell r="A1280" t="str">
            <v>669599</v>
          </cell>
          <cell r="B1280" t="str">
            <v xml:space="preserve">SOFIAN BUDIMAN  S.T  </v>
          </cell>
          <cell r="C1280" t="str">
            <v>10</v>
          </cell>
          <cell r="D1280" t="str">
            <v>01/04/2001</v>
          </cell>
          <cell r="E1280" t="str">
            <v>AST. JAGA RWC &amp; CT PL</v>
          </cell>
          <cell r="F1280" t="str">
            <v>09</v>
          </cell>
          <cell r="G1280" t="str">
            <v>01/08/2003</v>
          </cell>
          <cell r="H1280">
            <v>23679</v>
          </cell>
          <cell r="I1280" t="str">
            <v>0000056666</v>
          </cell>
          <cell r="J1280" t="str">
            <v>S1</v>
          </cell>
          <cell r="K1280" t="str">
            <v>TEKNIK KIMIA</v>
          </cell>
          <cell r="L1280" t="str">
            <v>PLAJU</v>
          </cell>
          <cell r="M1280" t="str">
            <v>16/10/1984</v>
          </cell>
          <cell r="N1280" t="str">
            <v>E13118</v>
          </cell>
          <cell r="O1280" t="str">
            <v>U T L</v>
          </cell>
          <cell r="P1280">
            <v>6</v>
          </cell>
          <cell r="Q1280">
            <v>6</v>
          </cell>
          <cell r="R1280">
            <v>6</v>
          </cell>
          <cell r="S1280">
            <v>20</v>
          </cell>
          <cell r="T1280">
            <v>7</v>
          </cell>
          <cell r="U1280">
            <v>1</v>
          </cell>
          <cell r="V1280">
            <v>-1</v>
          </cell>
          <cell r="W1280">
            <v>40</v>
          </cell>
          <cell r="X1280">
            <v>43767</v>
          </cell>
        </row>
        <row r="1281">
          <cell r="A1281" t="str">
            <v>669606</v>
          </cell>
          <cell r="B1281" t="str">
            <v xml:space="preserve">SUTRISNO  A.MA  </v>
          </cell>
          <cell r="C1281" t="str">
            <v>11</v>
          </cell>
          <cell r="D1281" t="str">
            <v>01/04/1999</v>
          </cell>
          <cell r="E1281" t="str">
            <v>PMK. BOILER 9 - 11</v>
          </cell>
          <cell r="F1281" t="str">
            <v>10</v>
          </cell>
          <cell r="G1281" t="str">
            <v>03/01/2000</v>
          </cell>
          <cell r="H1281">
            <v>21803</v>
          </cell>
          <cell r="I1281" t="str">
            <v>0000045556</v>
          </cell>
          <cell r="J1281" t="str">
            <v>D2</v>
          </cell>
          <cell r="K1281" t="str">
            <v>AKA UTILITIES II</v>
          </cell>
          <cell r="L1281" t="str">
            <v>PLAJU</v>
          </cell>
          <cell r="M1281" t="str">
            <v>16/10/1984</v>
          </cell>
          <cell r="N1281" t="str">
            <v>E13118</v>
          </cell>
          <cell r="O1281" t="str">
            <v>U T L</v>
          </cell>
          <cell r="P1281">
            <v>5</v>
          </cell>
          <cell r="Q1281">
            <v>5</v>
          </cell>
          <cell r="R1281">
            <v>6</v>
          </cell>
          <cell r="S1281">
            <v>16.666666666666668</v>
          </cell>
          <cell r="T1281">
            <v>5</v>
          </cell>
          <cell r="U1281">
            <v>4</v>
          </cell>
          <cell r="V1281">
            <v>-1</v>
          </cell>
          <cell r="W1281">
            <v>45</v>
          </cell>
          <cell r="X1281">
            <v>41892</v>
          </cell>
        </row>
        <row r="1282">
          <cell r="A1282" t="str">
            <v>669614</v>
          </cell>
          <cell r="B1282" t="str">
            <v xml:space="preserve">HIZRAN AKHYARI  DRS  </v>
          </cell>
          <cell r="C1282" t="str">
            <v>10</v>
          </cell>
          <cell r="D1282" t="str">
            <v>01/10/2001</v>
          </cell>
          <cell r="E1282" t="str">
            <v>AST. JAM/AS/YDP/YTP</v>
          </cell>
          <cell r="F1282" t="str">
            <v>09</v>
          </cell>
          <cell r="G1282" t="str">
            <v>01/07/2000</v>
          </cell>
          <cell r="H1282">
            <v>23147</v>
          </cell>
          <cell r="I1282" t="str">
            <v>0000056655</v>
          </cell>
          <cell r="J1282" t="str">
            <v>S1</v>
          </cell>
          <cell r="K1282" t="str">
            <v>SARJANA SOSPOL</v>
          </cell>
          <cell r="L1282" t="str">
            <v>PLAJU</v>
          </cell>
          <cell r="M1282" t="str">
            <v>16/10/1984</v>
          </cell>
          <cell r="N1282" t="str">
            <v>E13730</v>
          </cell>
          <cell r="O1282" t="str">
            <v>H I K</v>
          </cell>
          <cell r="P1282">
            <v>6</v>
          </cell>
          <cell r="Q1282">
            <v>5</v>
          </cell>
          <cell r="R1282">
            <v>5</v>
          </cell>
          <cell r="S1282">
            <v>16.666666666666668</v>
          </cell>
          <cell r="T1282">
            <v>7</v>
          </cell>
          <cell r="U1282">
            <v>4</v>
          </cell>
          <cell r="V1282">
            <v>-1</v>
          </cell>
          <cell r="W1282">
            <v>41</v>
          </cell>
          <cell r="X1282">
            <v>43236</v>
          </cell>
        </row>
        <row r="1283">
          <cell r="A1283" t="str">
            <v>669622</v>
          </cell>
          <cell r="B1283" t="str">
            <v xml:space="preserve">HELMAN SAMSI    </v>
          </cell>
          <cell r="C1283" t="str">
            <v>10</v>
          </cell>
          <cell r="D1283" t="str">
            <v>01/10/2002</v>
          </cell>
          <cell r="E1283" t="str">
            <v>DANTON JAGA NON KIL</v>
          </cell>
          <cell r="F1283" t="str">
            <v>10</v>
          </cell>
          <cell r="G1283" t="str">
            <v>16/04/2001</v>
          </cell>
          <cell r="H1283">
            <v>23142</v>
          </cell>
          <cell r="I1283" t="str">
            <v>0000045654</v>
          </cell>
          <cell r="J1283" t="str">
            <v>SMK</v>
          </cell>
          <cell r="K1283" t="str">
            <v>S.T.M  LISTRIK</v>
          </cell>
          <cell r="L1283" t="str">
            <v>PLAJU</v>
          </cell>
          <cell r="M1283" t="str">
            <v>16/10/1984</v>
          </cell>
          <cell r="N1283" t="str">
            <v>E13630</v>
          </cell>
          <cell r="O1283" t="str">
            <v>SEKURITI</v>
          </cell>
          <cell r="P1283">
            <v>6</v>
          </cell>
          <cell r="Q1283">
            <v>5</v>
          </cell>
          <cell r="R1283">
            <v>4</v>
          </cell>
          <cell r="S1283">
            <v>15</v>
          </cell>
          <cell r="T1283">
            <v>3</v>
          </cell>
          <cell r="U1283">
            <v>3</v>
          </cell>
          <cell r="V1283">
            <v>0</v>
          </cell>
          <cell r="W1283">
            <v>41</v>
          </cell>
          <cell r="X1283">
            <v>43231</v>
          </cell>
        </row>
        <row r="1284">
          <cell r="A1284" t="str">
            <v>669639</v>
          </cell>
          <cell r="B1284" t="str">
            <v xml:space="preserve">BARNAS HIDAYAT    </v>
          </cell>
          <cell r="C1284" t="str">
            <v>10</v>
          </cell>
          <cell r="D1284" t="str">
            <v>01/10/2002</v>
          </cell>
          <cell r="E1284" t="str">
            <v>PMK. N2 H2 AC</v>
          </cell>
          <cell r="F1284" t="str">
            <v>10</v>
          </cell>
          <cell r="G1284" t="str">
            <v>03/01/2000</v>
          </cell>
          <cell r="H1284">
            <v>23581</v>
          </cell>
          <cell r="I1284" t="str">
            <v>0000055566</v>
          </cell>
          <cell r="J1284" t="str">
            <v>SMA</v>
          </cell>
          <cell r="K1284" t="str">
            <v>S.M.A / SOSIAL</v>
          </cell>
          <cell r="L1284" t="str">
            <v>PLAJU</v>
          </cell>
          <cell r="M1284" t="str">
            <v>16/10/1984</v>
          </cell>
          <cell r="N1284" t="str">
            <v>E13118</v>
          </cell>
          <cell r="O1284" t="str">
            <v>U T L</v>
          </cell>
          <cell r="P1284">
            <v>5</v>
          </cell>
          <cell r="Q1284">
            <v>6</v>
          </cell>
          <cell r="R1284">
            <v>6</v>
          </cell>
          <cell r="S1284">
            <v>18.333333333333332</v>
          </cell>
          <cell r="T1284">
            <v>3</v>
          </cell>
          <cell r="U1284">
            <v>4</v>
          </cell>
          <cell r="V1284">
            <v>0</v>
          </cell>
          <cell r="W1284">
            <v>40</v>
          </cell>
          <cell r="X1284">
            <v>43669</v>
          </cell>
        </row>
        <row r="1285">
          <cell r="A1285" t="str">
            <v>669647</v>
          </cell>
          <cell r="B1285" t="str">
            <v xml:space="preserve">MAWARDI AIRO    </v>
          </cell>
          <cell r="C1285" t="str">
            <v>10</v>
          </cell>
          <cell r="D1285" t="str">
            <v>01/04/2002</v>
          </cell>
          <cell r="E1285" t="str">
            <v>PMK. CHEMICAL &amp; HANDLING</v>
          </cell>
          <cell r="F1285" t="str">
            <v>10</v>
          </cell>
          <cell r="G1285" t="str">
            <v>01/10/2000</v>
          </cell>
          <cell r="H1285">
            <v>19459</v>
          </cell>
          <cell r="I1285" t="str">
            <v>0000046665</v>
          </cell>
          <cell r="J1285" t="str">
            <v>SMK</v>
          </cell>
          <cell r="K1285" t="str">
            <v>K K P A</v>
          </cell>
          <cell r="L1285" t="str">
            <v>PLAJU</v>
          </cell>
          <cell r="M1285" t="str">
            <v>16/10/1984</v>
          </cell>
          <cell r="N1285" t="str">
            <v>E13118</v>
          </cell>
          <cell r="O1285" t="str">
            <v>U T L</v>
          </cell>
          <cell r="P1285">
            <v>6</v>
          </cell>
          <cell r="Q1285">
            <v>6</v>
          </cell>
          <cell r="R1285">
            <v>5</v>
          </cell>
          <cell r="S1285">
            <v>18.333333333333332</v>
          </cell>
          <cell r="T1285">
            <v>3</v>
          </cell>
          <cell r="U1285">
            <v>4</v>
          </cell>
          <cell r="V1285">
            <v>0</v>
          </cell>
          <cell r="W1285">
            <v>51</v>
          </cell>
          <cell r="X1285">
            <v>39548</v>
          </cell>
        </row>
        <row r="1286">
          <cell r="A1286" t="str">
            <v>669663</v>
          </cell>
          <cell r="B1286" t="str">
            <v xml:space="preserve">BAIHAKI    </v>
          </cell>
          <cell r="C1286" t="str">
            <v>10</v>
          </cell>
          <cell r="D1286" t="str">
            <v>01/04/2003</v>
          </cell>
          <cell r="E1286" t="str">
            <v>PMK. CD-III &amp; CPI</v>
          </cell>
          <cell r="F1286" t="str">
            <v>10</v>
          </cell>
          <cell r="G1286" t="str">
            <v>01/06/2001</v>
          </cell>
          <cell r="H1286">
            <v>22928</v>
          </cell>
          <cell r="I1286" t="str">
            <v>0000056555</v>
          </cell>
          <cell r="J1286" t="str">
            <v>SMA</v>
          </cell>
          <cell r="K1286" t="str">
            <v>S.M.A / SOSIAL</v>
          </cell>
          <cell r="L1286" t="str">
            <v>PLAJU</v>
          </cell>
          <cell r="M1286" t="str">
            <v>16/10/1984</v>
          </cell>
          <cell r="N1286" t="str">
            <v>E13111</v>
          </cell>
          <cell r="O1286" t="str">
            <v>CD &amp; GP</v>
          </cell>
          <cell r="P1286">
            <v>5</v>
          </cell>
          <cell r="Q1286">
            <v>5</v>
          </cell>
          <cell r="R1286">
            <v>5</v>
          </cell>
          <cell r="S1286">
            <v>15</v>
          </cell>
          <cell r="T1286">
            <v>3</v>
          </cell>
          <cell r="U1286">
            <v>3</v>
          </cell>
          <cell r="V1286">
            <v>0</v>
          </cell>
          <cell r="W1286">
            <v>42</v>
          </cell>
          <cell r="X1286">
            <v>43017</v>
          </cell>
        </row>
        <row r="1287">
          <cell r="A1287" t="str">
            <v>669671</v>
          </cell>
          <cell r="B1287" t="str">
            <v xml:space="preserve">ABRAHAM SAIBI    </v>
          </cell>
          <cell r="C1287" t="str">
            <v>10</v>
          </cell>
          <cell r="D1287" t="str">
            <v>01/04/2002</v>
          </cell>
          <cell r="E1287" t="str">
            <v>PMK. N2,H2,AC</v>
          </cell>
          <cell r="F1287" t="str">
            <v>10</v>
          </cell>
          <cell r="G1287" t="str">
            <v>01/04/2001</v>
          </cell>
          <cell r="H1287">
            <v>22210</v>
          </cell>
          <cell r="I1287" t="str">
            <v>0000045654</v>
          </cell>
          <cell r="J1287" t="str">
            <v>SMA</v>
          </cell>
          <cell r="K1287" t="str">
            <v>S.M.A / SOSIAL</v>
          </cell>
          <cell r="L1287" t="str">
            <v>SUNGAI GERONG</v>
          </cell>
          <cell r="M1287" t="str">
            <v>16/10/1984</v>
          </cell>
          <cell r="N1287" t="str">
            <v>E13118</v>
          </cell>
          <cell r="O1287" t="str">
            <v>U T L</v>
          </cell>
          <cell r="P1287">
            <v>6</v>
          </cell>
          <cell r="Q1287">
            <v>5</v>
          </cell>
          <cell r="R1287">
            <v>4</v>
          </cell>
          <cell r="S1287">
            <v>15</v>
          </cell>
          <cell r="T1287">
            <v>3</v>
          </cell>
          <cell r="U1287">
            <v>3</v>
          </cell>
          <cell r="V1287">
            <v>0</v>
          </cell>
          <cell r="W1287">
            <v>44</v>
          </cell>
          <cell r="X1287">
            <v>42298</v>
          </cell>
        </row>
        <row r="1288">
          <cell r="A1288" t="str">
            <v>672092</v>
          </cell>
          <cell r="B1288" t="str">
            <v xml:space="preserve">PUTRANTO  SE MT </v>
          </cell>
          <cell r="C1288" t="str">
            <v>04</v>
          </cell>
          <cell r="D1288" t="str">
            <v>01/10/2002</v>
          </cell>
          <cell r="E1288" t="str">
            <v>AUDITOR AHLI MADYA BID. P</v>
          </cell>
          <cell r="F1288" t="str">
            <v>--</v>
          </cell>
          <cell r="G1288" t="str">
            <v>01/09/2003</v>
          </cell>
          <cell r="H1288">
            <v>19730</v>
          </cell>
          <cell r="I1288" t="str">
            <v>0000000055</v>
          </cell>
          <cell r="J1288" t="str">
            <v>S2</v>
          </cell>
          <cell r="K1288" t="str">
            <v>(S2) - MAGISTER TEKNIK / PRSH</v>
          </cell>
          <cell r="L1288" t="str">
            <v>PLAJU</v>
          </cell>
          <cell r="M1288" t="str">
            <v>01/12/1984</v>
          </cell>
          <cell r="N1288" t="str">
            <v>J02100</v>
          </cell>
          <cell r="O1288" t="str">
            <v>IAD-II</v>
          </cell>
          <cell r="P1288">
            <v>0</v>
          </cell>
          <cell r="Q1288">
            <v>5</v>
          </cell>
          <cell r="R1288">
            <v>5</v>
          </cell>
          <cell r="S1288">
            <v>10</v>
          </cell>
          <cell r="T1288">
            <v>8</v>
          </cell>
          <cell r="U1288">
            <v>1</v>
          </cell>
          <cell r="V1288" t="e">
            <v>#VALUE!</v>
          </cell>
          <cell r="W1288">
            <v>50</v>
          </cell>
          <cell r="X1288">
            <v>39819</v>
          </cell>
        </row>
        <row r="1289">
          <cell r="A1289" t="str">
            <v>672813</v>
          </cell>
          <cell r="B1289" t="str">
            <v xml:space="preserve">KONDAR NABABAN    </v>
          </cell>
          <cell r="C1289" t="str">
            <v>10</v>
          </cell>
          <cell r="D1289" t="str">
            <v>01/04/2003</v>
          </cell>
          <cell r="E1289" t="str">
            <v>PNT.REPORT JADWAL BB&amp;RPOD</v>
          </cell>
          <cell r="F1289" t="str">
            <v>09</v>
          </cell>
          <cell r="G1289" t="str">
            <v>03/01/2000</v>
          </cell>
          <cell r="H1289">
            <v>20440</v>
          </cell>
          <cell r="I1289" t="str">
            <v>0000055555</v>
          </cell>
          <cell r="J1289" t="str">
            <v>SMA</v>
          </cell>
          <cell r="K1289" t="str">
            <v>S.M.A / SASTRA</v>
          </cell>
          <cell r="L1289" t="str">
            <v>PLAJU</v>
          </cell>
          <cell r="M1289" t="str">
            <v>01/11/1984</v>
          </cell>
          <cell r="N1289" t="str">
            <v>E13220</v>
          </cell>
          <cell r="O1289" t="str">
            <v>JAD BB/PRODUK</v>
          </cell>
          <cell r="P1289">
            <v>5</v>
          </cell>
          <cell r="Q1289">
            <v>5</v>
          </cell>
          <cell r="R1289">
            <v>5</v>
          </cell>
          <cell r="S1289">
            <v>15</v>
          </cell>
          <cell r="T1289">
            <v>3</v>
          </cell>
          <cell r="U1289">
            <v>4</v>
          </cell>
          <cell r="V1289">
            <v>-1</v>
          </cell>
          <cell r="W1289">
            <v>49</v>
          </cell>
          <cell r="X1289">
            <v>40529</v>
          </cell>
        </row>
        <row r="1290">
          <cell r="A1290" t="str">
            <v>672821</v>
          </cell>
          <cell r="B1290" t="str">
            <v xml:space="preserve">SYAMSUL BAHRI    </v>
          </cell>
          <cell r="C1290" t="str">
            <v>10</v>
          </cell>
          <cell r="D1290" t="str">
            <v>01/04/2002</v>
          </cell>
          <cell r="E1290" t="str">
            <v>PNT.REPORT JADWAL BB&amp;PROD</v>
          </cell>
          <cell r="F1290" t="str">
            <v>09</v>
          </cell>
          <cell r="G1290" t="str">
            <v>03/01/2000</v>
          </cell>
          <cell r="H1290">
            <v>20069</v>
          </cell>
          <cell r="I1290" t="str">
            <v>0000065555</v>
          </cell>
          <cell r="J1290" t="str">
            <v>SMA</v>
          </cell>
          <cell r="K1290" t="str">
            <v>S.M.A / SOSIAL</v>
          </cell>
          <cell r="L1290" t="str">
            <v>PLAJU</v>
          </cell>
          <cell r="M1290" t="str">
            <v>01/11/1984</v>
          </cell>
          <cell r="N1290" t="str">
            <v>E13220</v>
          </cell>
          <cell r="O1290" t="str">
            <v>JAD BB/PRODUK</v>
          </cell>
          <cell r="P1290">
            <v>5</v>
          </cell>
          <cell r="Q1290">
            <v>5</v>
          </cell>
          <cell r="R1290">
            <v>5</v>
          </cell>
          <cell r="S1290">
            <v>15</v>
          </cell>
          <cell r="T1290">
            <v>3</v>
          </cell>
          <cell r="U1290">
            <v>4</v>
          </cell>
          <cell r="V1290">
            <v>-1</v>
          </cell>
          <cell r="W1290">
            <v>50</v>
          </cell>
          <cell r="X1290">
            <v>40158</v>
          </cell>
        </row>
        <row r="1291">
          <cell r="A1291" t="str">
            <v>672838</v>
          </cell>
          <cell r="B1291" t="str">
            <v xml:space="preserve">HERMAN    </v>
          </cell>
          <cell r="C1291" t="str">
            <v>11</v>
          </cell>
          <cell r="D1291" t="str">
            <v>01/04/2000</v>
          </cell>
          <cell r="E1291" t="str">
            <v>PMK. LOADING SEI.GERONG</v>
          </cell>
          <cell r="F1291" t="str">
            <v>10</v>
          </cell>
          <cell r="G1291" t="str">
            <v>01/07/2003</v>
          </cell>
          <cell r="H1291">
            <v>22201</v>
          </cell>
          <cell r="I1291" t="str">
            <v>0000065556</v>
          </cell>
          <cell r="J1291" t="str">
            <v>SMA</v>
          </cell>
          <cell r="K1291" t="str">
            <v>S.M.A-B/PASPAL</v>
          </cell>
          <cell r="L1291" t="str">
            <v>PLAJU</v>
          </cell>
          <cell r="M1291" t="str">
            <v>01/11/1984</v>
          </cell>
          <cell r="N1291" t="str">
            <v>E13119</v>
          </cell>
          <cell r="O1291" t="str">
            <v>I T P</v>
          </cell>
          <cell r="P1291">
            <v>5</v>
          </cell>
          <cell r="Q1291">
            <v>5</v>
          </cell>
          <cell r="R1291">
            <v>6</v>
          </cell>
          <cell r="S1291">
            <v>16.666666666666668</v>
          </cell>
          <cell r="T1291">
            <v>3</v>
          </cell>
          <cell r="U1291">
            <v>1</v>
          </cell>
          <cell r="V1291">
            <v>-1</v>
          </cell>
          <cell r="W1291">
            <v>44</v>
          </cell>
          <cell r="X1291">
            <v>42289</v>
          </cell>
        </row>
        <row r="1292">
          <cell r="A1292" t="str">
            <v>672846</v>
          </cell>
          <cell r="B1292" t="str">
            <v xml:space="preserve">ACHMAD SYARWANI  IR  </v>
          </cell>
          <cell r="C1292" t="str">
            <v>11</v>
          </cell>
          <cell r="D1292" t="str">
            <v>01/04/2000</v>
          </cell>
          <cell r="E1292" t="str">
            <v>PMK. CONS PD.METER SG</v>
          </cell>
          <cell r="F1292" t="str">
            <v>10</v>
          </cell>
          <cell r="G1292" t="str">
            <v>01/07/2002</v>
          </cell>
          <cell r="H1292">
            <v>21694</v>
          </cell>
          <cell r="I1292" t="str">
            <v>0000064555</v>
          </cell>
          <cell r="J1292" t="str">
            <v>S1</v>
          </cell>
          <cell r="K1292" t="str">
            <v>TEK. LISTRIK ARUS KUAT</v>
          </cell>
          <cell r="L1292" t="str">
            <v>SUNGAI GERONG</v>
          </cell>
          <cell r="M1292" t="str">
            <v>01/11/1984</v>
          </cell>
          <cell r="N1292" t="str">
            <v>E13119</v>
          </cell>
          <cell r="O1292" t="str">
            <v>I T P</v>
          </cell>
          <cell r="P1292">
            <v>5</v>
          </cell>
          <cell r="Q1292">
            <v>5</v>
          </cell>
          <cell r="R1292">
            <v>5</v>
          </cell>
          <cell r="S1292">
            <v>15</v>
          </cell>
          <cell r="T1292">
            <v>7</v>
          </cell>
          <cell r="U1292">
            <v>2</v>
          </cell>
          <cell r="V1292">
            <v>-1</v>
          </cell>
          <cell r="W1292">
            <v>45</v>
          </cell>
          <cell r="X1292">
            <v>41783</v>
          </cell>
        </row>
        <row r="1293">
          <cell r="A1293" t="str">
            <v>672854</v>
          </cell>
          <cell r="B1293" t="str">
            <v xml:space="preserve">MAKHASIN  SSOS  </v>
          </cell>
          <cell r="C1293" t="str">
            <v>10</v>
          </cell>
          <cell r="D1293" t="str">
            <v>01/04/2003</v>
          </cell>
          <cell r="E1293" t="str">
            <v>AST. PEMBERITAAN</v>
          </cell>
          <cell r="F1293" t="str">
            <v>09</v>
          </cell>
          <cell r="G1293" t="str">
            <v>01/01/2001</v>
          </cell>
          <cell r="H1293">
            <v>22259</v>
          </cell>
          <cell r="I1293" t="str">
            <v>0000045555</v>
          </cell>
          <cell r="J1293" t="str">
            <v>S1</v>
          </cell>
          <cell r="K1293" t="str">
            <v>SARJANA SOSPOL</v>
          </cell>
          <cell r="L1293" t="str">
            <v>PLAJU</v>
          </cell>
          <cell r="M1293" t="str">
            <v>01/11/1984</v>
          </cell>
          <cell r="N1293" t="str">
            <v>E13620</v>
          </cell>
          <cell r="O1293" t="str">
            <v>HUPMAS</v>
          </cell>
          <cell r="P1293">
            <v>5</v>
          </cell>
          <cell r="Q1293">
            <v>5</v>
          </cell>
          <cell r="R1293">
            <v>5</v>
          </cell>
          <cell r="S1293">
            <v>15</v>
          </cell>
          <cell r="T1293">
            <v>7</v>
          </cell>
          <cell r="U1293">
            <v>3</v>
          </cell>
          <cell r="V1293">
            <v>-1</v>
          </cell>
          <cell r="W1293">
            <v>44</v>
          </cell>
          <cell r="X1293">
            <v>42347</v>
          </cell>
        </row>
        <row r="1294">
          <cell r="A1294" t="str">
            <v>672862</v>
          </cell>
          <cell r="B1294" t="str">
            <v xml:space="preserve">FAHRUDIN  A.MA  </v>
          </cell>
          <cell r="C1294" t="str">
            <v>11</v>
          </cell>
          <cell r="D1294" t="str">
            <v>01/04/2001</v>
          </cell>
          <cell r="E1294" t="str">
            <v>PMK. POLYMERISASI</v>
          </cell>
          <cell r="F1294" t="str">
            <v>10</v>
          </cell>
          <cell r="G1294" t="str">
            <v>01/08/2003</v>
          </cell>
          <cell r="H1294">
            <v>22927</v>
          </cell>
          <cell r="I1294" t="str">
            <v>0000066666</v>
          </cell>
          <cell r="J1294" t="str">
            <v>D2</v>
          </cell>
          <cell r="K1294" t="str">
            <v>AKA PENGOL/KIL II</v>
          </cell>
          <cell r="L1294" t="str">
            <v>PLAJU</v>
          </cell>
          <cell r="M1294" t="str">
            <v>01/11/1984</v>
          </cell>
          <cell r="N1294" t="str">
            <v>E13111</v>
          </cell>
          <cell r="O1294" t="str">
            <v>CD &amp; GP</v>
          </cell>
          <cell r="P1294">
            <v>6</v>
          </cell>
          <cell r="Q1294">
            <v>6</v>
          </cell>
          <cell r="R1294">
            <v>6</v>
          </cell>
          <cell r="S1294">
            <v>20</v>
          </cell>
          <cell r="T1294">
            <v>5</v>
          </cell>
          <cell r="U1294">
            <v>1</v>
          </cell>
          <cell r="V1294">
            <v>-1</v>
          </cell>
          <cell r="W1294">
            <v>42</v>
          </cell>
          <cell r="X1294">
            <v>43016</v>
          </cell>
        </row>
        <row r="1295">
          <cell r="A1295" t="str">
            <v>672879</v>
          </cell>
          <cell r="B1295" t="str">
            <v xml:space="preserve">TRIES FIRDAUS    </v>
          </cell>
          <cell r="C1295" t="str">
            <v>11</v>
          </cell>
          <cell r="D1295" t="str">
            <v>01/04/2000</v>
          </cell>
          <cell r="E1295" t="str">
            <v>PMK. CHEMICAL &amp; TANK CLEANING PLAJU</v>
          </cell>
          <cell r="F1295" t="str">
            <v>10</v>
          </cell>
          <cell r="G1295" t="str">
            <v>01/07/2003</v>
          </cell>
          <cell r="H1295">
            <v>22977</v>
          </cell>
          <cell r="I1295" t="str">
            <v>0000065666</v>
          </cell>
          <cell r="J1295" t="str">
            <v>SMA</v>
          </cell>
          <cell r="K1295" t="str">
            <v>S.M.A / SOSIAL</v>
          </cell>
          <cell r="L1295" t="str">
            <v>PLAJU</v>
          </cell>
          <cell r="M1295" t="str">
            <v>01/11/1984</v>
          </cell>
          <cell r="N1295" t="str">
            <v>E13119</v>
          </cell>
          <cell r="O1295" t="str">
            <v>I T P</v>
          </cell>
          <cell r="P1295">
            <v>6</v>
          </cell>
          <cell r="Q1295">
            <v>6</v>
          </cell>
          <cell r="R1295">
            <v>6</v>
          </cell>
          <cell r="S1295">
            <v>20</v>
          </cell>
          <cell r="T1295">
            <v>3</v>
          </cell>
          <cell r="U1295">
            <v>1</v>
          </cell>
          <cell r="V1295">
            <v>-1</v>
          </cell>
          <cell r="W1295">
            <v>42</v>
          </cell>
          <cell r="X1295">
            <v>43066</v>
          </cell>
        </row>
        <row r="1296">
          <cell r="A1296" t="str">
            <v>672887</v>
          </cell>
          <cell r="B1296" t="str">
            <v xml:space="preserve">MAWARDI BUSAR  SE  </v>
          </cell>
          <cell r="C1296" t="str">
            <v>08</v>
          </cell>
          <cell r="D1296" t="str">
            <v>01/10/2001</v>
          </cell>
          <cell r="E1296" t="str">
            <v>PWS. PROG BANG KARIER</v>
          </cell>
          <cell r="F1296" t="str">
            <v>07</v>
          </cell>
          <cell r="G1296" t="str">
            <v>01/10/2000</v>
          </cell>
          <cell r="H1296">
            <v>22259</v>
          </cell>
          <cell r="I1296" t="str">
            <v>0000045555</v>
          </cell>
          <cell r="J1296" t="str">
            <v>S1</v>
          </cell>
          <cell r="K1296" t="str">
            <v>EKONOMI MANAGEMENT</v>
          </cell>
          <cell r="L1296" t="str">
            <v>PLAJU</v>
          </cell>
          <cell r="M1296" t="str">
            <v>01/11/1984</v>
          </cell>
          <cell r="N1296" t="str">
            <v>E13720</v>
          </cell>
          <cell r="O1296" t="str">
            <v>RENBANG</v>
          </cell>
          <cell r="P1296">
            <v>5</v>
          </cell>
          <cell r="Q1296">
            <v>5</v>
          </cell>
          <cell r="R1296">
            <v>5</v>
          </cell>
          <cell r="S1296">
            <v>15</v>
          </cell>
          <cell r="T1296">
            <v>7</v>
          </cell>
          <cell r="U1296">
            <v>4</v>
          </cell>
          <cell r="V1296">
            <v>-1</v>
          </cell>
          <cell r="W1296">
            <v>44</v>
          </cell>
          <cell r="X1296">
            <v>42347</v>
          </cell>
        </row>
        <row r="1297">
          <cell r="A1297" t="str">
            <v>672895</v>
          </cell>
          <cell r="B1297" t="str">
            <v xml:space="preserve">ZAINAL THAMRIN    </v>
          </cell>
          <cell r="C1297" t="str">
            <v>10</v>
          </cell>
          <cell r="D1297" t="str">
            <v>01/10/2003</v>
          </cell>
          <cell r="E1297" t="str">
            <v>AST. ADMINISTRASI</v>
          </cell>
          <cell r="F1297" t="str">
            <v>09</v>
          </cell>
          <cell r="G1297" t="str">
            <v>01/09/2003</v>
          </cell>
          <cell r="H1297">
            <v>21206</v>
          </cell>
          <cell r="I1297" t="str">
            <v>0000065665</v>
          </cell>
          <cell r="J1297" t="str">
            <v>SMA</v>
          </cell>
          <cell r="K1297" t="str">
            <v>SMA-PASPAL/PERSAMAAN</v>
          </cell>
          <cell r="L1297" t="str">
            <v>SUNGAI GERONG</v>
          </cell>
          <cell r="M1297" t="str">
            <v>01/11/1984</v>
          </cell>
          <cell r="N1297" t="str">
            <v>E13119</v>
          </cell>
          <cell r="O1297" t="str">
            <v>I T P</v>
          </cell>
          <cell r="P1297">
            <v>6</v>
          </cell>
          <cell r="Q1297">
            <v>6</v>
          </cell>
          <cell r="R1297">
            <v>5</v>
          </cell>
          <cell r="S1297">
            <v>18.333333333333332</v>
          </cell>
          <cell r="T1297">
            <v>3</v>
          </cell>
          <cell r="U1297">
            <v>1</v>
          </cell>
          <cell r="V1297">
            <v>-1</v>
          </cell>
          <cell r="W1297">
            <v>46</v>
          </cell>
          <cell r="X1297">
            <v>41295</v>
          </cell>
        </row>
        <row r="1298">
          <cell r="A1298" t="str">
            <v>672902</v>
          </cell>
          <cell r="B1298" t="str">
            <v xml:space="preserve">ABI FAIZAL SYARFANI    </v>
          </cell>
          <cell r="C1298" t="str">
            <v>11</v>
          </cell>
          <cell r="D1298" t="str">
            <v>01/04/2001</v>
          </cell>
          <cell r="E1298" t="str">
            <v>PMK. STAB CAB</v>
          </cell>
          <cell r="F1298" t="str">
            <v>10</v>
          </cell>
          <cell r="G1298" t="str">
            <v>03/01/2000</v>
          </cell>
          <cell r="H1298">
            <v>21646</v>
          </cell>
          <cell r="I1298" t="str">
            <v>0000056565</v>
          </cell>
          <cell r="J1298" t="str">
            <v>SMA</v>
          </cell>
          <cell r="K1298" t="str">
            <v>SMA/PASPAL/IPA</v>
          </cell>
          <cell r="L1298" t="str">
            <v>PLAJU</v>
          </cell>
          <cell r="M1298" t="str">
            <v>01/11/1984</v>
          </cell>
          <cell r="N1298" t="str">
            <v>E13111</v>
          </cell>
          <cell r="O1298" t="str">
            <v>CD &amp; GP</v>
          </cell>
          <cell r="P1298">
            <v>5</v>
          </cell>
          <cell r="Q1298">
            <v>6</v>
          </cell>
          <cell r="R1298">
            <v>5</v>
          </cell>
          <cell r="S1298">
            <v>16.666666666666668</v>
          </cell>
          <cell r="T1298">
            <v>3</v>
          </cell>
          <cell r="U1298">
            <v>4</v>
          </cell>
          <cell r="V1298">
            <v>-1</v>
          </cell>
          <cell r="W1298">
            <v>45</v>
          </cell>
          <cell r="X1298">
            <v>41735</v>
          </cell>
        </row>
        <row r="1299">
          <cell r="A1299" t="str">
            <v>672935</v>
          </cell>
          <cell r="B1299" t="str">
            <v xml:space="preserve">GUNTUR MUDA M.    </v>
          </cell>
          <cell r="C1299" t="str">
            <v>10</v>
          </cell>
          <cell r="D1299" t="str">
            <v>01/10/2003</v>
          </cell>
          <cell r="E1299" t="str">
            <v>PMK. SLOPS SYSTEM  PL</v>
          </cell>
          <cell r="F1299" t="str">
            <v>10</v>
          </cell>
          <cell r="G1299" t="str">
            <v>03/01/2000</v>
          </cell>
          <cell r="H1299">
            <v>21816</v>
          </cell>
          <cell r="I1299" t="str">
            <v>0000064665</v>
          </cell>
          <cell r="J1299" t="str">
            <v>SMA</v>
          </cell>
          <cell r="K1299" t="str">
            <v>SMA/PASPAL/IPA</v>
          </cell>
          <cell r="L1299" t="str">
            <v>PLAJU</v>
          </cell>
          <cell r="M1299" t="str">
            <v>01/11/1984</v>
          </cell>
          <cell r="N1299" t="str">
            <v>E13119</v>
          </cell>
          <cell r="O1299" t="str">
            <v>I T P</v>
          </cell>
          <cell r="P1299">
            <v>6</v>
          </cell>
          <cell r="Q1299">
            <v>6</v>
          </cell>
          <cell r="R1299">
            <v>5</v>
          </cell>
          <cell r="S1299">
            <v>18.333333333333332</v>
          </cell>
          <cell r="T1299">
            <v>3</v>
          </cell>
          <cell r="U1299">
            <v>4</v>
          </cell>
          <cell r="V1299">
            <v>0</v>
          </cell>
          <cell r="W1299">
            <v>45</v>
          </cell>
          <cell r="X1299">
            <v>41905</v>
          </cell>
        </row>
        <row r="1300">
          <cell r="A1300" t="str">
            <v>672943</v>
          </cell>
          <cell r="B1300" t="str">
            <v xml:space="preserve">M. AGUS LUBIS    </v>
          </cell>
          <cell r="C1300" t="str">
            <v>11</v>
          </cell>
          <cell r="D1300" t="str">
            <v>01/04/2000</v>
          </cell>
          <cell r="E1300" t="str">
            <v>PMK. LOADING PLAJU</v>
          </cell>
          <cell r="F1300" t="str">
            <v>10</v>
          </cell>
          <cell r="G1300" t="str">
            <v>01/07/2003</v>
          </cell>
          <cell r="H1300">
            <v>22875</v>
          </cell>
          <cell r="I1300" t="str">
            <v>0000065556</v>
          </cell>
          <cell r="J1300" t="str">
            <v>SMA</v>
          </cell>
          <cell r="K1300" t="str">
            <v>SMA/PASPAL/IPA</v>
          </cell>
          <cell r="L1300" t="str">
            <v>PLAJU</v>
          </cell>
          <cell r="M1300" t="str">
            <v>01/11/1984</v>
          </cell>
          <cell r="N1300" t="str">
            <v>E13119</v>
          </cell>
          <cell r="O1300" t="str">
            <v>I T P</v>
          </cell>
          <cell r="P1300">
            <v>5</v>
          </cell>
          <cell r="Q1300">
            <v>5</v>
          </cell>
          <cell r="R1300">
            <v>6</v>
          </cell>
          <cell r="S1300">
            <v>16.666666666666668</v>
          </cell>
          <cell r="T1300">
            <v>3</v>
          </cell>
          <cell r="U1300">
            <v>1</v>
          </cell>
          <cell r="V1300">
            <v>-1</v>
          </cell>
          <cell r="W1300">
            <v>42</v>
          </cell>
          <cell r="X1300">
            <v>42964</v>
          </cell>
        </row>
        <row r="1301">
          <cell r="A1301" t="str">
            <v>672951</v>
          </cell>
          <cell r="B1301" t="str">
            <v xml:space="preserve">SUDIMAN  ST  </v>
          </cell>
          <cell r="C1301" t="str">
            <v>11</v>
          </cell>
          <cell r="D1301" t="str">
            <v>01/04/2000</v>
          </cell>
          <cell r="E1301" t="str">
            <v>PTR. ADMINISTRASI</v>
          </cell>
          <cell r="F1301" t="str">
            <v>10</v>
          </cell>
          <cell r="G1301" t="str">
            <v>01/08/2002</v>
          </cell>
          <cell r="H1301">
            <v>22689</v>
          </cell>
          <cell r="I1301" t="str">
            <v>0000064555</v>
          </cell>
          <cell r="J1301" t="str">
            <v>S1</v>
          </cell>
          <cell r="K1301" t="str">
            <v>TEKNIK MESIN</v>
          </cell>
          <cell r="L1301" t="str">
            <v>PLAJU</v>
          </cell>
          <cell r="M1301" t="str">
            <v>01/11/1984</v>
          </cell>
          <cell r="N1301" t="str">
            <v>E13122</v>
          </cell>
          <cell r="O1301" t="str">
            <v>INSPEKSI</v>
          </cell>
          <cell r="P1301">
            <v>5</v>
          </cell>
          <cell r="Q1301">
            <v>5</v>
          </cell>
          <cell r="R1301">
            <v>5</v>
          </cell>
          <cell r="S1301">
            <v>15</v>
          </cell>
          <cell r="T1301">
            <v>7</v>
          </cell>
          <cell r="U1301">
            <v>2</v>
          </cell>
          <cell r="V1301">
            <v>-1</v>
          </cell>
          <cell r="W1301">
            <v>42</v>
          </cell>
          <cell r="X1301">
            <v>42778</v>
          </cell>
        </row>
        <row r="1302">
          <cell r="A1302" t="str">
            <v>672976</v>
          </cell>
          <cell r="B1302" t="str">
            <v xml:space="preserve">M. HUSNI THAMRIN  SE  </v>
          </cell>
          <cell r="C1302" t="str">
            <v>09</v>
          </cell>
          <cell r="D1302" t="str">
            <v>01/04/2002</v>
          </cell>
          <cell r="E1302" t="str">
            <v>ANAL. BANG MANAJEMEN KIN</v>
          </cell>
          <cell r="F1302" t="str">
            <v>08</v>
          </cell>
          <cell r="G1302" t="str">
            <v>16/07/2002</v>
          </cell>
          <cell r="H1302">
            <v>22678</v>
          </cell>
          <cell r="I1302" t="str">
            <v>0000056655</v>
          </cell>
          <cell r="J1302" t="str">
            <v>S1</v>
          </cell>
          <cell r="K1302" t="str">
            <v>EKONOMI MANAGEMENT</v>
          </cell>
          <cell r="L1302" t="str">
            <v>PLAJU</v>
          </cell>
          <cell r="M1302" t="str">
            <v>01/11/1984</v>
          </cell>
          <cell r="N1302" t="str">
            <v>E13720</v>
          </cell>
          <cell r="O1302" t="str">
            <v>RENBANG</v>
          </cell>
          <cell r="P1302">
            <v>6</v>
          </cell>
          <cell r="Q1302">
            <v>5</v>
          </cell>
          <cell r="R1302">
            <v>5</v>
          </cell>
          <cell r="S1302">
            <v>16.666666666666668</v>
          </cell>
          <cell r="T1302">
            <v>7</v>
          </cell>
          <cell r="U1302">
            <v>2</v>
          </cell>
          <cell r="V1302">
            <v>-1</v>
          </cell>
          <cell r="W1302">
            <v>42</v>
          </cell>
          <cell r="X1302">
            <v>42767</v>
          </cell>
        </row>
        <row r="1303">
          <cell r="A1303" t="str">
            <v>672984</v>
          </cell>
          <cell r="B1303" t="str">
            <v xml:space="preserve">AZED TADJRI  A.MA  </v>
          </cell>
          <cell r="C1303" t="str">
            <v>10</v>
          </cell>
          <cell r="D1303" t="str">
            <v>01/04/2003</v>
          </cell>
          <cell r="E1303" t="str">
            <v>PMK. LOADING SG</v>
          </cell>
          <cell r="F1303" t="str">
            <v>10</v>
          </cell>
          <cell r="G1303" t="str">
            <v>01/07/2002</v>
          </cell>
          <cell r="H1303">
            <v>22781</v>
          </cell>
          <cell r="I1303" t="str">
            <v>0000055555</v>
          </cell>
          <cell r="J1303" t="str">
            <v>D2</v>
          </cell>
          <cell r="K1303" t="str">
            <v>AKA PENGOL/KIL II</v>
          </cell>
          <cell r="L1303" t="str">
            <v>PLAJU</v>
          </cell>
          <cell r="M1303" t="str">
            <v>01/11/1984</v>
          </cell>
          <cell r="N1303" t="str">
            <v>E13119</v>
          </cell>
          <cell r="O1303" t="str">
            <v>I T P</v>
          </cell>
          <cell r="P1303">
            <v>5</v>
          </cell>
          <cell r="Q1303">
            <v>5</v>
          </cell>
          <cell r="R1303">
            <v>5</v>
          </cell>
          <cell r="S1303">
            <v>15</v>
          </cell>
          <cell r="T1303">
            <v>5</v>
          </cell>
          <cell r="U1303">
            <v>2</v>
          </cell>
          <cell r="V1303">
            <v>0</v>
          </cell>
          <cell r="W1303">
            <v>42</v>
          </cell>
          <cell r="X1303">
            <v>42870</v>
          </cell>
        </row>
        <row r="1304">
          <cell r="A1304" t="str">
            <v>672992</v>
          </cell>
          <cell r="B1304" t="str">
            <v xml:space="preserve">ABDUL HALIM  SH  </v>
          </cell>
          <cell r="C1304" t="str">
            <v>10</v>
          </cell>
          <cell r="D1304" t="str">
            <v>01/04/2003</v>
          </cell>
          <cell r="E1304" t="str">
            <v>AST. KONTRAK</v>
          </cell>
          <cell r="F1304" t="str">
            <v>09</v>
          </cell>
          <cell r="G1304" t="str">
            <v>03/07/2000</v>
          </cell>
          <cell r="H1304">
            <v>22988</v>
          </cell>
          <cell r="I1304" t="str">
            <v>0000065655</v>
          </cell>
          <cell r="J1304" t="str">
            <v>S1</v>
          </cell>
          <cell r="K1304" t="str">
            <v>HUKUM UMUM</v>
          </cell>
          <cell r="L1304" t="str">
            <v>PLAJU</v>
          </cell>
          <cell r="M1304" t="str">
            <v>01/11/1984</v>
          </cell>
          <cell r="N1304" t="str">
            <v>E13610</v>
          </cell>
          <cell r="O1304" t="str">
            <v>H K P</v>
          </cell>
          <cell r="P1304">
            <v>6</v>
          </cell>
          <cell r="Q1304">
            <v>5</v>
          </cell>
          <cell r="R1304">
            <v>5</v>
          </cell>
          <cell r="S1304">
            <v>16.666666666666668</v>
          </cell>
          <cell r="T1304">
            <v>7</v>
          </cell>
          <cell r="U1304">
            <v>4</v>
          </cell>
          <cell r="V1304">
            <v>-1</v>
          </cell>
          <cell r="W1304">
            <v>42</v>
          </cell>
          <cell r="X1304">
            <v>43077</v>
          </cell>
        </row>
        <row r="1305">
          <cell r="A1305" t="str">
            <v>673007</v>
          </cell>
          <cell r="B1305" t="str">
            <v xml:space="preserve">IDARMAN  SE  </v>
          </cell>
          <cell r="C1305" t="str">
            <v>11</v>
          </cell>
          <cell r="D1305" t="str">
            <v>01/04/2001</v>
          </cell>
          <cell r="E1305" t="str">
            <v>OPR. PENYALUR PROD PL</v>
          </cell>
          <cell r="F1305" t="str">
            <v>11</v>
          </cell>
          <cell r="G1305" t="str">
            <v>01/05/2002</v>
          </cell>
          <cell r="H1305">
            <v>21582</v>
          </cell>
          <cell r="I1305" t="str">
            <v>0000066544</v>
          </cell>
          <cell r="J1305" t="str">
            <v>S1</v>
          </cell>
          <cell r="K1305" t="str">
            <v>EKONOMI MANAGEMENT</v>
          </cell>
          <cell r="L1305" t="str">
            <v>PLAJU</v>
          </cell>
          <cell r="M1305" t="str">
            <v>01/11/1984</v>
          </cell>
          <cell r="N1305" t="str">
            <v>E13119</v>
          </cell>
          <cell r="O1305" t="str">
            <v>I T P</v>
          </cell>
          <cell r="P1305">
            <v>5</v>
          </cell>
          <cell r="Q1305">
            <v>4</v>
          </cell>
          <cell r="R1305">
            <v>4</v>
          </cell>
          <cell r="S1305">
            <v>11.666666666666666</v>
          </cell>
          <cell r="T1305">
            <v>7</v>
          </cell>
          <cell r="U1305">
            <v>2</v>
          </cell>
          <cell r="V1305">
            <v>0</v>
          </cell>
          <cell r="W1305">
            <v>45</v>
          </cell>
          <cell r="X1305">
            <v>41671</v>
          </cell>
        </row>
        <row r="1306">
          <cell r="A1306" t="str">
            <v>673015</v>
          </cell>
          <cell r="B1306" t="str">
            <v xml:space="preserve">WAHYA EKA PUTRA  A.MD  </v>
          </cell>
          <cell r="C1306" t="str">
            <v>10</v>
          </cell>
          <cell r="D1306" t="str">
            <v>01/04/2003</v>
          </cell>
          <cell r="E1306" t="str">
            <v>AST. AREA-1 PLAJU</v>
          </cell>
          <cell r="F1306" t="str">
            <v>09</v>
          </cell>
          <cell r="G1306" t="str">
            <v>01/09/2003</v>
          </cell>
          <cell r="H1306">
            <v>21854</v>
          </cell>
          <cell r="I1306" t="str">
            <v>0000055554</v>
          </cell>
          <cell r="J1306" t="str">
            <v>D3</v>
          </cell>
          <cell r="K1306" t="str">
            <v>SM TEK ELEKTRONIKA</v>
          </cell>
          <cell r="L1306" t="str">
            <v>PLAJU</v>
          </cell>
          <cell r="M1306" t="str">
            <v>01/11/1984</v>
          </cell>
          <cell r="N1306" t="str">
            <v>E13119</v>
          </cell>
          <cell r="O1306" t="str">
            <v>I T P</v>
          </cell>
          <cell r="P1306">
            <v>5</v>
          </cell>
          <cell r="Q1306">
            <v>5</v>
          </cell>
          <cell r="R1306">
            <v>4</v>
          </cell>
          <cell r="S1306">
            <v>13.333333333333334</v>
          </cell>
          <cell r="T1306">
            <v>6</v>
          </cell>
          <cell r="U1306">
            <v>1</v>
          </cell>
          <cell r="V1306">
            <v>-1</v>
          </cell>
          <cell r="W1306">
            <v>45</v>
          </cell>
          <cell r="X1306">
            <v>41943</v>
          </cell>
        </row>
        <row r="1307">
          <cell r="A1307" t="str">
            <v>673023</v>
          </cell>
          <cell r="B1307" t="str">
            <v xml:space="preserve">AGUS SURANTO    </v>
          </cell>
          <cell r="C1307" t="str">
            <v>10</v>
          </cell>
          <cell r="D1307" t="str">
            <v>01/04/2002</v>
          </cell>
          <cell r="E1307" t="str">
            <v>PMK. CD II / FLARE</v>
          </cell>
          <cell r="F1307" t="str">
            <v>10</v>
          </cell>
          <cell r="G1307" t="str">
            <v>03/01/2000</v>
          </cell>
          <cell r="H1307">
            <v>20679</v>
          </cell>
          <cell r="I1307" t="str">
            <v>0000066766</v>
          </cell>
          <cell r="J1307" t="str">
            <v>SMK</v>
          </cell>
          <cell r="K1307" t="str">
            <v>S.T.M  MESIN</v>
          </cell>
          <cell r="L1307" t="str">
            <v>PLAJU</v>
          </cell>
          <cell r="M1307" t="str">
            <v>01/11/1984</v>
          </cell>
          <cell r="N1307" t="str">
            <v>E13111</v>
          </cell>
          <cell r="O1307" t="str">
            <v>CD &amp; GP</v>
          </cell>
          <cell r="P1307">
            <v>7</v>
          </cell>
          <cell r="Q1307">
            <v>6</v>
          </cell>
          <cell r="R1307">
            <v>6</v>
          </cell>
          <cell r="S1307">
            <v>23.333333333333332</v>
          </cell>
          <cell r="T1307">
            <v>3</v>
          </cell>
          <cell r="U1307">
            <v>4</v>
          </cell>
          <cell r="V1307">
            <v>0</v>
          </cell>
          <cell r="W1307">
            <v>48</v>
          </cell>
          <cell r="X1307">
            <v>40767</v>
          </cell>
        </row>
        <row r="1308">
          <cell r="A1308" t="str">
            <v>673048</v>
          </cell>
          <cell r="B1308" t="str">
            <v xml:space="preserve">MALUDIN SIREGAR    </v>
          </cell>
          <cell r="C1308" t="str">
            <v>10</v>
          </cell>
          <cell r="D1308" t="str">
            <v>01/04/2003</v>
          </cell>
          <cell r="E1308" t="str">
            <v>PMK. CD III &amp; CPI</v>
          </cell>
          <cell r="F1308" t="str">
            <v>10</v>
          </cell>
          <cell r="G1308" t="str">
            <v>03/01/2000</v>
          </cell>
          <cell r="H1308">
            <v>18294</v>
          </cell>
          <cell r="I1308" t="str">
            <v>0000056656</v>
          </cell>
          <cell r="J1308" t="str">
            <v>SMA</v>
          </cell>
          <cell r="K1308" t="str">
            <v>SMA/PASPAL/IPA</v>
          </cell>
          <cell r="L1308" t="str">
            <v>PLAJU</v>
          </cell>
          <cell r="M1308" t="str">
            <v>01/11/1984</v>
          </cell>
          <cell r="N1308" t="str">
            <v>E13111</v>
          </cell>
          <cell r="O1308" t="str">
            <v>CD &amp; GP</v>
          </cell>
          <cell r="P1308">
            <v>6</v>
          </cell>
          <cell r="Q1308">
            <v>5</v>
          </cell>
          <cell r="R1308">
            <v>6</v>
          </cell>
          <cell r="S1308">
            <v>18.333333333333332</v>
          </cell>
          <cell r="T1308">
            <v>3</v>
          </cell>
          <cell r="U1308">
            <v>4</v>
          </cell>
          <cell r="V1308">
            <v>0</v>
          </cell>
          <cell r="W1308">
            <v>54</v>
          </cell>
          <cell r="X1308">
            <v>38383</v>
          </cell>
        </row>
        <row r="1309">
          <cell r="A1309" t="str">
            <v>673056</v>
          </cell>
          <cell r="B1309" t="str">
            <v xml:space="preserve">DADANG IRAWAN  S.T  </v>
          </cell>
          <cell r="C1309" t="str">
            <v>10</v>
          </cell>
          <cell r="D1309" t="str">
            <v>01/04/2002</v>
          </cell>
          <cell r="E1309" t="str">
            <v>PMK. CD IV, HP &amp; FO</v>
          </cell>
          <cell r="F1309" t="str">
            <v>10</v>
          </cell>
          <cell r="G1309" t="str">
            <v>03/01/2000</v>
          </cell>
          <cell r="H1309">
            <v>23449</v>
          </cell>
          <cell r="I1309" t="str">
            <v>0000065666</v>
          </cell>
          <cell r="J1309" t="str">
            <v>S1</v>
          </cell>
          <cell r="K1309" t="str">
            <v>TEKNIK KIMIA</v>
          </cell>
          <cell r="L1309" t="str">
            <v>PLAJU</v>
          </cell>
          <cell r="M1309" t="str">
            <v>01/11/1984</v>
          </cell>
          <cell r="N1309" t="str">
            <v>E13111</v>
          </cell>
          <cell r="O1309" t="str">
            <v>CD &amp; GP</v>
          </cell>
          <cell r="P1309">
            <v>6</v>
          </cell>
          <cell r="Q1309">
            <v>6</v>
          </cell>
          <cell r="R1309">
            <v>6</v>
          </cell>
          <cell r="S1309">
            <v>20</v>
          </cell>
          <cell r="T1309">
            <v>7</v>
          </cell>
          <cell r="U1309">
            <v>4</v>
          </cell>
          <cell r="V1309">
            <v>0</v>
          </cell>
          <cell r="W1309">
            <v>40</v>
          </cell>
          <cell r="X1309">
            <v>43537</v>
          </cell>
        </row>
        <row r="1310">
          <cell r="A1310" t="str">
            <v>673064</v>
          </cell>
          <cell r="B1310" t="str">
            <v xml:space="preserve">CIK UJANG    </v>
          </cell>
          <cell r="C1310" t="str">
            <v>10</v>
          </cell>
          <cell r="D1310" t="str">
            <v>01/04/2003</v>
          </cell>
          <cell r="E1310" t="str">
            <v>PMK. CD IV, HP &amp; FO</v>
          </cell>
          <cell r="F1310" t="str">
            <v>10</v>
          </cell>
          <cell r="G1310" t="str">
            <v>03/01/2000</v>
          </cell>
          <cell r="H1310">
            <v>19423</v>
          </cell>
          <cell r="I1310" t="str">
            <v>0000056655</v>
          </cell>
          <cell r="J1310" t="str">
            <v>SMK</v>
          </cell>
          <cell r="K1310" t="str">
            <v>S.T.M  LISTRIK</v>
          </cell>
          <cell r="L1310" t="str">
            <v>PLAJU</v>
          </cell>
          <cell r="M1310" t="str">
            <v>01/11/1984</v>
          </cell>
          <cell r="N1310" t="str">
            <v>E13111</v>
          </cell>
          <cell r="O1310" t="str">
            <v>CD &amp; GP</v>
          </cell>
          <cell r="P1310">
            <v>6</v>
          </cell>
          <cell r="Q1310">
            <v>5</v>
          </cell>
          <cell r="R1310">
            <v>5</v>
          </cell>
          <cell r="S1310">
            <v>16.666666666666668</v>
          </cell>
          <cell r="T1310">
            <v>3</v>
          </cell>
          <cell r="U1310">
            <v>4</v>
          </cell>
          <cell r="V1310">
            <v>0</v>
          </cell>
          <cell r="W1310">
            <v>51</v>
          </cell>
          <cell r="X1310">
            <v>39512</v>
          </cell>
        </row>
        <row r="1311">
          <cell r="A1311" t="str">
            <v>673072</v>
          </cell>
          <cell r="B1311" t="str">
            <v xml:space="preserve">INDRA GUNAWAN    </v>
          </cell>
          <cell r="C1311" t="str">
            <v>11</v>
          </cell>
          <cell r="D1311" t="str">
            <v>01/04/2001</v>
          </cell>
          <cell r="E1311" t="str">
            <v>PMK. PANEL CDU V</v>
          </cell>
          <cell r="F1311" t="str">
            <v>10</v>
          </cell>
          <cell r="G1311" t="str">
            <v>03/01/2000</v>
          </cell>
          <cell r="H1311">
            <v>21260</v>
          </cell>
          <cell r="I1311" t="str">
            <v>0000066665</v>
          </cell>
          <cell r="J1311" t="str">
            <v>SMK</v>
          </cell>
          <cell r="K1311" t="str">
            <v>S T M  BGN GEDUNG</v>
          </cell>
          <cell r="L1311" t="str">
            <v>PLAJU</v>
          </cell>
          <cell r="M1311" t="str">
            <v>01/11/1984</v>
          </cell>
          <cell r="N1311" t="str">
            <v>E13111</v>
          </cell>
          <cell r="O1311" t="str">
            <v>CD &amp; GP</v>
          </cell>
          <cell r="P1311">
            <v>6</v>
          </cell>
          <cell r="Q1311">
            <v>6</v>
          </cell>
          <cell r="R1311">
            <v>5</v>
          </cell>
          <cell r="S1311">
            <v>18.333333333333332</v>
          </cell>
          <cell r="T1311">
            <v>3</v>
          </cell>
          <cell r="U1311">
            <v>4</v>
          </cell>
          <cell r="V1311">
            <v>-1</v>
          </cell>
          <cell r="W1311">
            <v>46</v>
          </cell>
          <cell r="X1311">
            <v>41349</v>
          </cell>
        </row>
        <row r="1312">
          <cell r="A1312" t="str">
            <v>673104</v>
          </cell>
          <cell r="B1312" t="str">
            <v xml:space="preserve">ACHMAD    </v>
          </cell>
          <cell r="C1312" t="str">
            <v>10</v>
          </cell>
          <cell r="D1312" t="str">
            <v>01/04/2003</v>
          </cell>
          <cell r="E1312" t="str">
            <v>PTR. ADMINISTRASI</v>
          </cell>
          <cell r="F1312" t="str">
            <v>10</v>
          </cell>
          <cell r="G1312" t="str">
            <v>01/05/2002</v>
          </cell>
          <cell r="H1312">
            <v>20243</v>
          </cell>
          <cell r="I1312" t="str">
            <v>0000065655</v>
          </cell>
          <cell r="J1312" t="str">
            <v>SMK</v>
          </cell>
          <cell r="K1312" t="str">
            <v>S.T.M. KIMIA</v>
          </cell>
          <cell r="L1312" t="str">
            <v>PLAJU</v>
          </cell>
          <cell r="M1312" t="str">
            <v>01/11/1984</v>
          </cell>
          <cell r="N1312" t="str">
            <v>E13111</v>
          </cell>
          <cell r="O1312" t="str">
            <v>CD &amp; GP</v>
          </cell>
          <cell r="P1312">
            <v>6</v>
          </cell>
          <cell r="Q1312">
            <v>5</v>
          </cell>
          <cell r="R1312">
            <v>5</v>
          </cell>
          <cell r="S1312">
            <v>16.666666666666668</v>
          </cell>
          <cell r="T1312">
            <v>3</v>
          </cell>
          <cell r="U1312">
            <v>2</v>
          </cell>
          <cell r="V1312">
            <v>0</v>
          </cell>
          <cell r="W1312">
            <v>49</v>
          </cell>
          <cell r="X1312">
            <v>40332</v>
          </cell>
        </row>
        <row r="1313">
          <cell r="A1313" t="str">
            <v>673112</v>
          </cell>
          <cell r="B1313" t="str">
            <v xml:space="preserve">ERFAN HERRY S.    </v>
          </cell>
          <cell r="C1313" t="str">
            <v>10</v>
          </cell>
          <cell r="D1313" t="str">
            <v>01/04/2002</v>
          </cell>
          <cell r="E1313" t="str">
            <v>PMK. RDU I-II &amp; HAWS</v>
          </cell>
          <cell r="F1313" t="str">
            <v>10</v>
          </cell>
          <cell r="G1313" t="str">
            <v>01/06/2001</v>
          </cell>
          <cell r="H1313">
            <v>20120</v>
          </cell>
          <cell r="I1313" t="str">
            <v>0000066666</v>
          </cell>
          <cell r="J1313" t="str">
            <v>SMA</v>
          </cell>
          <cell r="K1313" t="str">
            <v>S.M.A / SOSIAL</v>
          </cell>
          <cell r="L1313" t="str">
            <v>PLAJU</v>
          </cell>
          <cell r="M1313" t="str">
            <v>01/11/1984</v>
          </cell>
          <cell r="N1313" t="str">
            <v>E13111</v>
          </cell>
          <cell r="O1313" t="str">
            <v>CD &amp; GP</v>
          </cell>
          <cell r="P1313">
            <v>6</v>
          </cell>
          <cell r="Q1313">
            <v>6</v>
          </cell>
          <cell r="R1313">
            <v>6</v>
          </cell>
          <cell r="S1313">
            <v>20</v>
          </cell>
          <cell r="T1313">
            <v>3</v>
          </cell>
          <cell r="U1313">
            <v>3</v>
          </cell>
          <cell r="V1313">
            <v>0</v>
          </cell>
          <cell r="W1313">
            <v>49</v>
          </cell>
          <cell r="X1313">
            <v>40209</v>
          </cell>
        </row>
        <row r="1314">
          <cell r="A1314" t="str">
            <v>673129</v>
          </cell>
          <cell r="B1314" t="str">
            <v xml:space="preserve">AIDI FANANI G.    </v>
          </cell>
          <cell r="C1314" t="str">
            <v>10</v>
          </cell>
          <cell r="D1314" t="str">
            <v>01/04/2002</v>
          </cell>
          <cell r="E1314" t="str">
            <v>AST. LE &amp; TREAT</v>
          </cell>
          <cell r="F1314" t="str">
            <v>08</v>
          </cell>
          <cell r="G1314" t="str">
            <v>10/02/2003</v>
          </cell>
          <cell r="H1314">
            <v>20766</v>
          </cell>
          <cell r="I1314" t="str">
            <v>0000055666</v>
          </cell>
          <cell r="J1314" t="str">
            <v>SMK</v>
          </cell>
          <cell r="K1314" t="str">
            <v>S.T.M  MESIN</v>
          </cell>
          <cell r="L1314" t="str">
            <v>SUNGAI GERONG</v>
          </cell>
          <cell r="M1314" t="str">
            <v>01/11/1984</v>
          </cell>
          <cell r="N1314" t="str">
            <v>E13112</v>
          </cell>
          <cell r="O1314" t="str">
            <v>CD &amp; L</v>
          </cell>
          <cell r="P1314">
            <v>6</v>
          </cell>
          <cell r="Q1314">
            <v>6</v>
          </cell>
          <cell r="R1314">
            <v>6</v>
          </cell>
          <cell r="S1314">
            <v>20</v>
          </cell>
          <cell r="T1314">
            <v>3</v>
          </cell>
          <cell r="U1314">
            <v>1</v>
          </cell>
          <cell r="V1314">
            <v>-2</v>
          </cell>
          <cell r="W1314">
            <v>48</v>
          </cell>
          <cell r="X1314">
            <v>40854</v>
          </cell>
        </row>
        <row r="1315">
          <cell r="A1315" t="str">
            <v>673137</v>
          </cell>
          <cell r="B1315" t="str">
            <v xml:space="preserve">SUHERMAN D.  ST  </v>
          </cell>
          <cell r="C1315" t="str">
            <v>10</v>
          </cell>
          <cell r="D1315" t="str">
            <v>01/10/2001</v>
          </cell>
          <cell r="E1315" t="str">
            <v>AST. JAGA CONSOLE POLYPRO</v>
          </cell>
          <cell r="F1315" t="str">
            <v>08</v>
          </cell>
          <cell r="G1315" t="str">
            <v>10/09/2003</v>
          </cell>
          <cell r="H1315">
            <v>21714</v>
          </cell>
          <cell r="I1315" t="str">
            <v>0000056666</v>
          </cell>
          <cell r="J1315" t="str">
            <v>S1</v>
          </cell>
          <cell r="K1315" t="str">
            <v>TEKNIK MESIN</v>
          </cell>
          <cell r="L1315" t="str">
            <v>PLAJU</v>
          </cell>
          <cell r="M1315" t="str">
            <v>01/11/1984</v>
          </cell>
          <cell r="N1315" t="str">
            <v>E13131</v>
          </cell>
          <cell r="O1315" t="str">
            <v>P P</v>
          </cell>
          <cell r="P1315">
            <v>6</v>
          </cell>
          <cell r="Q1315">
            <v>6</v>
          </cell>
          <cell r="R1315">
            <v>6</v>
          </cell>
          <cell r="S1315">
            <v>20</v>
          </cell>
          <cell r="T1315">
            <v>7</v>
          </cell>
          <cell r="U1315">
            <v>1</v>
          </cell>
          <cell r="V1315">
            <v>-2</v>
          </cell>
          <cell r="W1315">
            <v>45</v>
          </cell>
          <cell r="X1315">
            <v>41803</v>
          </cell>
        </row>
        <row r="1316">
          <cell r="A1316" t="str">
            <v>673153</v>
          </cell>
          <cell r="B1316" t="str">
            <v xml:space="preserve">ACH. RAMLAN HASAN    </v>
          </cell>
          <cell r="C1316" t="str">
            <v>10</v>
          </cell>
          <cell r="D1316" t="str">
            <v>01/04/2003</v>
          </cell>
          <cell r="E1316" t="str">
            <v>PMK. JAGA POLIMERISASI</v>
          </cell>
          <cell r="F1316" t="str">
            <v>10</v>
          </cell>
          <cell r="G1316" t="str">
            <v>16/09/2002</v>
          </cell>
          <cell r="H1316">
            <v>21501</v>
          </cell>
          <cell r="I1316" t="str">
            <v>0000055565</v>
          </cell>
          <cell r="J1316" t="str">
            <v>SMK</v>
          </cell>
          <cell r="K1316" t="str">
            <v>S.T.M  LISTRIK</v>
          </cell>
          <cell r="L1316" t="str">
            <v>PLAJU</v>
          </cell>
          <cell r="M1316" t="str">
            <v>01/11/1984</v>
          </cell>
          <cell r="N1316" t="str">
            <v>E13131</v>
          </cell>
          <cell r="O1316" t="str">
            <v>P P</v>
          </cell>
          <cell r="P1316">
            <v>5</v>
          </cell>
          <cell r="Q1316">
            <v>6</v>
          </cell>
          <cell r="R1316">
            <v>5</v>
          </cell>
          <cell r="S1316">
            <v>16.666666666666668</v>
          </cell>
          <cell r="T1316">
            <v>3</v>
          </cell>
          <cell r="U1316">
            <v>2</v>
          </cell>
          <cell r="V1316">
            <v>0</v>
          </cell>
          <cell r="W1316">
            <v>46</v>
          </cell>
          <cell r="X1316">
            <v>41590</v>
          </cell>
        </row>
        <row r="1317">
          <cell r="A1317" t="str">
            <v>673161</v>
          </cell>
          <cell r="B1317" t="str">
            <v xml:space="preserve">ZULKIFLI ARIFIN    </v>
          </cell>
          <cell r="C1317" t="str">
            <v>10</v>
          </cell>
          <cell r="D1317" t="str">
            <v>01/10/2003</v>
          </cell>
          <cell r="E1317" t="str">
            <v>PMK. JAGA FINISHING</v>
          </cell>
          <cell r="F1317" t="str">
            <v>10</v>
          </cell>
          <cell r="G1317" t="str">
            <v>16/09/2002</v>
          </cell>
          <cell r="H1317">
            <v>21299</v>
          </cell>
          <cell r="I1317" t="str">
            <v>0000055565</v>
          </cell>
          <cell r="J1317" t="str">
            <v>SMK</v>
          </cell>
          <cell r="K1317" t="str">
            <v>S.T.M. TEXTIL</v>
          </cell>
          <cell r="L1317" t="str">
            <v>PLAJU</v>
          </cell>
          <cell r="M1317" t="str">
            <v>01/11/1984</v>
          </cell>
          <cell r="N1317" t="str">
            <v>E13131</v>
          </cell>
          <cell r="O1317" t="str">
            <v>P P</v>
          </cell>
          <cell r="P1317">
            <v>5</v>
          </cell>
          <cell r="Q1317">
            <v>6</v>
          </cell>
          <cell r="R1317">
            <v>5</v>
          </cell>
          <cell r="S1317">
            <v>16.666666666666668</v>
          </cell>
          <cell r="T1317">
            <v>3</v>
          </cell>
          <cell r="U1317">
            <v>2</v>
          </cell>
          <cell r="V1317">
            <v>0</v>
          </cell>
          <cell r="W1317">
            <v>46</v>
          </cell>
          <cell r="X1317">
            <v>41388</v>
          </cell>
        </row>
        <row r="1318">
          <cell r="A1318" t="str">
            <v>673186</v>
          </cell>
          <cell r="B1318" t="str">
            <v xml:space="preserve">SAHAT SIMBOLON    </v>
          </cell>
          <cell r="C1318" t="str">
            <v>11</v>
          </cell>
          <cell r="D1318" t="str">
            <v>01/04/2001</v>
          </cell>
          <cell r="E1318" t="str">
            <v>PMK. CD IV, HP &amp; FO</v>
          </cell>
          <cell r="F1318" t="str">
            <v>10</v>
          </cell>
          <cell r="G1318" t="str">
            <v>03/01/2000</v>
          </cell>
          <cell r="H1318">
            <v>23641</v>
          </cell>
          <cell r="I1318" t="str">
            <v>0000066665</v>
          </cell>
          <cell r="J1318" t="str">
            <v>SMA</v>
          </cell>
          <cell r="K1318" t="str">
            <v>S.M.A-B/PASPAL</v>
          </cell>
          <cell r="L1318" t="str">
            <v>PLAJU</v>
          </cell>
          <cell r="M1318" t="str">
            <v>01/11/1984</v>
          </cell>
          <cell r="N1318" t="str">
            <v>E13111</v>
          </cell>
          <cell r="O1318" t="str">
            <v>CD &amp; GP</v>
          </cell>
          <cell r="P1318">
            <v>6</v>
          </cell>
          <cell r="Q1318">
            <v>6</v>
          </cell>
          <cell r="R1318">
            <v>5</v>
          </cell>
          <cell r="S1318">
            <v>18.333333333333332</v>
          </cell>
          <cell r="T1318">
            <v>3</v>
          </cell>
          <cell r="U1318">
            <v>4</v>
          </cell>
          <cell r="V1318">
            <v>-1</v>
          </cell>
          <cell r="W1318">
            <v>40</v>
          </cell>
          <cell r="X1318">
            <v>43729</v>
          </cell>
        </row>
        <row r="1319">
          <cell r="A1319" t="str">
            <v>673194</v>
          </cell>
          <cell r="B1319" t="str">
            <v xml:space="preserve">SUKIRNO  A.MA  </v>
          </cell>
          <cell r="C1319" t="str">
            <v>10</v>
          </cell>
          <cell r="D1319" t="str">
            <v>01/04/2003</v>
          </cell>
          <cell r="E1319" t="str">
            <v>AST. JAGA CONS PD MTR PL</v>
          </cell>
          <cell r="F1319" t="str">
            <v>09</v>
          </cell>
          <cell r="G1319" t="str">
            <v>01/09/2003</v>
          </cell>
          <cell r="H1319">
            <v>23169</v>
          </cell>
          <cell r="I1319" t="str">
            <v>0000054555</v>
          </cell>
          <cell r="J1319" t="str">
            <v>D2</v>
          </cell>
          <cell r="K1319" t="str">
            <v>AKA PENGOL/KIL II</v>
          </cell>
          <cell r="L1319" t="str">
            <v>PLAJU</v>
          </cell>
          <cell r="M1319" t="str">
            <v>01/11/1984</v>
          </cell>
          <cell r="N1319" t="str">
            <v>E13119</v>
          </cell>
          <cell r="O1319" t="str">
            <v>I T P</v>
          </cell>
          <cell r="P1319">
            <v>5</v>
          </cell>
          <cell r="Q1319">
            <v>5</v>
          </cell>
          <cell r="R1319">
            <v>5</v>
          </cell>
          <cell r="S1319">
            <v>15</v>
          </cell>
          <cell r="T1319">
            <v>5</v>
          </cell>
          <cell r="U1319">
            <v>1</v>
          </cell>
          <cell r="V1319">
            <v>-1</v>
          </cell>
          <cell r="W1319">
            <v>41</v>
          </cell>
          <cell r="X1319">
            <v>43258</v>
          </cell>
        </row>
        <row r="1320">
          <cell r="A1320" t="str">
            <v>673201</v>
          </cell>
          <cell r="B1320" t="str">
            <v xml:space="preserve">MAHYUDIN  A.P  </v>
          </cell>
          <cell r="C1320" t="str">
            <v>11</v>
          </cell>
          <cell r="D1320" t="str">
            <v>01/04/2000</v>
          </cell>
          <cell r="E1320" t="str">
            <v>PMK. AREA-I SG</v>
          </cell>
          <cell r="F1320" t="str">
            <v>10</v>
          </cell>
          <cell r="G1320" t="str">
            <v>01/10/2002</v>
          </cell>
          <cell r="H1320">
            <v>23323</v>
          </cell>
          <cell r="I1320" t="str">
            <v>0000054466</v>
          </cell>
          <cell r="J1320" t="str">
            <v>D1</v>
          </cell>
          <cell r="K1320" t="str">
            <v>AKA PENGOL/KIL I</v>
          </cell>
          <cell r="L1320" t="str">
            <v>SUNGAI GERONG</v>
          </cell>
          <cell r="M1320" t="str">
            <v>01/11/1984</v>
          </cell>
          <cell r="N1320" t="str">
            <v>E13119</v>
          </cell>
          <cell r="O1320" t="str">
            <v>I T P</v>
          </cell>
          <cell r="P1320">
            <v>4</v>
          </cell>
          <cell r="Q1320">
            <v>6</v>
          </cell>
          <cell r="R1320">
            <v>6</v>
          </cell>
          <cell r="S1320">
            <v>16.666666666666668</v>
          </cell>
          <cell r="T1320">
            <v>4</v>
          </cell>
          <cell r="U1320">
            <v>2</v>
          </cell>
          <cell r="V1320">
            <v>-1</v>
          </cell>
          <cell r="W1320">
            <v>41</v>
          </cell>
          <cell r="X1320">
            <v>43412</v>
          </cell>
        </row>
        <row r="1321">
          <cell r="A1321" t="str">
            <v>673218</v>
          </cell>
          <cell r="B1321" t="str">
            <v xml:space="preserve">HERMANTO  IR  </v>
          </cell>
          <cell r="C1321" t="str">
            <v>10</v>
          </cell>
          <cell r="D1321" t="str">
            <v>01/04/2002</v>
          </cell>
          <cell r="E1321" t="str">
            <v>AST. JAGA FCCU</v>
          </cell>
          <cell r="F1321" t="str">
            <v>08</v>
          </cell>
          <cell r="G1321" t="str">
            <v>01/08/2002</v>
          </cell>
          <cell r="H1321">
            <v>23033</v>
          </cell>
          <cell r="I1321" t="str">
            <v>0000055655</v>
          </cell>
          <cell r="J1321" t="str">
            <v>S1</v>
          </cell>
          <cell r="K1321" t="str">
            <v>TEKNIK KIMIA</v>
          </cell>
          <cell r="L1321" t="str">
            <v>SUNGAI GERONG</v>
          </cell>
          <cell r="M1321" t="str">
            <v>01/11/1984</v>
          </cell>
          <cell r="N1321" t="str">
            <v>E13112</v>
          </cell>
          <cell r="O1321" t="str">
            <v>CD &amp; L</v>
          </cell>
          <cell r="P1321">
            <v>6</v>
          </cell>
          <cell r="Q1321">
            <v>5</v>
          </cell>
          <cell r="R1321">
            <v>5</v>
          </cell>
          <cell r="S1321">
            <v>16.666666666666668</v>
          </cell>
          <cell r="T1321">
            <v>7</v>
          </cell>
          <cell r="U1321">
            <v>2</v>
          </cell>
          <cell r="V1321">
            <v>-2</v>
          </cell>
          <cell r="W1321">
            <v>41</v>
          </cell>
          <cell r="X1321">
            <v>43122</v>
          </cell>
        </row>
        <row r="1322">
          <cell r="A1322" t="str">
            <v>673226</v>
          </cell>
          <cell r="B1322" t="str">
            <v xml:space="preserve">RASDIYAN RUMROWI  A.P  </v>
          </cell>
          <cell r="C1322" t="str">
            <v>11</v>
          </cell>
          <cell r="D1322" t="str">
            <v>01/04/2002</v>
          </cell>
          <cell r="E1322" t="str">
            <v>DAN RU PKP BAGUS KUNING</v>
          </cell>
          <cell r="F1322" t="str">
            <v>11</v>
          </cell>
          <cell r="G1322" t="str">
            <v>15/10/2001</v>
          </cell>
          <cell r="H1322">
            <v>23394</v>
          </cell>
          <cell r="I1322" t="str">
            <v>0000056655</v>
          </cell>
          <cell r="J1322" t="str">
            <v>D1</v>
          </cell>
          <cell r="K1322" t="str">
            <v>AKA PENGOL/KIL I</v>
          </cell>
          <cell r="L1322" t="str">
            <v>PLAJU</v>
          </cell>
          <cell r="M1322" t="str">
            <v>01/11/1984</v>
          </cell>
          <cell r="N1322" t="str">
            <v>E13630</v>
          </cell>
          <cell r="O1322" t="str">
            <v>SEKURITI</v>
          </cell>
          <cell r="P1322">
            <v>6</v>
          </cell>
          <cell r="Q1322">
            <v>5</v>
          </cell>
          <cell r="R1322">
            <v>5</v>
          </cell>
          <cell r="S1322">
            <v>16.666666666666668</v>
          </cell>
          <cell r="T1322">
            <v>4</v>
          </cell>
          <cell r="U1322">
            <v>3</v>
          </cell>
          <cell r="V1322">
            <v>0</v>
          </cell>
          <cell r="W1322">
            <v>40</v>
          </cell>
          <cell r="X1322">
            <v>43483</v>
          </cell>
        </row>
        <row r="1323">
          <cell r="A1323" t="str">
            <v>673242</v>
          </cell>
          <cell r="B1323" t="str">
            <v xml:space="preserve">CHAIRIL ANHAR  A.MA  </v>
          </cell>
          <cell r="C1323" t="str">
            <v>10</v>
          </cell>
          <cell r="D1323" t="str">
            <v>01/10/2003</v>
          </cell>
          <cell r="E1323" t="str">
            <v>PMK. AREA II SG</v>
          </cell>
          <cell r="F1323" t="str">
            <v>10</v>
          </cell>
          <cell r="G1323" t="str">
            <v>01/05/2002</v>
          </cell>
          <cell r="H1323">
            <v>23566</v>
          </cell>
          <cell r="I1323" t="str">
            <v>0000064555</v>
          </cell>
          <cell r="J1323" t="str">
            <v>D3</v>
          </cell>
          <cell r="K1323" t="str">
            <v>SM TEKNIK KIMIA</v>
          </cell>
          <cell r="L1323" t="str">
            <v>SUNGAI GERONG</v>
          </cell>
          <cell r="M1323" t="str">
            <v>01/11/1984</v>
          </cell>
          <cell r="N1323" t="str">
            <v>E13119</v>
          </cell>
          <cell r="O1323" t="str">
            <v>I T P</v>
          </cell>
          <cell r="P1323">
            <v>5</v>
          </cell>
          <cell r="Q1323">
            <v>5</v>
          </cell>
          <cell r="R1323">
            <v>5</v>
          </cell>
          <cell r="S1323">
            <v>15</v>
          </cell>
          <cell r="T1323">
            <v>6</v>
          </cell>
          <cell r="U1323">
            <v>2</v>
          </cell>
          <cell r="V1323">
            <v>0</v>
          </cell>
          <cell r="W1323">
            <v>40</v>
          </cell>
          <cell r="X1323">
            <v>43654</v>
          </cell>
        </row>
        <row r="1324">
          <cell r="A1324" t="str">
            <v>673259</v>
          </cell>
          <cell r="B1324" t="str">
            <v xml:space="preserve">BUSTOMI  A.MA  </v>
          </cell>
          <cell r="C1324" t="str">
            <v>10</v>
          </cell>
          <cell r="D1324" t="str">
            <v>01/04/2003</v>
          </cell>
          <cell r="E1324" t="str">
            <v>PMK. LOADING SG</v>
          </cell>
          <cell r="F1324" t="str">
            <v>10</v>
          </cell>
          <cell r="G1324" t="str">
            <v>01/05/2002</v>
          </cell>
          <cell r="H1324">
            <v>22138</v>
          </cell>
          <cell r="I1324" t="str">
            <v>0000045565</v>
          </cell>
          <cell r="J1324" t="str">
            <v>D2</v>
          </cell>
          <cell r="K1324" t="str">
            <v>AKA PENGOL/KIL.II</v>
          </cell>
          <cell r="L1324" t="str">
            <v>SUNGAI GERONG</v>
          </cell>
          <cell r="M1324" t="str">
            <v>01/11/1984</v>
          </cell>
          <cell r="N1324" t="str">
            <v>E13119</v>
          </cell>
          <cell r="O1324" t="str">
            <v>I T P</v>
          </cell>
          <cell r="P1324">
            <v>5</v>
          </cell>
          <cell r="Q1324">
            <v>6</v>
          </cell>
          <cell r="R1324">
            <v>5</v>
          </cell>
          <cell r="S1324">
            <v>16.666666666666668</v>
          </cell>
          <cell r="T1324">
            <v>5</v>
          </cell>
          <cell r="U1324">
            <v>2</v>
          </cell>
          <cell r="V1324">
            <v>0</v>
          </cell>
          <cell r="W1324">
            <v>44</v>
          </cell>
          <cell r="X1324">
            <v>42226</v>
          </cell>
        </row>
        <row r="1325">
          <cell r="A1325" t="str">
            <v>673267</v>
          </cell>
          <cell r="B1325" t="str">
            <v xml:space="preserve">SUWIDODO  AP  </v>
          </cell>
          <cell r="C1325" t="str">
            <v>11</v>
          </cell>
          <cell r="D1325" t="str">
            <v>01/04/2001</v>
          </cell>
          <cell r="E1325" t="str">
            <v>PMK. CONS PD.METER SG</v>
          </cell>
          <cell r="F1325" t="str">
            <v>10</v>
          </cell>
          <cell r="G1325" t="str">
            <v>01/07/2002</v>
          </cell>
          <cell r="H1325">
            <v>23669</v>
          </cell>
          <cell r="I1325" t="str">
            <v>0000056566</v>
          </cell>
          <cell r="J1325" t="str">
            <v>D1</v>
          </cell>
          <cell r="K1325" t="str">
            <v>AKA PENGOL/KIL I</v>
          </cell>
          <cell r="L1325" t="str">
            <v>SUNGAI GERONG</v>
          </cell>
          <cell r="M1325" t="str">
            <v>01/11/1984</v>
          </cell>
          <cell r="N1325" t="str">
            <v>E13119</v>
          </cell>
          <cell r="O1325" t="str">
            <v>I T P</v>
          </cell>
          <cell r="P1325">
            <v>5</v>
          </cell>
          <cell r="Q1325">
            <v>6</v>
          </cell>
          <cell r="R1325">
            <v>6</v>
          </cell>
          <cell r="S1325">
            <v>18.333333333333332</v>
          </cell>
          <cell r="T1325">
            <v>4</v>
          </cell>
          <cell r="U1325">
            <v>2</v>
          </cell>
          <cell r="V1325">
            <v>-1</v>
          </cell>
          <cell r="W1325">
            <v>40</v>
          </cell>
          <cell r="X1325">
            <v>43757</v>
          </cell>
        </row>
        <row r="1326">
          <cell r="A1326" t="str">
            <v>673275</v>
          </cell>
          <cell r="B1326" t="str">
            <v xml:space="preserve">USMAN SYAFRI  SE  </v>
          </cell>
          <cell r="C1326" t="str">
            <v>10</v>
          </cell>
          <cell r="D1326" t="str">
            <v>01/10/2003</v>
          </cell>
          <cell r="E1326" t="str">
            <v>PMK. SLOPS SYSTEM  SG</v>
          </cell>
          <cell r="F1326" t="str">
            <v>10</v>
          </cell>
          <cell r="G1326" t="str">
            <v>03/01/2000</v>
          </cell>
          <cell r="H1326">
            <v>23600</v>
          </cell>
          <cell r="I1326" t="str">
            <v>0000055565</v>
          </cell>
          <cell r="J1326" t="str">
            <v>S1</v>
          </cell>
          <cell r="K1326" t="str">
            <v>EKONOMI MANAGEMENT</v>
          </cell>
          <cell r="L1326" t="str">
            <v>SUNGAI GERONG</v>
          </cell>
          <cell r="M1326" t="str">
            <v>01/11/1984</v>
          </cell>
          <cell r="N1326" t="str">
            <v>E13119</v>
          </cell>
          <cell r="O1326" t="str">
            <v>I T P</v>
          </cell>
          <cell r="P1326">
            <v>5</v>
          </cell>
          <cell r="Q1326">
            <v>6</v>
          </cell>
          <cell r="R1326">
            <v>5</v>
          </cell>
          <cell r="S1326">
            <v>16.666666666666668</v>
          </cell>
          <cell r="T1326">
            <v>7</v>
          </cell>
          <cell r="U1326">
            <v>4</v>
          </cell>
          <cell r="V1326">
            <v>0</v>
          </cell>
          <cell r="W1326">
            <v>40</v>
          </cell>
          <cell r="X1326">
            <v>43688</v>
          </cell>
        </row>
        <row r="1327">
          <cell r="A1327" t="str">
            <v>673283</v>
          </cell>
          <cell r="B1327" t="str">
            <v xml:space="preserve">MOMON    </v>
          </cell>
          <cell r="C1327" t="str">
            <v>10</v>
          </cell>
          <cell r="D1327" t="str">
            <v>01/04/2003</v>
          </cell>
          <cell r="E1327" t="str">
            <v>PMK. JAGA PROPYLENE N2&amp;H2</v>
          </cell>
          <cell r="F1327" t="str">
            <v>10</v>
          </cell>
          <cell r="G1327" t="str">
            <v>16/09/2002</v>
          </cell>
          <cell r="H1327">
            <v>21847</v>
          </cell>
          <cell r="I1327" t="str">
            <v>0000055666</v>
          </cell>
          <cell r="J1327" t="str">
            <v>SMA</v>
          </cell>
          <cell r="K1327" t="str">
            <v>S.M.A-B/PASPAL</v>
          </cell>
          <cell r="L1327" t="str">
            <v>PLAJU</v>
          </cell>
          <cell r="M1327" t="str">
            <v>01/11/1984</v>
          </cell>
          <cell r="N1327" t="str">
            <v>E13131</v>
          </cell>
          <cell r="O1327" t="str">
            <v>P P</v>
          </cell>
          <cell r="P1327">
            <v>6</v>
          </cell>
          <cell r="Q1327">
            <v>6</v>
          </cell>
          <cell r="R1327">
            <v>6</v>
          </cell>
          <cell r="S1327">
            <v>20</v>
          </cell>
          <cell r="T1327">
            <v>3</v>
          </cell>
          <cell r="U1327">
            <v>2</v>
          </cell>
          <cell r="V1327">
            <v>0</v>
          </cell>
          <cell r="W1327">
            <v>45</v>
          </cell>
          <cell r="X1327">
            <v>41936</v>
          </cell>
        </row>
        <row r="1328">
          <cell r="A1328" t="str">
            <v>673307</v>
          </cell>
          <cell r="B1328" t="str">
            <v xml:space="preserve">MUHAMMAD    </v>
          </cell>
          <cell r="C1328" t="str">
            <v>10</v>
          </cell>
          <cell r="D1328" t="str">
            <v>01/04/2002</v>
          </cell>
          <cell r="E1328" t="str">
            <v>PMK. V C M</v>
          </cell>
          <cell r="F1328" t="str">
            <v>10</v>
          </cell>
          <cell r="G1328" t="str">
            <v>03/01/2000</v>
          </cell>
          <cell r="H1328">
            <v>21279</v>
          </cell>
          <cell r="I1328" t="str">
            <v>0000056666</v>
          </cell>
          <cell r="J1328" t="str">
            <v>SMA</v>
          </cell>
          <cell r="K1328" t="str">
            <v>SMA/PASPAL/IPA</v>
          </cell>
          <cell r="L1328" t="str">
            <v>SUNGAI GERONG</v>
          </cell>
          <cell r="M1328" t="str">
            <v>01/11/1984</v>
          </cell>
          <cell r="N1328" t="str">
            <v>E13112</v>
          </cell>
          <cell r="O1328" t="str">
            <v>CD &amp; L</v>
          </cell>
          <cell r="P1328">
            <v>6</v>
          </cell>
          <cell r="Q1328">
            <v>6</v>
          </cell>
          <cell r="R1328">
            <v>6</v>
          </cell>
          <cell r="S1328">
            <v>20</v>
          </cell>
          <cell r="T1328">
            <v>3</v>
          </cell>
          <cell r="U1328">
            <v>4</v>
          </cell>
          <cell r="V1328">
            <v>0</v>
          </cell>
          <cell r="W1328">
            <v>46</v>
          </cell>
          <cell r="X1328">
            <v>41368</v>
          </cell>
        </row>
        <row r="1329">
          <cell r="A1329" t="str">
            <v>673315</v>
          </cell>
          <cell r="B1329" t="str">
            <v xml:space="preserve">MUHAMMAD AMIN    </v>
          </cell>
          <cell r="C1329" t="str">
            <v>10</v>
          </cell>
          <cell r="D1329" t="str">
            <v>01/04/2002</v>
          </cell>
          <cell r="E1329" t="str">
            <v>PMK. VAC TOWER</v>
          </cell>
          <cell r="F1329" t="str">
            <v>10</v>
          </cell>
          <cell r="G1329" t="str">
            <v>03/01/2000</v>
          </cell>
          <cell r="H1329">
            <v>21208</v>
          </cell>
          <cell r="I1329" t="str">
            <v>0000054666</v>
          </cell>
          <cell r="J1329" t="str">
            <v>SMA</v>
          </cell>
          <cell r="K1329" t="str">
            <v>S.M.A-B/PASPAL</v>
          </cell>
          <cell r="L1329" t="str">
            <v>SUNGAI GERONG</v>
          </cell>
          <cell r="M1329" t="str">
            <v>01/11/1984</v>
          </cell>
          <cell r="N1329" t="str">
            <v>E13112</v>
          </cell>
          <cell r="O1329" t="str">
            <v>CD &amp; L</v>
          </cell>
          <cell r="P1329">
            <v>6</v>
          </cell>
          <cell r="Q1329">
            <v>6</v>
          </cell>
          <cell r="R1329">
            <v>6</v>
          </cell>
          <cell r="S1329">
            <v>20</v>
          </cell>
          <cell r="T1329">
            <v>3</v>
          </cell>
          <cell r="U1329">
            <v>4</v>
          </cell>
          <cell r="V1329">
            <v>0</v>
          </cell>
          <cell r="W1329">
            <v>46</v>
          </cell>
          <cell r="X1329">
            <v>41297</v>
          </cell>
        </row>
        <row r="1330">
          <cell r="A1330" t="str">
            <v>673323</v>
          </cell>
          <cell r="B1330" t="str">
            <v xml:space="preserve">F. BRAMONO    </v>
          </cell>
          <cell r="C1330" t="str">
            <v>10</v>
          </cell>
          <cell r="D1330" t="str">
            <v>01/04/2002</v>
          </cell>
          <cell r="E1330" t="str">
            <v>PTR. ADMINISTRASI</v>
          </cell>
          <cell r="F1330" t="str">
            <v>10</v>
          </cell>
          <cell r="G1330" t="str">
            <v>03/01/2000</v>
          </cell>
          <cell r="H1330">
            <v>20908</v>
          </cell>
          <cell r="I1330" t="str">
            <v>0000056666</v>
          </cell>
          <cell r="J1330" t="str">
            <v>SMA</v>
          </cell>
          <cell r="K1330" t="str">
            <v>S.M.A / SOSIAL</v>
          </cell>
          <cell r="L1330" t="str">
            <v>SUNGAI GERONG</v>
          </cell>
          <cell r="M1330" t="str">
            <v>01/11/1984</v>
          </cell>
          <cell r="N1330" t="str">
            <v>E13112</v>
          </cell>
          <cell r="O1330" t="str">
            <v>CD &amp; L</v>
          </cell>
          <cell r="P1330">
            <v>6</v>
          </cell>
          <cell r="Q1330">
            <v>6</v>
          </cell>
          <cell r="R1330">
            <v>6</v>
          </cell>
          <cell r="S1330">
            <v>20</v>
          </cell>
          <cell r="T1330">
            <v>3</v>
          </cell>
          <cell r="U1330">
            <v>4</v>
          </cell>
          <cell r="V1330">
            <v>0</v>
          </cell>
          <cell r="W1330">
            <v>47</v>
          </cell>
          <cell r="X1330">
            <v>40997</v>
          </cell>
        </row>
        <row r="1331">
          <cell r="A1331" t="str">
            <v>673331</v>
          </cell>
          <cell r="B1331" t="str">
            <v xml:space="preserve">DEDDY SYARIFUDIN    </v>
          </cell>
          <cell r="C1331" t="str">
            <v>10</v>
          </cell>
          <cell r="D1331" t="str">
            <v>01/04/2002</v>
          </cell>
          <cell r="E1331" t="str">
            <v>PMK. CD - 6</v>
          </cell>
          <cell r="F1331" t="str">
            <v>10</v>
          </cell>
          <cell r="G1331" t="str">
            <v>03/01/2000</v>
          </cell>
          <cell r="H1331">
            <v>21199</v>
          </cell>
          <cell r="I1331" t="str">
            <v>0000056666</v>
          </cell>
          <cell r="J1331" t="str">
            <v>SMA</v>
          </cell>
          <cell r="K1331" t="str">
            <v>S.M.A / SOSIAL</v>
          </cell>
          <cell r="L1331" t="str">
            <v>SUNGAI GERONG</v>
          </cell>
          <cell r="M1331" t="str">
            <v>01/11/1984</v>
          </cell>
          <cell r="N1331" t="str">
            <v>E13112</v>
          </cell>
          <cell r="O1331" t="str">
            <v>CD &amp; L</v>
          </cell>
          <cell r="P1331">
            <v>6</v>
          </cell>
          <cell r="Q1331">
            <v>6</v>
          </cell>
          <cell r="R1331">
            <v>6</v>
          </cell>
          <cell r="S1331">
            <v>20</v>
          </cell>
          <cell r="T1331">
            <v>3</v>
          </cell>
          <cell r="U1331">
            <v>4</v>
          </cell>
          <cell r="V1331">
            <v>0</v>
          </cell>
          <cell r="W1331">
            <v>46</v>
          </cell>
          <cell r="X1331">
            <v>41288</v>
          </cell>
        </row>
        <row r="1332">
          <cell r="A1332" t="str">
            <v>674741</v>
          </cell>
          <cell r="B1332" t="str">
            <v xml:space="preserve">PRIH INDRATNO    </v>
          </cell>
          <cell r="C1332" t="str">
            <v>10</v>
          </cell>
          <cell r="D1332" t="str">
            <v>01/04/2003</v>
          </cell>
          <cell r="E1332" t="str">
            <v>PMK. AREA II SG</v>
          </cell>
          <cell r="F1332" t="str">
            <v>10</v>
          </cell>
          <cell r="G1332" t="str">
            <v>01/05/2002</v>
          </cell>
          <cell r="H1332">
            <v>23859</v>
          </cell>
          <cell r="I1332" t="str">
            <v>0000044565</v>
          </cell>
          <cell r="J1332" t="str">
            <v>D1</v>
          </cell>
          <cell r="K1332" t="str">
            <v>AKA F &amp; S I</v>
          </cell>
          <cell r="L1332" t="str">
            <v>PLAJU</v>
          </cell>
          <cell r="M1332" t="str">
            <v>01/07/1985</v>
          </cell>
          <cell r="N1332" t="str">
            <v>E13119</v>
          </cell>
          <cell r="O1332" t="str">
            <v>I T P</v>
          </cell>
          <cell r="P1332">
            <v>5</v>
          </cell>
          <cell r="Q1332">
            <v>6</v>
          </cell>
          <cell r="R1332">
            <v>5</v>
          </cell>
          <cell r="S1332">
            <v>16.666666666666668</v>
          </cell>
          <cell r="T1332">
            <v>4</v>
          </cell>
          <cell r="U1332">
            <v>2</v>
          </cell>
          <cell r="V1332">
            <v>0</v>
          </cell>
          <cell r="W1332">
            <v>39</v>
          </cell>
          <cell r="X1332">
            <v>43948</v>
          </cell>
        </row>
        <row r="1333">
          <cell r="A1333" t="str">
            <v>674799</v>
          </cell>
          <cell r="B1333" t="str">
            <v xml:space="preserve">SUGENG WARDOYO    </v>
          </cell>
          <cell r="C1333" t="str">
            <v>11</v>
          </cell>
          <cell r="D1333" t="str">
            <v>01/04/2000</v>
          </cell>
          <cell r="E1333" t="str">
            <v>PMK. VCM</v>
          </cell>
          <cell r="F1333" t="str">
            <v>10</v>
          </cell>
          <cell r="G1333" t="str">
            <v>01/09/2003</v>
          </cell>
          <cell r="H1333">
            <v>23860</v>
          </cell>
          <cell r="I1333" t="str">
            <v>0000045565</v>
          </cell>
          <cell r="J1333" t="str">
            <v>D1</v>
          </cell>
          <cell r="K1333" t="str">
            <v>AKA.I / FIRE &amp; SAFETY</v>
          </cell>
          <cell r="L1333" t="str">
            <v>SUNGAI GERONG</v>
          </cell>
          <cell r="M1333" t="str">
            <v>01/10/1985</v>
          </cell>
          <cell r="N1333" t="str">
            <v>E13112</v>
          </cell>
          <cell r="O1333" t="str">
            <v>CD &amp; L</v>
          </cell>
          <cell r="P1333">
            <v>5</v>
          </cell>
          <cell r="Q1333">
            <v>6</v>
          </cell>
          <cell r="R1333">
            <v>5</v>
          </cell>
          <cell r="S1333">
            <v>16.666666666666668</v>
          </cell>
          <cell r="T1333">
            <v>4</v>
          </cell>
          <cell r="U1333">
            <v>1</v>
          </cell>
          <cell r="V1333">
            <v>-1</v>
          </cell>
          <cell r="W1333">
            <v>39</v>
          </cell>
          <cell r="X1333">
            <v>43949</v>
          </cell>
        </row>
        <row r="1334">
          <cell r="A1334" t="str">
            <v>675713</v>
          </cell>
          <cell r="B1334" t="str">
            <v xml:space="preserve">BAGIO  M.    </v>
          </cell>
          <cell r="C1334" t="str">
            <v>11</v>
          </cell>
          <cell r="D1334" t="str">
            <v>01/04/2002</v>
          </cell>
          <cell r="E1334" t="str">
            <v>PTR. PENGAPALAN SHIFT</v>
          </cell>
          <cell r="F1334" t="str">
            <v>10</v>
          </cell>
          <cell r="G1334" t="str">
            <v>03/01/2000</v>
          </cell>
          <cell r="H1334">
            <v>22546</v>
          </cell>
          <cell r="I1334" t="str">
            <v>0000056665</v>
          </cell>
          <cell r="J1334" t="str">
            <v>D3</v>
          </cell>
          <cell r="K1334" t="str">
            <v>AK AKUNTANSI</v>
          </cell>
          <cell r="L1334" t="str">
            <v>PLAJU</v>
          </cell>
          <cell r="M1334" t="str">
            <v>01/05/1984</v>
          </cell>
          <cell r="N1334" t="str">
            <v>E13820</v>
          </cell>
          <cell r="O1334" t="str">
            <v>AKT. KILANG</v>
          </cell>
          <cell r="P1334">
            <v>6</v>
          </cell>
          <cell r="Q1334">
            <v>6</v>
          </cell>
          <cell r="R1334">
            <v>5</v>
          </cell>
          <cell r="S1334">
            <v>18.333333333333332</v>
          </cell>
          <cell r="T1334">
            <v>6</v>
          </cell>
          <cell r="U1334">
            <v>4</v>
          </cell>
          <cell r="V1334">
            <v>-1</v>
          </cell>
          <cell r="W1334">
            <v>43</v>
          </cell>
          <cell r="X1334">
            <v>42635</v>
          </cell>
        </row>
        <row r="1335">
          <cell r="A1335" t="str">
            <v>677422</v>
          </cell>
          <cell r="B1335" t="str">
            <v xml:space="preserve">RACHMAWATY A.R  IR  </v>
          </cell>
          <cell r="C1335" t="str">
            <v>03</v>
          </cell>
          <cell r="D1335" t="str">
            <v>01/04/2001</v>
          </cell>
          <cell r="E1335" t="str">
            <v>KA. BAG.REN BB PROD &amp;EKON</v>
          </cell>
          <cell r="F1335" t="str">
            <v>03</v>
          </cell>
          <cell r="G1335" t="str">
            <v>21/06/2000</v>
          </cell>
          <cell r="H1335">
            <v>20671</v>
          </cell>
          <cell r="I1335" t="str">
            <v>0000066666</v>
          </cell>
          <cell r="J1335" t="str">
            <v>S1</v>
          </cell>
          <cell r="K1335" t="str">
            <v>TEKNIK KIMIA</v>
          </cell>
          <cell r="L1335" t="str">
            <v>PLAJU</v>
          </cell>
          <cell r="M1335" t="str">
            <v>01/07/1985</v>
          </cell>
          <cell r="N1335" t="str">
            <v>E13210</v>
          </cell>
          <cell r="O1335" t="str">
            <v>REN BB PROD&amp;EKON</v>
          </cell>
          <cell r="P1335">
            <v>6</v>
          </cell>
          <cell r="Q1335">
            <v>6</v>
          </cell>
          <cell r="R1335">
            <v>6</v>
          </cell>
          <cell r="S1335">
            <v>20</v>
          </cell>
          <cell r="T1335">
            <v>7</v>
          </cell>
          <cell r="U1335">
            <v>4</v>
          </cell>
          <cell r="V1335">
            <v>0</v>
          </cell>
          <cell r="W1335">
            <v>48</v>
          </cell>
          <cell r="X1335">
            <v>40759</v>
          </cell>
        </row>
        <row r="1336">
          <cell r="A1336" t="str">
            <v>677585</v>
          </cell>
          <cell r="B1336" t="str">
            <v xml:space="preserve">SUHARTO HARIF B  IR  </v>
          </cell>
          <cell r="C1336" t="str">
            <v>03</v>
          </cell>
          <cell r="D1336" t="str">
            <v>01/04/2003</v>
          </cell>
          <cell r="E1336" t="str">
            <v>AU. TEK INSTR DAN CTR</v>
          </cell>
          <cell r="F1336" t="str">
            <v>03</v>
          </cell>
          <cell r="G1336" t="str">
            <v>01/10/2000</v>
          </cell>
          <cell r="H1336">
            <v>21310</v>
          </cell>
          <cell r="I1336" t="str">
            <v>0000056655</v>
          </cell>
          <cell r="J1336" t="str">
            <v>S1</v>
          </cell>
          <cell r="K1336" t="str">
            <v>TEKNIK INDUSTRI</v>
          </cell>
          <cell r="L1336" t="str">
            <v>PLAJU</v>
          </cell>
          <cell r="M1336" t="str">
            <v>01/07/1985</v>
          </cell>
          <cell r="N1336" t="str">
            <v>E13320</v>
          </cell>
          <cell r="O1336" t="str">
            <v>FAS ENJ</v>
          </cell>
          <cell r="P1336">
            <v>6</v>
          </cell>
          <cell r="Q1336">
            <v>5</v>
          </cell>
          <cell r="R1336">
            <v>5</v>
          </cell>
          <cell r="S1336">
            <v>16.666666666666668</v>
          </cell>
          <cell r="T1336">
            <v>7</v>
          </cell>
          <cell r="U1336">
            <v>4</v>
          </cell>
          <cell r="V1336">
            <v>0</v>
          </cell>
          <cell r="W1336">
            <v>46</v>
          </cell>
          <cell r="X1336">
            <v>41399</v>
          </cell>
        </row>
        <row r="1337">
          <cell r="A1337" t="str">
            <v>678062</v>
          </cell>
          <cell r="B1337" t="str">
            <v xml:space="preserve">EWY KENCANA R  DRA  </v>
          </cell>
          <cell r="C1337" t="str">
            <v>09</v>
          </cell>
          <cell r="D1337" t="str">
            <v>01/04/2000</v>
          </cell>
          <cell r="E1337" t="str">
            <v>AST. VERIF  MAT &amp; SUND</v>
          </cell>
          <cell r="F1337" t="str">
            <v>08</v>
          </cell>
          <cell r="G1337" t="str">
            <v>03/01/2000</v>
          </cell>
          <cell r="H1337">
            <v>21073</v>
          </cell>
          <cell r="I1337" t="str">
            <v>0000066565</v>
          </cell>
          <cell r="J1337" t="str">
            <v>S1</v>
          </cell>
          <cell r="K1337" t="str">
            <v>EKONOMI MANAGEMENT</v>
          </cell>
          <cell r="L1337" t="str">
            <v>PLAJU</v>
          </cell>
          <cell r="M1337" t="str">
            <v>21/01/1985</v>
          </cell>
          <cell r="N1337" t="str">
            <v>E13830</v>
          </cell>
          <cell r="O1337" t="str">
            <v>PERBENDAHARAAN</v>
          </cell>
          <cell r="P1337">
            <v>5</v>
          </cell>
          <cell r="Q1337">
            <v>6</v>
          </cell>
          <cell r="R1337">
            <v>5</v>
          </cell>
          <cell r="S1337">
            <v>16.666666666666668</v>
          </cell>
          <cell r="T1337">
            <v>7</v>
          </cell>
          <cell r="U1337">
            <v>4</v>
          </cell>
          <cell r="V1337">
            <v>-1</v>
          </cell>
          <cell r="W1337">
            <v>47</v>
          </cell>
          <cell r="X1337">
            <v>41162</v>
          </cell>
        </row>
        <row r="1338">
          <cell r="A1338" t="str">
            <v>678087</v>
          </cell>
          <cell r="B1338" t="str">
            <v xml:space="preserve">NORMANIZAR  SE  </v>
          </cell>
          <cell r="C1338" t="str">
            <v>09</v>
          </cell>
          <cell r="D1338" t="str">
            <v>01/04/2002</v>
          </cell>
          <cell r="E1338" t="str">
            <v>AST. ADM MATERIAL</v>
          </cell>
          <cell r="F1338" t="str">
            <v>08</v>
          </cell>
          <cell r="G1338" t="str">
            <v>06/08/2001</v>
          </cell>
          <cell r="H1338">
            <v>21590</v>
          </cell>
          <cell r="I1338" t="str">
            <v>0000056645</v>
          </cell>
          <cell r="J1338" t="str">
            <v>S1</v>
          </cell>
          <cell r="K1338" t="str">
            <v>EKONOMI MANAGEMENT</v>
          </cell>
          <cell r="L1338" t="str">
            <v>PLAJU</v>
          </cell>
          <cell r="M1338" t="str">
            <v>21/01/1985</v>
          </cell>
          <cell r="N1338" t="str">
            <v>E13810</v>
          </cell>
          <cell r="O1338" t="str">
            <v>KONTROLLER</v>
          </cell>
          <cell r="P1338">
            <v>6</v>
          </cell>
          <cell r="Q1338">
            <v>4</v>
          </cell>
          <cell r="R1338">
            <v>5</v>
          </cell>
          <cell r="S1338">
            <v>15</v>
          </cell>
          <cell r="T1338">
            <v>7</v>
          </cell>
          <cell r="U1338">
            <v>3</v>
          </cell>
          <cell r="V1338">
            <v>-1</v>
          </cell>
          <cell r="W1338">
            <v>45</v>
          </cell>
          <cell r="X1338">
            <v>41679</v>
          </cell>
        </row>
        <row r="1339">
          <cell r="A1339" t="str">
            <v>678095</v>
          </cell>
          <cell r="B1339" t="str">
            <v xml:space="preserve">HERMAN  DRS  </v>
          </cell>
          <cell r="C1339" t="str">
            <v>08</v>
          </cell>
          <cell r="D1339" t="str">
            <v>01/04/2003</v>
          </cell>
          <cell r="E1339" t="str">
            <v>PWS. VERIF.KONTRAK/PO</v>
          </cell>
          <cell r="F1339" t="str">
            <v>07</v>
          </cell>
          <cell r="G1339" t="str">
            <v>06/08/2001</v>
          </cell>
          <cell r="H1339">
            <v>21008</v>
          </cell>
          <cell r="I1339" t="str">
            <v>0000055654</v>
          </cell>
          <cell r="J1339" t="str">
            <v>S1</v>
          </cell>
          <cell r="K1339" t="str">
            <v>EKONOMI MANAGEMENT</v>
          </cell>
          <cell r="L1339" t="str">
            <v>PLAJU</v>
          </cell>
          <cell r="M1339" t="str">
            <v>21/01/1985</v>
          </cell>
          <cell r="N1339" t="str">
            <v>E13830</v>
          </cell>
          <cell r="O1339" t="str">
            <v>PERBENDAHARAAN</v>
          </cell>
          <cell r="P1339">
            <v>6</v>
          </cell>
          <cell r="Q1339">
            <v>5</v>
          </cell>
          <cell r="R1339">
            <v>4</v>
          </cell>
          <cell r="S1339">
            <v>15</v>
          </cell>
          <cell r="T1339">
            <v>7</v>
          </cell>
          <cell r="U1339">
            <v>3</v>
          </cell>
          <cell r="V1339">
            <v>-1</v>
          </cell>
          <cell r="W1339">
            <v>47</v>
          </cell>
          <cell r="X1339">
            <v>41097</v>
          </cell>
        </row>
        <row r="1340">
          <cell r="A1340" t="str">
            <v>678102</v>
          </cell>
          <cell r="B1340" t="str">
            <v xml:space="preserve">M. PONIMAN  SE  </v>
          </cell>
          <cell r="C1340" t="str">
            <v>09</v>
          </cell>
          <cell r="D1340" t="str">
            <v>01/04/2003</v>
          </cell>
          <cell r="E1340" t="str">
            <v>KASIR</v>
          </cell>
          <cell r="F1340" t="str">
            <v>09</v>
          </cell>
          <cell r="G1340" t="str">
            <v>03/01/2000</v>
          </cell>
          <cell r="H1340">
            <v>22752</v>
          </cell>
          <cell r="I1340" t="str">
            <v>0000066655</v>
          </cell>
          <cell r="J1340" t="str">
            <v>S1</v>
          </cell>
          <cell r="K1340" t="str">
            <v>EKONOMI MANAGEMENT</v>
          </cell>
          <cell r="L1340" t="str">
            <v>PLAJU</v>
          </cell>
          <cell r="M1340" t="str">
            <v>21/01/1985</v>
          </cell>
          <cell r="N1340" t="str">
            <v>E13830</v>
          </cell>
          <cell r="O1340" t="str">
            <v>PERBENDAHARAAN</v>
          </cell>
          <cell r="P1340">
            <v>6</v>
          </cell>
          <cell r="Q1340">
            <v>5</v>
          </cell>
          <cell r="R1340">
            <v>5</v>
          </cell>
          <cell r="S1340">
            <v>16.666666666666668</v>
          </cell>
          <cell r="T1340">
            <v>7</v>
          </cell>
          <cell r="U1340">
            <v>4</v>
          </cell>
          <cell r="V1340">
            <v>0</v>
          </cell>
          <cell r="W1340">
            <v>42</v>
          </cell>
          <cell r="X1340">
            <v>42841</v>
          </cell>
        </row>
        <row r="1341">
          <cell r="A1341" t="str">
            <v>678127</v>
          </cell>
          <cell r="B1341" t="str">
            <v xml:space="preserve">RUSDI HAMID  DRS  </v>
          </cell>
          <cell r="C1341" t="str">
            <v>07</v>
          </cell>
          <cell r="D1341" t="str">
            <v>01/04/2002</v>
          </cell>
          <cell r="E1341" t="str">
            <v>PWS. KONSOLIDASI</v>
          </cell>
          <cell r="F1341" t="str">
            <v>06</v>
          </cell>
          <cell r="G1341" t="str">
            <v>03/01/2000</v>
          </cell>
          <cell r="H1341">
            <v>20100</v>
          </cell>
          <cell r="I1341" t="str">
            <v>0000066666</v>
          </cell>
          <cell r="J1341" t="str">
            <v>S1</v>
          </cell>
          <cell r="K1341" t="str">
            <v>EKONOMI MANAGEMENT</v>
          </cell>
          <cell r="L1341" t="str">
            <v>PLAJU</v>
          </cell>
          <cell r="M1341" t="str">
            <v>21/01/1985</v>
          </cell>
          <cell r="N1341" t="str">
            <v>E13810</v>
          </cell>
          <cell r="O1341" t="str">
            <v>KONTROLLER</v>
          </cell>
          <cell r="P1341">
            <v>6</v>
          </cell>
          <cell r="Q1341">
            <v>6</v>
          </cell>
          <cell r="R1341">
            <v>6</v>
          </cell>
          <cell r="S1341">
            <v>20</v>
          </cell>
          <cell r="T1341">
            <v>7</v>
          </cell>
          <cell r="U1341">
            <v>4</v>
          </cell>
          <cell r="V1341">
            <v>-1</v>
          </cell>
          <cell r="W1341">
            <v>49</v>
          </cell>
          <cell r="X1341">
            <v>40189</v>
          </cell>
        </row>
        <row r="1342">
          <cell r="A1342" t="str">
            <v>678135</v>
          </cell>
          <cell r="B1342" t="str">
            <v xml:space="preserve">ADI SANTOSO  DRS  </v>
          </cell>
          <cell r="C1342" t="str">
            <v>08</v>
          </cell>
          <cell r="D1342" t="str">
            <v>01/04/2002</v>
          </cell>
          <cell r="E1342" t="str">
            <v>PWS. OPERASI PENGAPALAN</v>
          </cell>
          <cell r="F1342" t="str">
            <v>07</v>
          </cell>
          <cell r="G1342" t="str">
            <v>01/08/2001</v>
          </cell>
          <cell r="H1342">
            <v>20647</v>
          </cell>
          <cell r="I1342" t="str">
            <v>0000055666</v>
          </cell>
          <cell r="J1342" t="str">
            <v>S1</v>
          </cell>
          <cell r="K1342" t="str">
            <v>EKONOMI MANAGEMENT</v>
          </cell>
          <cell r="L1342" t="str">
            <v>PLAJU</v>
          </cell>
          <cell r="M1342" t="str">
            <v>21/01/1985</v>
          </cell>
          <cell r="N1342" t="str">
            <v>E13820</v>
          </cell>
          <cell r="O1342" t="str">
            <v>AKT. KILANG</v>
          </cell>
          <cell r="P1342">
            <v>6</v>
          </cell>
          <cell r="Q1342">
            <v>6</v>
          </cell>
          <cell r="R1342">
            <v>6</v>
          </cell>
          <cell r="S1342">
            <v>20</v>
          </cell>
          <cell r="T1342">
            <v>7</v>
          </cell>
          <cell r="U1342">
            <v>3</v>
          </cell>
          <cell r="V1342">
            <v>-1</v>
          </cell>
          <cell r="W1342">
            <v>48</v>
          </cell>
          <cell r="X1342">
            <v>40735</v>
          </cell>
        </row>
        <row r="1343">
          <cell r="A1343" t="str">
            <v>678143</v>
          </cell>
          <cell r="B1343" t="str">
            <v xml:space="preserve">AHDI NGADIMAN  SE  </v>
          </cell>
          <cell r="C1343" t="str">
            <v>09</v>
          </cell>
          <cell r="D1343" t="str">
            <v>01/04/2000</v>
          </cell>
          <cell r="E1343" t="str">
            <v>PWS. KONSOLIDASI</v>
          </cell>
          <cell r="F1343" t="str">
            <v>06</v>
          </cell>
          <cell r="G1343" t="str">
            <v>06/08/2001</v>
          </cell>
          <cell r="H1343">
            <v>21759</v>
          </cell>
          <cell r="I1343" t="str">
            <v>0000065665</v>
          </cell>
          <cell r="J1343" t="str">
            <v>S1</v>
          </cell>
          <cell r="K1343" t="str">
            <v>EKONOMI MANAGEMENT</v>
          </cell>
          <cell r="L1343" t="str">
            <v>PLAJU</v>
          </cell>
          <cell r="M1343" t="str">
            <v>21/01/1985</v>
          </cell>
          <cell r="N1343" t="str">
            <v>E13820</v>
          </cell>
          <cell r="O1343" t="str">
            <v>AKT. KILANG</v>
          </cell>
          <cell r="P1343">
            <v>6</v>
          </cell>
          <cell r="Q1343">
            <v>6</v>
          </cell>
          <cell r="R1343">
            <v>5</v>
          </cell>
          <cell r="S1343">
            <v>18.333333333333332</v>
          </cell>
          <cell r="T1343">
            <v>7</v>
          </cell>
          <cell r="U1343">
            <v>3</v>
          </cell>
          <cell r="V1343">
            <v>-3</v>
          </cell>
          <cell r="W1343">
            <v>45</v>
          </cell>
          <cell r="X1343">
            <v>41848</v>
          </cell>
        </row>
        <row r="1344">
          <cell r="A1344" t="str">
            <v>678816</v>
          </cell>
          <cell r="B1344" t="str">
            <v xml:space="preserve">CHRISTIONO S  BSC  </v>
          </cell>
          <cell r="C1344" t="str">
            <v>06</v>
          </cell>
          <cell r="D1344" t="str">
            <v>01/04/2003</v>
          </cell>
          <cell r="E1344" t="str">
            <v>AHLI SISTEM INFORMASI</v>
          </cell>
          <cell r="F1344" t="str">
            <v>05</v>
          </cell>
          <cell r="G1344" t="str">
            <v>03/01/2000</v>
          </cell>
          <cell r="H1344">
            <v>20798</v>
          </cell>
          <cell r="I1344" t="str">
            <v>0000066666</v>
          </cell>
          <cell r="J1344" t="str">
            <v>D3</v>
          </cell>
          <cell r="K1344" t="str">
            <v>AK PIMP PERUSAHAAN</v>
          </cell>
          <cell r="L1344" t="str">
            <v>PLAJU</v>
          </cell>
          <cell r="M1344" t="str">
            <v>08/03/1985</v>
          </cell>
          <cell r="N1344" t="str">
            <v>E13920</v>
          </cell>
          <cell r="O1344" t="str">
            <v>BANGSIS</v>
          </cell>
          <cell r="P1344">
            <v>6</v>
          </cell>
          <cell r="Q1344">
            <v>6</v>
          </cell>
          <cell r="R1344">
            <v>6</v>
          </cell>
          <cell r="S1344">
            <v>20</v>
          </cell>
          <cell r="T1344">
            <v>6</v>
          </cell>
          <cell r="U1344">
            <v>4</v>
          </cell>
          <cell r="V1344">
            <v>-1</v>
          </cell>
          <cell r="W1344">
            <v>48</v>
          </cell>
          <cell r="X1344">
            <v>40886</v>
          </cell>
        </row>
        <row r="1345">
          <cell r="A1345" t="str">
            <v>679812</v>
          </cell>
          <cell r="B1345" t="str">
            <v xml:space="preserve">HOLDEN SAGALA    </v>
          </cell>
          <cell r="C1345" t="str">
            <v>10</v>
          </cell>
          <cell r="D1345" t="str">
            <v>01/04/2003</v>
          </cell>
          <cell r="E1345" t="str">
            <v>PMK. LOADING SG</v>
          </cell>
          <cell r="F1345" t="str">
            <v>10</v>
          </cell>
          <cell r="G1345" t="str">
            <v>01/07/2002</v>
          </cell>
          <cell r="H1345">
            <v>22859</v>
          </cell>
          <cell r="I1345" t="str">
            <v>0000066665</v>
          </cell>
          <cell r="J1345" t="str">
            <v>SMA</v>
          </cell>
          <cell r="K1345" t="str">
            <v>S.M.A-B/PASPAL</v>
          </cell>
          <cell r="L1345" t="str">
            <v>PLAJU</v>
          </cell>
          <cell r="M1345" t="str">
            <v>11/07/1985</v>
          </cell>
          <cell r="N1345" t="str">
            <v>E13119</v>
          </cell>
          <cell r="O1345" t="str">
            <v>I T P</v>
          </cell>
          <cell r="P1345">
            <v>6</v>
          </cell>
          <cell r="Q1345">
            <v>6</v>
          </cell>
          <cell r="R1345">
            <v>5</v>
          </cell>
          <cell r="S1345">
            <v>18.333333333333332</v>
          </cell>
          <cell r="T1345">
            <v>3</v>
          </cell>
          <cell r="U1345">
            <v>2</v>
          </cell>
          <cell r="V1345">
            <v>0</v>
          </cell>
          <cell r="W1345">
            <v>42</v>
          </cell>
          <cell r="X1345">
            <v>42948</v>
          </cell>
        </row>
        <row r="1346">
          <cell r="A1346" t="str">
            <v>682314</v>
          </cell>
          <cell r="B1346" t="str">
            <v xml:space="preserve">SULASIH BUDALAY    </v>
          </cell>
          <cell r="C1346" t="str">
            <v>09</v>
          </cell>
          <cell r="D1346" t="str">
            <v>01/04/2001</v>
          </cell>
          <cell r="E1346" t="str">
            <v>AST. PERAWAT SHIFT I</v>
          </cell>
          <cell r="F1346" t="str">
            <v>08</v>
          </cell>
          <cell r="G1346" t="str">
            <v>03/01/2000</v>
          </cell>
          <cell r="H1346">
            <v>22648</v>
          </cell>
          <cell r="I1346" t="str">
            <v>0000066565</v>
          </cell>
          <cell r="J1346" t="str">
            <v>SMK</v>
          </cell>
          <cell r="K1346" t="str">
            <v>SEK PENGATUR RAWAT</v>
          </cell>
          <cell r="L1346" t="str">
            <v>PLAJU</v>
          </cell>
          <cell r="M1346" t="str">
            <v>02/01/1986</v>
          </cell>
          <cell r="N1346" t="str">
            <v>E13Y60</v>
          </cell>
          <cell r="O1346" t="str">
            <v>INST. RAWAT INAP</v>
          </cell>
          <cell r="P1346">
            <v>5</v>
          </cell>
          <cell r="Q1346">
            <v>6</v>
          </cell>
          <cell r="R1346">
            <v>5</v>
          </cell>
          <cell r="S1346">
            <v>16.666666666666668</v>
          </cell>
          <cell r="T1346">
            <v>3</v>
          </cell>
          <cell r="U1346">
            <v>4</v>
          </cell>
          <cell r="V1346">
            <v>-1</v>
          </cell>
          <cell r="W1346">
            <v>42</v>
          </cell>
          <cell r="X1346">
            <v>42737</v>
          </cell>
        </row>
        <row r="1347">
          <cell r="A1347" t="str">
            <v>682347</v>
          </cell>
          <cell r="B1347" t="str">
            <v xml:space="preserve">RICCA EFIE  SE  </v>
          </cell>
          <cell r="C1347" t="str">
            <v>09</v>
          </cell>
          <cell r="D1347" t="str">
            <v>01/04/2001</v>
          </cell>
          <cell r="E1347" t="str">
            <v>ANL. AKT OPS &amp; KONS NRC</v>
          </cell>
          <cell r="F1347" t="str">
            <v>08</v>
          </cell>
          <cell r="G1347" t="str">
            <v>03/01/2000</v>
          </cell>
          <cell r="H1347">
            <v>23258</v>
          </cell>
          <cell r="I1347" t="str">
            <v>0000056666</v>
          </cell>
          <cell r="J1347" t="str">
            <v>S1</v>
          </cell>
          <cell r="K1347" t="str">
            <v>EKONOMI MANAGEMENT</v>
          </cell>
          <cell r="L1347" t="str">
            <v>PLAJU</v>
          </cell>
          <cell r="M1347" t="str">
            <v>02/01/1986</v>
          </cell>
          <cell r="N1347" t="str">
            <v>E13Y40</v>
          </cell>
          <cell r="O1347" t="str">
            <v>KEUANGAN/RS</v>
          </cell>
          <cell r="P1347">
            <v>6</v>
          </cell>
          <cell r="Q1347">
            <v>6</v>
          </cell>
          <cell r="R1347">
            <v>6</v>
          </cell>
          <cell r="S1347">
            <v>20</v>
          </cell>
          <cell r="T1347">
            <v>7</v>
          </cell>
          <cell r="U1347">
            <v>4</v>
          </cell>
          <cell r="V1347">
            <v>-1</v>
          </cell>
          <cell r="W1347">
            <v>41</v>
          </cell>
          <cell r="X1347">
            <v>43347</v>
          </cell>
        </row>
        <row r="1348">
          <cell r="A1348" t="str">
            <v>682371</v>
          </cell>
          <cell r="B1348" t="str">
            <v xml:space="preserve">AZIZAH    </v>
          </cell>
          <cell r="C1348" t="str">
            <v>09</v>
          </cell>
          <cell r="D1348" t="str">
            <v>01/04/2001</v>
          </cell>
          <cell r="E1348" t="str">
            <v>AST. PERAWAT HEMODIALISA</v>
          </cell>
          <cell r="F1348" t="str">
            <v>08</v>
          </cell>
          <cell r="G1348" t="str">
            <v>01/07/2000</v>
          </cell>
          <cell r="H1348">
            <v>23185</v>
          </cell>
          <cell r="I1348" t="str">
            <v>0000065555</v>
          </cell>
          <cell r="J1348" t="str">
            <v>SMK</v>
          </cell>
          <cell r="K1348" t="str">
            <v>SEK PENGATUR RAWAT</v>
          </cell>
          <cell r="L1348" t="str">
            <v>PLAJU</v>
          </cell>
          <cell r="M1348" t="str">
            <v>02/01/1986</v>
          </cell>
          <cell r="N1348" t="str">
            <v>E13YA0</v>
          </cell>
          <cell r="O1348" t="str">
            <v>INST. HEMODIALISME</v>
          </cell>
          <cell r="P1348">
            <v>5</v>
          </cell>
          <cell r="Q1348">
            <v>5</v>
          </cell>
          <cell r="R1348">
            <v>5</v>
          </cell>
          <cell r="S1348">
            <v>15</v>
          </cell>
          <cell r="T1348">
            <v>3</v>
          </cell>
          <cell r="U1348">
            <v>4</v>
          </cell>
          <cell r="V1348">
            <v>-1</v>
          </cell>
          <cell r="W1348">
            <v>41</v>
          </cell>
          <cell r="X1348">
            <v>43274</v>
          </cell>
        </row>
        <row r="1349">
          <cell r="A1349" t="str">
            <v>682396</v>
          </cell>
          <cell r="B1349" t="str">
            <v xml:space="preserve">NARENDRASTUTI    </v>
          </cell>
          <cell r="C1349" t="str">
            <v>09</v>
          </cell>
          <cell r="D1349" t="str">
            <v>01/04/2001</v>
          </cell>
          <cell r="E1349" t="str">
            <v>AST. PERAWAT SHIFT I</v>
          </cell>
          <cell r="F1349" t="str">
            <v>08</v>
          </cell>
          <cell r="G1349" t="str">
            <v>03/01/2000</v>
          </cell>
          <cell r="H1349">
            <v>23237</v>
          </cell>
          <cell r="I1349" t="str">
            <v>0000066555</v>
          </cell>
          <cell r="J1349" t="str">
            <v>SMK</v>
          </cell>
          <cell r="K1349" t="str">
            <v>SEK PENGATUR RAWAT</v>
          </cell>
          <cell r="L1349" t="str">
            <v>PLAJU</v>
          </cell>
          <cell r="M1349" t="str">
            <v>02/01/1986</v>
          </cell>
          <cell r="N1349" t="str">
            <v>E13Y90</v>
          </cell>
          <cell r="O1349" t="str">
            <v>INST. GAWAT DARURAT</v>
          </cell>
          <cell r="P1349">
            <v>5</v>
          </cell>
          <cell r="Q1349">
            <v>5</v>
          </cell>
          <cell r="R1349">
            <v>5</v>
          </cell>
          <cell r="S1349">
            <v>15</v>
          </cell>
          <cell r="T1349">
            <v>3</v>
          </cell>
          <cell r="U1349">
            <v>4</v>
          </cell>
          <cell r="V1349">
            <v>-1</v>
          </cell>
          <cell r="W1349">
            <v>41</v>
          </cell>
          <cell r="X1349">
            <v>43326</v>
          </cell>
        </row>
        <row r="1350">
          <cell r="A1350" t="str">
            <v>682728</v>
          </cell>
          <cell r="B1350" t="str">
            <v xml:space="preserve">MARDAN    </v>
          </cell>
          <cell r="C1350" t="str">
            <v>11</v>
          </cell>
          <cell r="D1350" t="str">
            <v>01/04/2001</v>
          </cell>
          <cell r="E1350" t="str">
            <v>PTR. ENCHIP / DECHIPER</v>
          </cell>
          <cell r="F1350" t="str">
            <v>10</v>
          </cell>
          <cell r="G1350" t="str">
            <v>23/09/2002</v>
          </cell>
          <cell r="H1350">
            <v>23085</v>
          </cell>
          <cell r="I1350" t="str">
            <v>0000056655</v>
          </cell>
          <cell r="J1350" t="str">
            <v>SMA</v>
          </cell>
          <cell r="K1350" t="str">
            <v>PEND. SANDIMAN/JURU SANDI</v>
          </cell>
          <cell r="L1350" t="str">
            <v>PLAJU</v>
          </cell>
          <cell r="M1350" t="str">
            <v>15/02/1986</v>
          </cell>
          <cell r="N1350" t="str">
            <v>E13630</v>
          </cell>
          <cell r="O1350" t="str">
            <v>SEKURITI</v>
          </cell>
          <cell r="P1350">
            <v>6</v>
          </cell>
          <cell r="Q1350">
            <v>5</v>
          </cell>
          <cell r="R1350">
            <v>5</v>
          </cell>
          <cell r="S1350">
            <v>16.666666666666668</v>
          </cell>
          <cell r="T1350">
            <v>3</v>
          </cell>
          <cell r="U1350">
            <v>2</v>
          </cell>
          <cell r="V1350">
            <v>-1</v>
          </cell>
          <cell r="W1350">
            <v>41</v>
          </cell>
          <cell r="X1350">
            <v>43174</v>
          </cell>
        </row>
        <row r="1351">
          <cell r="A1351" t="str">
            <v>682752</v>
          </cell>
          <cell r="B1351" t="str">
            <v xml:space="preserve">RITA HARTATI  SE  </v>
          </cell>
          <cell r="C1351" t="str">
            <v>09</v>
          </cell>
          <cell r="D1351" t="str">
            <v>01/10/2001</v>
          </cell>
          <cell r="E1351" t="str">
            <v>PNT. ADMINISTRASI GM</v>
          </cell>
          <cell r="F1351" t="str">
            <v>09</v>
          </cell>
          <cell r="G1351" t="str">
            <v>03/01/2000</v>
          </cell>
          <cell r="H1351">
            <v>22649</v>
          </cell>
          <cell r="I1351" t="str">
            <v>0000056656</v>
          </cell>
          <cell r="J1351" t="str">
            <v>S1</v>
          </cell>
          <cell r="K1351" t="str">
            <v>EKONOMI MANAGEMENT</v>
          </cell>
          <cell r="L1351" t="str">
            <v>PLAJU</v>
          </cell>
          <cell r="M1351" t="str">
            <v>16/07/1985</v>
          </cell>
          <cell r="N1351" t="str">
            <v>E13000</v>
          </cell>
          <cell r="O1351" t="str">
            <v>GM. UP-III</v>
          </cell>
          <cell r="P1351">
            <v>6</v>
          </cell>
          <cell r="Q1351">
            <v>5</v>
          </cell>
          <cell r="R1351">
            <v>6</v>
          </cell>
          <cell r="S1351">
            <v>18.333333333333332</v>
          </cell>
          <cell r="T1351">
            <v>7</v>
          </cell>
          <cell r="U1351">
            <v>4</v>
          </cell>
          <cell r="V1351">
            <v>0</v>
          </cell>
          <cell r="W1351">
            <v>42</v>
          </cell>
          <cell r="X1351">
            <v>42738</v>
          </cell>
        </row>
        <row r="1352">
          <cell r="A1352" t="str">
            <v>682793</v>
          </cell>
          <cell r="B1352" t="str">
            <v xml:space="preserve">YOHANA MARGARETHA    </v>
          </cell>
          <cell r="C1352" t="str">
            <v>10</v>
          </cell>
          <cell r="D1352" t="str">
            <v>01/10/2002</v>
          </cell>
          <cell r="E1352" t="str">
            <v>AST. HUB DLM &amp; PROTOKOLER</v>
          </cell>
          <cell r="F1352" t="str">
            <v>09</v>
          </cell>
          <cell r="G1352" t="str">
            <v>03/01/2000</v>
          </cell>
          <cell r="H1352">
            <v>22743</v>
          </cell>
          <cell r="I1352" t="str">
            <v>0000044655</v>
          </cell>
          <cell r="J1352" t="str">
            <v>SMA</v>
          </cell>
          <cell r="K1352" t="str">
            <v>SMA/PASPAL/IPA</v>
          </cell>
          <cell r="L1352" t="str">
            <v>PLAJU</v>
          </cell>
          <cell r="M1352" t="str">
            <v>16/07/1985</v>
          </cell>
          <cell r="N1352" t="str">
            <v>E13620</v>
          </cell>
          <cell r="O1352" t="str">
            <v>HUPMAS</v>
          </cell>
          <cell r="P1352">
            <v>6</v>
          </cell>
          <cell r="Q1352">
            <v>5</v>
          </cell>
          <cell r="R1352">
            <v>5</v>
          </cell>
          <cell r="S1352">
            <v>16.666666666666668</v>
          </cell>
          <cell r="T1352">
            <v>3</v>
          </cell>
          <cell r="U1352">
            <v>4</v>
          </cell>
          <cell r="V1352">
            <v>-1</v>
          </cell>
          <cell r="W1352">
            <v>42</v>
          </cell>
          <cell r="X1352">
            <v>42832</v>
          </cell>
        </row>
        <row r="1353">
          <cell r="A1353" t="str">
            <v>683521</v>
          </cell>
          <cell r="B1353" t="str">
            <v xml:space="preserve">ENDRIUS    </v>
          </cell>
          <cell r="C1353" t="str">
            <v>10</v>
          </cell>
          <cell r="D1353" t="str">
            <v>01/04/2003</v>
          </cell>
          <cell r="E1353" t="str">
            <v>PWS.ARUSMINYAK KIL SG&amp;PET</v>
          </cell>
          <cell r="F1353" t="str">
            <v>06</v>
          </cell>
          <cell r="G1353" t="str">
            <v>06/08/2001</v>
          </cell>
          <cell r="H1353">
            <v>21408</v>
          </cell>
          <cell r="I1353" t="str">
            <v>0000066656</v>
          </cell>
          <cell r="J1353" t="str">
            <v>SMA</v>
          </cell>
          <cell r="K1353" t="str">
            <v>S.M.A / SOSIAL</v>
          </cell>
          <cell r="L1353" t="str">
            <v>PLAJU</v>
          </cell>
          <cell r="M1353" t="str">
            <v>18/11/1985</v>
          </cell>
          <cell r="N1353" t="str">
            <v>E13820</v>
          </cell>
          <cell r="O1353" t="str">
            <v>AKT. KILANG</v>
          </cell>
          <cell r="P1353">
            <v>6</v>
          </cell>
          <cell r="Q1353">
            <v>5</v>
          </cell>
          <cell r="R1353">
            <v>6</v>
          </cell>
          <cell r="S1353">
            <v>18.333333333333332</v>
          </cell>
          <cell r="T1353">
            <v>3</v>
          </cell>
          <cell r="U1353">
            <v>3</v>
          </cell>
          <cell r="V1353">
            <v>-4</v>
          </cell>
          <cell r="W1353">
            <v>46</v>
          </cell>
          <cell r="X1353">
            <v>41497</v>
          </cell>
        </row>
        <row r="1354">
          <cell r="A1354" t="str">
            <v>683538</v>
          </cell>
          <cell r="B1354" t="str">
            <v xml:space="preserve">RIDWAN EFFENDI    </v>
          </cell>
          <cell r="C1354" t="str">
            <v>11</v>
          </cell>
          <cell r="D1354" t="str">
            <v>01/10/2002</v>
          </cell>
          <cell r="E1354" t="str">
            <v>TESTER JAGA LAB TA/PTA</v>
          </cell>
          <cell r="F1354" t="str">
            <v>11</v>
          </cell>
          <cell r="G1354" t="str">
            <v>27/03/2003</v>
          </cell>
          <cell r="H1354">
            <v>22180</v>
          </cell>
          <cell r="I1354" t="str">
            <v>0000044555</v>
          </cell>
          <cell r="J1354" t="str">
            <v>SMA</v>
          </cell>
          <cell r="K1354" t="str">
            <v>S.M.A-B/PASPAL</v>
          </cell>
          <cell r="L1354" t="str">
            <v>PLAJU</v>
          </cell>
          <cell r="M1354" t="str">
            <v>18/02/1986</v>
          </cell>
          <cell r="N1354" t="str">
            <v>E13140</v>
          </cell>
          <cell r="O1354" t="str">
            <v>LABORATORIUM</v>
          </cell>
          <cell r="P1354">
            <v>5</v>
          </cell>
          <cell r="Q1354">
            <v>5</v>
          </cell>
          <cell r="R1354">
            <v>5</v>
          </cell>
          <cell r="S1354">
            <v>15</v>
          </cell>
          <cell r="T1354">
            <v>3</v>
          </cell>
          <cell r="U1354">
            <v>1</v>
          </cell>
          <cell r="V1354">
            <v>0</v>
          </cell>
          <cell r="W1354">
            <v>44</v>
          </cell>
          <cell r="X1354">
            <v>42268</v>
          </cell>
        </row>
        <row r="1355">
          <cell r="A1355" t="str">
            <v>683781</v>
          </cell>
          <cell r="B1355" t="str">
            <v xml:space="preserve">NAZULLAH    </v>
          </cell>
          <cell r="C1355" t="str">
            <v>10</v>
          </cell>
          <cell r="D1355" t="str">
            <v>01/04/2003</v>
          </cell>
          <cell r="E1355" t="str">
            <v>PTR. DISTRIBUSI RWT JLN</v>
          </cell>
          <cell r="F1355" t="str">
            <v>10</v>
          </cell>
          <cell r="G1355" t="str">
            <v>01/09/2002</v>
          </cell>
          <cell r="H1355">
            <v>21749</v>
          </cell>
          <cell r="I1355" t="str">
            <v>0000066655</v>
          </cell>
          <cell r="J1355" t="str">
            <v>SMK</v>
          </cell>
          <cell r="K1355" t="str">
            <v>ASISTEN APOTEKER</v>
          </cell>
          <cell r="L1355" t="str">
            <v>PLAJU</v>
          </cell>
          <cell r="M1355" t="str">
            <v>18/11/1985</v>
          </cell>
          <cell r="N1355" t="str">
            <v>E13YC0</v>
          </cell>
          <cell r="O1355" t="str">
            <v>INST. FARMASI</v>
          </cell>
          <cell r="P1355">
            <v>6</v>
          </cell>
          <cell r="Q1355">
            <v>5</v>
          </cell>
          <cell r="R1355">
            <v>5</v>
          </cell>
          <cell r="S1355">
            <v>16.666666666666668</v>
          </cell>
          <cell r="T1355">
            <v>3</v>
          </cell>
          <cell r="U1355">
            <v>2</v>
          </cell>
          <cell r="V1355">
            <v>0</v>
          </cell>
          <cell r="W1355">
            <v>45</v>
          </cell>
          <cell r="X1355">
            <v>41838</v>
          </cell>
        </row>
        <row r="1356">
          <cell r="A1356" t="str">
            <v>684494</v>
          </cell>
          <cell r="B1356" t="str">
            <v xml:space="preserve">H U S N A H    </v>
          </cell>
          <cell r="C1356" t="str">
            <v>10</v>
          </cell>
          <cell r="D1356" t="str">
            <v>01/04/2003</v>
          </cell>
          <cell r="E1356" t="str">
            <v>AST. PRWT KEBID/KANDUNGAN</v>
          </cell>
          <cell r="F1356" t="str">
            <v>08</v>
          </cell>
          <cell r="G1356" t="str">
            <v>03/01/2000</v>
          </cell>
          <cell r="H1356">
            <v>22024</v>
          </cell>
          <cell r="I1356" t="str">
            <v>0000055655</v>
          </cell>
          <cell r="J1356" t="str">
            <v>SMK</v>
          </cell>
          <cell r="K1356" t="str">
            <v>SEK PERAWAT / BIDAN</v>
          </cell>
          <cell r="L1356" t="str">
            <v>PLAJU</v>
          </cell>
          <cell r="M1356" t="str">
            <v>09/12/1985</v>
          </cell>
          <cell r="N1356" t="str">
            <v>E13Y60</v>
          </cell>
          <cell r="O1356" t="str">
            <v>INST. RAWAT INAP</v>
          </cell>
          <cell r="P1356">
            <v>6</v>
          </cell>
          <cell r="Q1356">
            <v>5</v>
          </cell>
          <cell r="R1356">
            <v>5</v>
          </cell>
          <cell r="S1356">
            <v>16.666666666666668</v>
          </cell>
          <cell r="T1356">
            <v>3</v>
          </cell>
          <cell r="U1356">
            <v>4</v>
          </cell>
          <cell r="V1356">
            <v>-2</v>
          </cell>
          <cell r="W1356">
            <v>44</v>
          </cell>
          <cell r="X1356">
            <v>42112</v>
          </cell>
        </row>
        <row r="1357">
          <cell r="A1357" t="str">
            <v>685311</v>
          </cell>
          <cell r="B1357" t="str">
            <v xml:space="preserve">GUNAWAN A.TOHIR  DR DSB </v>
          </cell>
          <cell r="C1357" t="str">
            <v>03</v>
          </cell>
          <cell r="D1357" t="str">
            <v>01/04/2003</v>
          </cell>
          <cell r="E1357" t="str">
            <v>DOKTER AHLI</v>
          </cell>
          <cell r="F1357" t="str">
            <v>03</v>
          </cell>
          <cell r="G1357" t="str">
            <v>29/06/2000</v>
          </cell>
          <cell r="H1357">
            <v>19466</v>
          </cell>
          <cell r="I1357" t="str">
            <v>0000055665</v>
          </cell>
          <cell r="J1357" t="str">
            <v>S1</v>
          </cell>
          <cell r="K1357" t="str">
            <v>KEDOKTERAN BEDAH</v>
          </cell>
          <cell r="L1357" t="str">
            <v>PLAJU</v>
          </cell>
          <cell r="M1357" t="str">
            <v>15/08/1983</v>
          </cell>
          <cell r="N1357" t="str">
            <v>E13Y00</v>
          </cell>
          <cell r="O1357" t="str">
            <v>RS. PERTAMINA</v>
          </cell>
          <cell r="P1357">
            <v>6</v>
          </cell>
          <cell r="Q1357">
            <v>6</v>
          </cell>
          <cell r="R1357">
            <v>5</v>
          </cell>
          <cell r="S1357">
            <v>18.333333333333332</v>
          </cell>
          <cell r="T1357">
            <v>7</v>
          </cell>
          <cell r="U1357">
            <v>4</v>
          </cell>
          <cell r="V1357">
            <v>0</v>
          </cell>
          <cell r="W1357">
            <v>51</v>
          </cell>
          <cell r="X1357">
            <v>39555</v>
          </cell>
        </row>
        <row r="1358">
          <cell r="A1358" t="str">
            <v>686113</v>
          </cell>
          <cell r="B1358" t="str">
            <v xml:space="preserve">RUSMAIDI    </v>
          </cell>
          <cell r="C1358" t="str">
            <v>11</v>
          </cell>
          <cell r="D1358" t="str">
            <v>01/04/2002</v>
          </cell>
          <cell r="E1358" t="str">
            <v>PTR. PENGAPALAN SHIFT</v>
          </cell>
          <cell r="F1358" t="str">
            <v>10</v>
          </cell>
          <cell r="G1358" t="str">
            <v>03/01/2000</v>
          </cell>
          <cell r="H1358">
            <v>21802</v>
          </cell>
          <cell r="I1358" t="str">
            <v>0000066666</v>
          </cell>
          <cell r="J1358" t="str">
            <v>SMA</v>
          </cell>
          <cell r="K1358" t="str">
            <v>SMA/PASPAL/IPA</v>
          </cell>
          <cell r="L1358" t="str">
            <v>PLAJU</v>
          </cell>
          <cell r="M1358" t="str">
            <v>17/02/1986</v>
          </cell>
          <cell r="N1358" t="str">
            <v>E13820</v>
          </cell>
          <cell r="O1358" t="str">
            <v>AKT. KILANG</v>
          </cell>
          <cell r="P1358">
            <v>6</v>
          </cell>
          <cell r="Q1358">
            <v>6</v>
          </cell>
          <cell r="R1358">
            <v>6</v>
          </cell>
          <cell r="S1358">
            <v>20</v>
          </cell>
          <cell r="T1358">
            <v>3</v>
          </cell>
          <cell r="U1358">
            <v>4</v>
          </cell>
          <cell r="V1358">
            <v>-1</v>
          </cell>
          <cell r="W1358">
            <v>45</v>
          </cell>
          <cell r="X1358">
            <v>41891</v>
          </cell>
        </row>
        <row r="1359">
          <cell r="A1359" t="str">
            <v>687167</v>
          </cell>
          <cell r="B1359" t="str">
            <v xml:space="preserve">AGUS SYAHRONI  SE  </v>
          </cell>
          <cell r="C1359" t="str">
            <v>10</v>
          </cell>
          <cell r="D1359" t="str">
            <v>01/04/2000</v>
          </cell>
          <cell r="E1359" t="str">
            <v>PWS. ADM/KEU-PUKK</v>
          </cell>
          <cell r="F1359" t="str">
            <v>07</v>
          </cell>
          <cell r="G1359" t="str">
            <v>16/02/2001</v>
          </cell>
          <cell r="H1359">
            <v>22156</v>
          </cell>
          <cell r="I1359" t="str">
            <v>0000066655</v>
          </cell>
          <cell r="J1359" t="str">
            <v>S1</v>
          </cell>
          <cell r="K1359" t="str">
            <v>EKONOMI MANAGEMENT</v>
          </cell>
          <cell r="L1359" t="str">
            <v>PLAJU</v>
          </cell>
          <cell r="M1359" t="str">
            <v>17/02/1986</v>
          </cell>
          <cell r="N1359" t="str">
            <v>E13X00</v>
          </cell>
          <cell r="O1359" t="str">
            <v>P U K K</v>
          </cell>
          <cell r="P1359">
            <v>6</v>
          </cell>
          <cell r="Q1359">
            <v>5</v>
          </cell>
          <cell r="R1359">
            <v>5</v>
          </cell>
          <cell r="S1359">
            <v>16.666666666666668</v>
          </cell>
          <cell r="T1359">
            <v>7</v>
          </cell>
          <cell r="U1359">
            <v>3</v>
          </cell>
          <cell r="V1359">
            <v>-3</v>
          </cell>
          <cell r="W1359">
            <v>44</v>
          </cell>
          <cell r="X1359">
            <v>42244</v>
          </cell>
        </row>
        <row r="1360">
          <cell r="A1360" t="str">
            <v>689816</v>
          </cell>
          <cell r="B1360" t="str">
            <v xml:space="preserve">P.R. SILABAN  A.P  </v>
          </cell>
          <cell r="C1360" t="str">
            <v>10</v>
          </cell>
          <cell r="D1360" t="str">
            <v>01/10/2002</v>
          </cell>
          <cell r="E1360" t="str">
            <v>PMK.JAGA PROPYLENE N2,H2</v>
          </cell>
          <cell r="F1360" t="str">
            <v>10</v>
          </cell>
          <cell r="G1360" t="str">
            <v>16/09/2002</v>
          </cell>
          <cell r="H1360">
            <v>21948</v>
          </cell>
          <cell r="I1360" t="str">
            <v>0000055555</v>
          </cell>
          <cell r="J1360" t="str">
            <v>D1</v>
          </cell>
          <cell r="K1360" t="str">
            <v>AKA PENGOL/KIL I</v>
          </cell>
          <cell r="L1360" t="str">
            <v>PLAJU</v>
          </cell>
          <cell r="M1360" t="str">
            <v>18/11/1985</v>
          </cell>
          <cell r="N1360" t="str">
            <v>E13131</v>
          </cell>
          <cell r="O1360" t="str">
            <v>P P</v>
          </cell>
          <cell r="P1360">
            <v>5</v>
          </cell>
          <cell r="Q1360">
            <v>5</v>
          </cell>
          <cell r="R1360">
            <v>5</v>
          </cell>
          <cell r="S1360">
            <v>15</v>
          </cell>
          <cell r="T1360">
            <v>4</v>
          </cell>
          <cell r="U1360">
            <v>2</v>
          </cell>
          <cell r="V1360">
            <v>0</v>
          </cell>
          <cell r="W1360">
            <v>44</v>
          </cell>
          <cell r="X1360">
            <v>42037</v>
          </cell>
        </row>
        <row r="1361">
          <cell r="A1361" t="str">
            <v>689824</v>
          </cell>
          <cell r="B1361" t="str">
            <v xml:space="preserve">M. LUBIS    </v>
          </cell>
          <cell r="C1361" t="str">
            <v>10</v>
          </cell>
          <cell r="D1361" t="str">
            <v>01/04/2003</v>
          </cell>
          <cell r="E1361" t="str">
            <v>PMK. FCCU</v>
          </cell>
          <cell r="F1361" t="str">
            <v>10</v>
          </cell>
          <cell r="G1361" t="str">
            <v>03/01/2000</v>
          </cell>
          <cell r="H1361">
            <v>23015</v>
          </cell>
          <cell r="I1361" t="str">
            <v>0000056656</v>
          </cell>
          <cell r="J1361" t="str">
            <v>SMA</v>
          </cell>
          <cell r="K1361" t="str">
            <v>SMA/PASPAL/IPA</v>
          </cell>
          <cell r="L1361" t="str">
            <v>SUNGAI GERONG</v>
          </cell>
          <cell r="M1361" t="str">
            <v>18/11/1985</v>
          </cell>
          <cell r="N1361" t="str">
            <v>E13112</v>
          </cell>
          <cell r="O1361" t="str">
            <v>CD &amp; L</v>
          </cell>
          <cell r="P1361">
            <v>6</v>
          </cell>
          <cell r="Q1361">
            <v>5</v>
          </cell>
          <cell r="R1361">
            <v>6</v>
          </cell>
          <cell r="S1361">
            <v>18.333333333333332</v>
          </cell>
          <cell r="T1361">
            <v>3</v>
          </cell>
          <cell r="U1361">
            <v>4</v>
          </cell>
          <cell r="V1361">
            <v>0</v>
          </cell>
          <cell r="W1361">
            <v>41</v>
          </cell>
          <cell r="X1361">
            <v>43104</v>
          </cell>
        </row>
        <row r="1362">
          <cell r="A1362" t="str">
            <v>689849</v>
          </cell>
          <cell r="B1362" t="str">
            <v xml:space="preserve">FARID RUSDI    </v>
          </cell>
          <cell r="C1362" t="str">
            <v>10</v>
          </cell>
          <cell r="D1362" t="str">
            <v>01/04/2001</v>
          </cell>
          <cell r="E1362" t="str">
            <v>AST. JAGA FCCU</v>
          </cell>
          <cell r="F1362" t="str">
            <v>08</v>
          </cell>
          <cell r="G1362" t="str">
            <v>03/01/2000</v>
          </cell>
          <cell r="H1362">
            <v>23344</v>
          </cell>
          <cell r="I1362" t="str">
            <v>0000066666</v>
          </cell>
          <cell r="J1362" t="str">
            <v>SMA</v>
          </cell>
          <cell r="K1362" t="str">
            <v>SMA/PASPAL/IPA</v>
          </cell>
          <cell r="L1362" t="str">
            <v>SUNGAI GERONG</v>
          </cell>
          <cell r="M1362" t="str">
            <v>18/11/1985</v>
          </cell>
          <cell r="N1362" t="str">
            <v>E13112</v>
          </cell>
          <cell r="O1362" t="str">
            <v>CD &amp; L</v>
          </cell>
          <cell r="P1362">
            <v>6</v>
          </cell>
          <cell r="Q1362">
            <v>6</v>
          </cell>
          <cell r="R1362">
            <v>6</v>
          </cell>
          <cell r="S1362">
            <v>20</v>
          </cell>
          <cell r="T1362">
            <v>3</v>
          </cell>
          <cell r="U1362">
            <v>4</v>
          </cell>
          <cell r="V1362">
            <v>-2</v>
          </cell>
          <cell r="W1362">
            <v>41</v>
          </cell>
          <cell r="X1362">
            <v>43433</v>
          </cell>
        </row>
        <row r="1363">
          <cell r="A1363" t="str">
            <v>689857</v>
          </cell>
          <cell r="B1363" t="str">
            <v xml:space="preserve">AKHMAD SYUKRI  S.T  </v>
          </cell>
          <cell r="C1363" t="str">
            <v>11</v>
          </cell>
          <cell r="D1363" t="str">
            <v>01/04/2001</v>
          </cell>
          <cell r="E1363" t="str">
            <v>PMK. CD-II / FLARE</v>
          </cell>
          <cell r="F1363" t="str">
            <v>10</v>
          </cell>
          <cell r="G1363" t="str">
            <v>01/08/2003</v>
          </cell>
          <cell r="H1363">
            <v>23349</v>
          </cell>
          <cell r="I1363" t="str">
            <v>0000066666</v>
          </cell>
          <cell r="J1363" t="str">
            <v>S1</v>
          </cell>
          <cell r="K1363" t="str">
            <v>TEKNIK KIMIA</v>
          </cell>
          <cell r="L1363" t="str">
            <v>PLAJU</v>
          </cell>
          <cell r="M1363" t="str">
            <v>18/11/1985</v>
          </cell>
          <cell r="N1363" t="str">
            <v>E13111</v>
          </cell>
          <cell r="O1363" t="str">
            <v>CD &amp; GP</v>
          </cell>
          <cell r="P1363">
            <v>6</v>
          </cell>
          <cell r="Q1363">
            <v>6</v>
          </cell>
          <cell r="R1363">
            <v>6</v>
          </cell>
          <cell r="S1363">
            <v>20</v>
          </cell>
          <cell r="T1363">
            <v>7</v>
          </cell>
          <cell r="U1363">
            <v>1</v>
          </cell>
          <cell r="V1363">
            <v>-1</v>
          </cell>
          <cell r="W1363">
            <v>41</v>
          </cell>
          <cell r="X1363">
            <v>43438</v>
          </cell>
        </row>
        <row r="1364">
          <cell r="A1364" t="str">
            <v>689865</v>
          </cell>
          <cell r="B1364" t="str">
            <v xml:space="preserve">ISKANDAR Z.  A.P  </v>
          </cell>
          <cell r="C1364" t="str">
            <v>10</v>
          </cell>
          <cell r="D1364" t="str">
            <v>01/04/2002</v>
          </cell>
          <cell r="E1364" t="str">
            <v>PMK. FCCU</v>
          </cell>
          <cell r="F1364" t="str">
            <v>10</v>
          </cell>
          <cell r="G1364" t="str">
            <v>03/01/2000</v>
          </cell>
          <cell r="H1364">
            <v>23159</v>
          </cell>
          <cell r="I1364" t="str">
            <v>0000056666</v>
          </cell>
          <cell r="J1364" t="str">
            <v>D1</v>
          </cell>
          <cell r="K1364" t="str">
            <v>AKA PENGOL/KIL I</v>
          </cell>
          <cell r="L1364" t="str">
            <v>SUNGAI GERONG</v>
          </cell>
          <cell r="M1364" t="str">
            <v>18/11/1985</v>
          </cell>
          <cell r="N1364" t="str">
            <v>E13112</v>
          </cell>
          <cell r="O1364" t="str">
            <v>CD &amp; L</v>
          </cell>
          <cell r="P1364">
            <v>6</v>
          </cell>
          <cell r="Q1364">
            <v>6</v>
          </cell>
          <cell r="R1364">
            <v>6</v>
          </cell>
          <cell r="S1364">
            <v>20</v>
          </cell>
          <cell r="T1364">
            <v>4</v>
          </cell>
          <cell r="U1364">
            <v>4</v>
          </cell>
          <cell r="V1364">
            <v>0</v>
          </cell>
          <cell r="W1364">
            <v>41</v>
          </cell>
          <cell r="X1364">
            <v>43248</v>
          </cell>
        </row>
        <row r="1365">
          <cell r="A1365" t="str">
            <v>689873</v>
          </cell>
          <cell r="B1365" t="str">
            <v xml:space="preserve">ZULKIFLI    </v>
          </cell>
          <cell r="C1365" t="str">
            <v>11</v>
          </cell>
          <cell r="D1365" t="str">
            <v>01/04/2001</v>
          </cell>
          <cell r="E1365" t="str">
            <v>PMK. CD-II / FLARE</v>
          </cell>
          <cell r="F1365" t="str">
            <v>10</v>
          </cell>
          <cell r="G1365" t="str">
            <v>01/08/2003</v>
          </cell>
          <cell r="H1365">
            <v>23815</v>
          </cell>
          <cell r="I1365" t="str">
            <v>0000066555</v>
          </cell>
          <cell r="J1365" t="str">
            <v>SMA</v>
          </cell>
          <cell r="K1365" t="str">
            <v>S.M.A-B/PASPAL</v>
          </cell>
          <cell r="L1365" t="str">
            <v>PLAJU</v>
          </cell>
          <cell r="M1365" t="str">
            <v>18/11/1985</v>
          </cell>
          <cell r="N1365" t="str">
            <v>E13111</v>
          </cell>
          <cell r="O1365" t="str">
            <v>CD &amp; GP</v>
          </cell>
          <cell r="P1365">
            <v>5</v>
          </cell>
          <cell r="Q1365">
            <v>5</v>
          </cell>
          <cell r="R1365">
            <v>5</v>
          </cell>
          <cell r="S1365">
            <v>15</v>
          </cell>
          <cell r="T1365">
            <v>3</v>
          </cell>
          <cell r="U1365">
            <v>1</v>
          </cell>
          <cell r="V1365">
            <v>-1</v>
          </cell>
          <cell r="W1365">
            <v>39</v>
          </cell>
          <cell r="X1365">
            <v>43904</v>
          </cell>
        </row>
        <row r="1366">
          <cell r="A1366" t="str">
            <v>689881</v>
          </cell>
          <cell r="B1366" t="str">
            <v xml:space="preserve">TONTOWI JAUHARI  A.P  </v>
          </cell>
          <cell r="C1366" t="str">
            <v>11</v>
          </cell>
          <cell r="D1366" t="str">
            <v>01/04/2000</v>
          </cell>
          <cell r="E1366" t="str">
            <v>PMK. STAB CAB</v>
          </cell>
          <cell r="F1366" t="str">
            <v>10</v>
          </cell>
          <cell r="G1366" t="str">
            <v>03/01/2000</v>
          </cell>
          <cell r="H1366">
            <v>23945</v>
          </cell>
          <cell r="I1366" t="str">
            <v>0000056655</v>
          </cell>
          <cell r="J1366" t="str">
            <v>D1</v>
          </cell>
          <cell r="K1366" t="str">
            <v>AKA PENGOL/KIL.I</v>
          </cell>
          <cell r="L1366" t="str">
            <v>PLAJU</v>
          </cell>
          <cell r="M1366" t="str">
            <v>18/11/1985</v>
          </cell>
          <cell r="N1366" t="str">
            <v>E13111</v>
          </cell>
          <cell r="O1366" t="str">
            <v>CD &amp; GP</v>
          </cell>
          <cell r="P1366">
            <v>6</v>
          </cell>
          <cell r="Q1366">
            <v>5</v>
          </cell>
          <cell r="R1366">
            <v>5</v>
          </cell>
          <cell r="S1366">
            <v>16.666666666666668</v>
          </cell>
          <cell r="T1366">
            <v>4</v>
          </cell>
          <cell r="U1366">
            <v>4</v>
          </cell>
          <cell r="V1366">
            <v>-1</v>
          </cell>
          <cell r="W1366">
            <v>39</v>
          </cell>
          <cell r="X1366">
            <v>44034</v>
          </cell>
        </row>
        <row r="1367">
          <cell r="A1367" t="str">
            <v>689898</v>
          </cell>
          <cell r="B1367" t="str">
            <v xml:space="preserve">SYAHWANDI    </v>
          </cell>
          <cell r="C1367" t="str">
            <v>10</v>
          </cell>
          <cell r="D1367" t="str">
            <v>01/04/2003</v>
          </cell>
          <cell r="E1367" t="str">
            <v>PMK.JAGA PROPYLENE N2,H2</v>
          </cell>
          <cell r="F1367" t="str">
            <v>10</v>
          </cell>
          <cell r="G1367" t="str">
            <v>16/09/2002</v>
          </cell>
          <cell r="H1367">
            <v>22487</v>
          </cell>
          <cell r="I1367" t="str">
            <v>0000055565</v>
          </cell>
          <cell r="J1367" t="str">
            <v>SMK</v>
          </cell>
          <cell r="K1367" t="str">
            <v>S.T.M  MESIN</v>
          </cell>
          <cell r="L1367" t="str">
            <v>PLAJU</v>
          </cell>
          <cell r="M1367" t="str">
            <v>18/11/1985</v>
          </cell>
          <cell r="N1367" t="str">
            <v>E13131</v>
          </cell>
          <cell r="O1367" t="str">
            <v>P P</v>
          </cell>
          <cell r="P1367">
            <v>5</v>
          </cell>
          <cell r="Q1367">
            <v>6</v>
          </cell>
          <cell r="R1367">
            <v>5</v>
          </cell>
          <cell r="S1367">
            <v>16.666666666666668</v>
          </cell>
          <cell r="T1367">
            <v>3</v>
          </cell>
          <cell r="U1367">
            <v>2</v>
          </cell>
          <cell r="V1367">
            <v>0</v>
          </cell>
          <cell r="W1367">
            <v>43</v>
          </cell>
          <cell r="X1367">
            <v>42576</v>
          </cell>
        </row>
        <row r="1368">
          <cell r="A1368" t="str">
            <v>689905</v>
          </cell>
          <cell r="B1368" t="str">
            <v xml:space="preserve">HUSAINI  SE  </v>
          </cell>
          <cell r="C1368" t="str">
            <v>10</v>
          </cell>
          <cell r="D1368" t="str">
            <v>01/10/2001</v>
          </cell>
          <cell r="E1368" t="str">
            <v>AST. OPERASI</v>
          </cell>
          <cell r="F1368" t="str">
            <v>08</v>
          </cell>
          <cell r="G1368" t="str">
            <v>01/10/2002</v>
          </cell>
          <cell r="H1368">
            <v>23986</v>
          </cell>
          <cell r="I1368" t="str">
            <v>0000066645</v>
          </cell>
          <cell r="J1368" t="str">
            <v>S1</v>
          </cell>
          <cell r="K1368" t="str">
            <v>EKONOMI MANAGEMENT</v>
          </cell>
          <cell r="L1368" t="str">
            <v>PLAJU</v>
          </cell>
          <cell r="M1368" t="str">
            <v>18/11/1985</v>
          </cell>
          <cell r="N1368" t="str">
            <v>E13760</v>
          </cell>
          <cell r="O1368" t="str">
            <v>DIKLAT</v>
          </cell>
          <cell r="P1368">
            <v>6</v>
          </cell>
          <cell r="Q1368">
            <v>4</v>
          </cell>
          <cell r="R1368">
            <v>5</v>
          </cell>
          <cell r="S1368">
            <v>15</v>
          </cell>
          <cell r="T1368">
            <v>7</v>
          </cell>
          <cell r="U1368">
            <v>2</v>
          </cell>
          <cell r="V1368">
            <v>-2</v>
          </cell>
          <cell r="W1368">
            <v>39</v>
          </cell>
          <cell r="X1368">
            <v>44075</v>
          </cell>
        </row>
        <row r="1369">
          <cell r="A1369" t="str">
            <v>689913</v>
          </cell>
          <cell r="B1369" t="str">
            <v xml:space="preserve">SAFWAN AZHARI  SH  </v>
          </cell>
          <cell r="C1369" t="str">
            <v>11</v>
          </cell>
          <cell r="D1369" t="str">
            <v>01/10/2001</v>
          </cell>
          <cell r="E1369" t="str">
            <v>PTR. PERPAJAKAN</v>
          </cell>
          <cell r="F1369" t="str">
            <v>10</v>
          </cell>
          <cell r="G1369" t="str">
            <v>01/07/2000</v>
          </cell>
          <cell r="H1369">
            <v>22547</v>
          </cell>
          <cell r="I1369" t="str">
            <v>0000065656</v>
          </cell>
          <cell r="J1369" t="str">
            <v>S1</v>
          </cell>
          <cell r="K1369" t="str">
            <v>HUKUM TATANEGARA</v>
          </cell>
          <cell r="L1369" t="str">
            <v>PLAJU</v>
          </cell>
          <cell r="M1369" t="str">
            <v>18/11/1985</v>
          </cell>
          <cell r="N1369" t="str">
            <v>E13610</v>
          </cell>
          <cell r="O1369" t="str">
            <v>H K P</v>
          </cell>
          <cell r="P1369">
            <v>6</v>
          </cell>
          <cell r="Q1369">
            <v>5</v>
          </cell>
          <cell r="R1369">
            <v>6</v>
          </cell>
          <cell r="S1369">
            <v>18.333333333333332</v>
          </cell>
          <cell r="T1369">
            <v>7</v>
          </cell>
          <cell r="U1369">
            <v>4</v>
          </cell>
          <cell r="V1369">
            <v>-1</v>
          </cell>
          <cell r="W1369">
            <v>43</v>
          </cell>
          <cell r="X1369">
            <v>42636</v>
          </cell>
        </row>
        <row r="1370">
          <cell r="A1370" t="str">
            <v>689921</v>
          </cell>
          <cell r="B1370" t="str">
            <v xml:space="preserve">RAHMAT RIDWAN    </v>
          </cell>
          <cell r="C1370" t="str">
            <v>11</v>
          </cell>
          <cell r="D1370" t="str">
            <v>01/04/2001</v>
          </cell>
          <cell r="E1370" t="str">
            <v>PMK. LOADING PL</v>
          </cell>
          <cell r="F1370" t="str">
            <v>10</v>
          </cell>
          <cell r="G1370" t="str">
            <v>01/10/2002</v>
          </cell>
          <cell r="H1370">
            <v>23238</v>
          </cell>
          <cell r="I1370" t="str">
            <v>0000066566</v>
          </cell>
          <cell r="J1370" t="str">
            <v>SMA</v>
          </cell>
          <cell r="K1370" t="str">
            <v>SMA/PASPAL/IPA</v>
          </cell>
          <cell r="L1370" t="str">
            <v>PLAJU</v>
          </cell>
          <cell r="M1370" t="str">
            <v>18/11/1985</v>
          </cell>
          <cell r="N1370" t="str">
            <v>E13119</v>
          </cell>
          <cell r="O1370" t="str">
            <v>I T P</v>
          </cell>
          <cell r="P1370">
            <v>5</v>
          </cell>
          <cell r="Q1370">
            <v>6</v>
          </cell>
          <cell r="R1370">
            <v>6</v>
          </cell>
          <cell r="S1370">
            <v>18.333333333333332</v>
          </cell>
          <cell r="T1370">
            <v>3</v>
          </cell>
          <cell r="U1370">
            <v>2</v>
          </cell>
          <cell r="V1370">
            <v>-1</v>
          </cell>
          <cell r="W1370">
            <v>41</v>
          </cell>
          <cell r="X1370">
            <v>43327</v>
          </cell>
        </row>
        <row r="1371">
          <cell r="A1371" t="str">
            <v>689938</v>
          </cell>
          <cell r="B1371" t="str">
            <v xml:space="preserve">ABU YAZID    </v>
          </cell>
          <cell r="C1371" t="str">
            <v>11</v>
          </cell>
          <cell r="D1371" t="str">
            <v>01/04/2001</v>
          </cell>
          <cell r="E1371" t="str">
            <v>PMK. AREA-1  SEI.GERONG</v>
          </cell>
          <cell r="F1371" t="str">
            <v>10</v>
          </cell>
          <cell r="G1371" t="str">
            <v>01/09/2003</v>
          </cell>
          <cell r="H1371">
            <v>22780</v>
          </cell>
          <cell r="I1371" t="str">
            <v>0000066555</v>
          </cell>
          <cell r="J1371" t="str">
            <v>SMA</v>
          </cell>
          <cell r="K1371" t="str">
            <v>S.M.A-B/PASPAL</v>
          </cell>
          <cell r="L1371" t="str">
            <v>PLAJU</v>
          </cell>
          <cell r="M1371" t="str">
            <v>18/11/1985</v>
          </cell>
          <cell r="N1371" t="str">
            <v>E13119</v>
          </cell>
          <cell r="O1371" t="str">
            <v>I T P</v>
          </cell>
          <cell r="P1371">
            <v>5</v>
          </cell>
          <cell r="Q1371">
            <v>5</v>
          </cell>
          <cell r="R1371">
            <v>5</v>
          </cell>
          <cell r="S1371">
            <v>15</v>
          </cell>
          <cell r="T1371">
            <v>3</v>
          </cell>
          <cell r="U1371">
            <v>1</v>
          </cell>
          <cell r="V1371">
            <v>-1</v>
          </cell>
          <cell r="W1371">
            <v>42</v>
          </cell>
          <cell r="X1371">
            <v>42869</v>
          </cell>
        </row>
        <row r="1372">
          <cell r="A1372" t="str">
            <v>689946</v>
          </cell>
          <cell r="B1372" t="str">
            <v xml:space="preserve">SUGIAT WIYONO  SH  </v>
          </cell>
          <cell r="C1372" t="str">
            <v>10</v>
          </cell>
          <cell r="D1372" t="str">
            <v>01/04/2002</v>
          </cell>
          <cell r="E1372" t="str">
            <v>ANL. NORMA &amp; SYARAT KERJA</v>
          </cell>
          <cell r="F1372" t="str">
            <v>09</v>
          </cell>
          <cell r="G1372" t="str">
            <v>03/01/2000</v>
          </cell>
          <cell r="H1372">
            <v>21051</v>
          </cell>
          <cell r="I1372" t="str">
            <v>0000056655</v>
          </cell>
          <cell r="J1372" t="str">
            <v>S1</v>
          </cell>
          <cell r="K1372" t="str">
            <v>HUKUM PERDATA</v>
          </cell>
          <cell r="L1372" t="str">
            <v>PLAJU</v>
          </cell>
          <cell r="M1372" t="str">
            <v>18/11/1985</v>
          </cell>
          <cell r="N1372" t="str">
            <v>E13730</v>
          </cell>
          <cell r="O1372" t="str">
            <v>H I K</v>
          </cell>
          <cell r="P1372">
            <v>6</v>
          </cell>
          <cell r="Q1372">
            <v>5</v>
          </cell>
          <cell r="R1372">
            <v>5</v>
          </cell>
          <cell r="S1372">
            <v>16.666666666666668</v>
          </cell>
          <cell r="T1372">
            <v>7</v>
          </cell>
          <cell r="U1372">
            <v>4</v>
          </cell>
          <cell r="V1372">
            <v>-1</v>
          </cell>
          <cell r="W1372">
            <v>47</v>
          </cell>
          <cell r="X1372">
            <v>41140</v>
          </cell>
        </row>
        <row r="1373">
          <cell r="A1373" t="str">
            <v>689962</v>
          </cell>
          <cell r="B1373" t="str">
            <v xml:space="preserve">S U K R I  SSOS  </v>
          </cell>
          <cell r="C1373" t="str">
            <v>11</v>
          </cell>
          <cell r="D1373" t="str">
            <v>01/04/2001</v>
          </cell>
          <cell r="E1373" t="str">
            <v>SEKRETARIS MANAJER UMUM</v>
          </cell>
          <cell r="F1373" t="str">
            <v>09</v>
          </cell>
          <cell r="G1373" t="str">
            <v>01/04/2003</v>
          </cell>
          <cell r="H1373">
            <v>24421</v>
          </cell>
          <cell r="I1373" t="str">
            <v>0000066556</v>
          </cell>
          <cell r="J1373" t="str">
            <v>S1</v>
          </cell>
          <cell r="K1373" t="str">
            <v>SARJANA ILMU KOMUNIKASI</v>
          </cell>
          <cell r="L1373" t="str">
            <v>PLAJU</v>
          </cell>
          <cell r="M1373" t="str">
            <v>18/11/1985</v>
          </cell>
          <cell r="N1373" t="str">
            <v>E13600</v>
          </cell>
          <cell r="O1373" t="str">
            <v>UMUM UP-III</v>
          </cell>
          <cell r="P1373">
            <v>5</v>
          </cell>
          <cell r="Q1373">
            <v>5</v>
          </cell>
          <cell r="R1373">
            <v>6</v>
          </cell>
          <cell r="S1373">
            <v>16.666666666666668</v>
          </cell>
          <cell r="T1373">
            <v>7</v>
          </cell>
          <cell r="U1373">
            <v>1</v>
          </cell>
          <cell r="V1373">
            <v>-2</v>
          </cell>
          <cell r="W1373">
            <v>38</v>
          </cell>
          <cell r="X1373">
            <v>44510</v>
          </cell>
        </row>
        <row r="1374">
          <cell r="A1374" t="str">
            <v>689979</v>
          </cell>
          <cell r="B1374" t="str">
            <v xml:space="preserve">A. HIDAYAT A    </v>
          </cell>
          <cell r="C1374" t="str">
            <v>10</v>
          </cell>
          <cell r="D1374" t="str">
            <v>01/04/2002</v>
          </cell>
          <cell r="E1374" t="str">
            <v>AST. LE &amp; TREAT</v>
          </cell>
          <cell r="F1374" t="str">
            <v>08</v>
          </cell>
          <cell r="G1374" t="str">
            <v>19/03/2003</v>
          </cell>
          <cell r="H1374">
            <v>22917</v>
          </cell>
          <cell r="I1374" t="str">
            <v>0000056666</v>
          </cell>
          <cell r="J1374" t="str">
            <v>SMA</v>
          </cell>
          <cell r="K1374" t="str">
            <v>SMA/PASPAL/IPA</v>
          </cell>
          <cell r="L1374" t="str">
            <v>SUNGAI GERONG</v>
          </cell>
          <cell r="M1374" t="str">
            <v>18/11/1985</v>
          </cell>
          <cell r="N1374" t="str">
            <v>E13112</v>
          </cell>
          <cell r="O1374" t="str">
            <v>CD &amp; L</v>
          </cell>
          <cell r="P1374">
            <v>6</v>
          </cell>
          <cell r="Q1374">
            <v>6</v>
          </cell>
          <cell r="R1374">
            <v>6</v>
          </cell>
          <cell r="S1374">
            <v>20</v>
          </cell>
          <cell r="T1374">
            <v>3</v>
          </cell>
          <cell r="U1374">
            <v>1</v>
          </cell>
          <cell r="V1374">
            <v>-2</v>
          </cell>
          <cell r="W1374">
            <v>42</v>
          </cell>
          <cell r="X1374">
            <v>43006</v>
          </cell>
        </row>
        <row r="1375">
          <cell r="A1375" t="str">
            <v>689987</v>
          </cell>
          <cell r="B1375" t="str">
            <v xml:space="preserve">A D A M  A.MA  </v>
          </cell>
          <cell r="C1375" t="str">
            <v>11</v>
          </cell>
          <cell r="D1375" t="str">
            <v>01/04/2002</v>
          </cell>
          <cell r="E1375" t="str">
            <v>PMK. PANEL CDU-V</v>
          </cell>
          <cell r="F1375" t="str">
            <v>10</v>
          </cell>
          <cell r="G1375" t="str">
            <v>01/08/2003</v>
          </cell>
          <cell r="H1375">
            <v>21980</v>
          </cell>
          <cell r="I1375" t="str">
            <v>0000064566</v>
          </cell>
          <cell r="J1375" t="str">
            <v>D2</v>
          </cell>
          <cell r="K1375" t="str">
            <v>AKA PENGOL/KIL II</v>
          </cell>
          <cell r="L1375" t="str">
            <v>PLAJU</v>
          </cell>
          <cell r="M1375" t="str">
            <v>18/11/1985</v>
          </cell>
          <cell r="N1375" t="str">
            <v>E13111</v>
          </cell>
          <cell r="O1375" t="str">
            <v>CD &amp; GP</v>
          </cell>
          <cell r="P1375">
            <v>5</v>
          </cell>
          <cell r="Q1375">
            <v>6</v>
          </cell>
          <cell r="R1375">
            <v>6</v>
          </cell>
          <cell r="S1375">
            <v>18.333333333333332</v>
          </cell>
          <cell r="T1375">
            <v>5</v>
          </cell>
          <cell r="U1375">
            <v>1</v>
          </cell>
          <cell r="V1375">
            <v>-1</v>
          </cell>
          <cell r="W1375">
            <v>44</v>
          </cell>
          <cell r="X1375">
            <v>42068</v>
          </cell>
        </row>
        <row r="1376">
          <cell r="A1376" t="str">
            <v>689995</v>
          </cell>
          <cell r="B1376" t="str">
            <v xml:space="preserve">Z U H D I    </v>
          </cell>
          <cell r="C1376" t="str">
            <v>11</v>
          </cell>
          <cell r="D1376" t="str">
            <v>01/04/2001</v>
          </cell>
          <cell r="E1376" t="str">
            <v>PMK. SAU &amp; ALKYLASI</v>
          </cell>
          <cell r="F1376" t="str">
            <v>10</v>
          </cell>
          <cell r="G1376" t="str">
            <v>01/08/2003</v>
          </cell>
          <cell r="H1376">
            <v>23405</v>
          </cell>
          <cell r="I1376" t="str">
            <v>0000056565</v>
          </cell>
          <cell r="J1376" t="str">
            <v>SMA</v>
          </cell>
          <cell r="K1376" t="str">
            <v>SMA/PASPAL/IPA</v>
          </cell>
          <cell r="L1376" t="str">
            <v>PLAJU</v>
          </cell>
          <cell r="M1376" t="str">
            <v>18/11/1985</v>
          </cell>
          <cell r="N1376" t="str">
            <v>E13111</v>
          </cell>
          <cell r="O1376" t="str">
            <v>CD &amp; GP</v>
          </cell>
          <cell r="P1376">
            <v>5</v>
          </cell>
          <cell r="Q1376">
            <v>6</v>
          </cell>
          <cell r="R1376">
            <v>5</v>
          </cell>
          <cell r="S1376">
            <v>16.666666666666668</v>
          </cell>
          <cell r="T1376">
            <v>3</v>
          </cell>
          <cell r="U1376">
            <v>1</v>
          </cell>
          <cell r="V1376">
            <v>-1</v>
          </cell>
          <cell r="W1376">
            <v>40</v>
          </cell>
          <cell r="X1376">
            <v>43494</v>
          </cell>
        </row>
        <row r="1377">
          <cell r="A1377" t="str">
            <v>690009</v>
          </cell>
          <cell r="B1377" t="str">
            <v xml:space="preserve">A M Z O N I  A.P  </v>
          </cell>
          <cell r="C1377" t="str">
            <v>11</v>
          </cell>
          <cell r="D1377" t="str">
            <v>01/04/2001</v>
          </cell>
          <cell r="E1377" t="str">
            <v>OPR. TANK RPM - R</v>
          </cell>
          <cell r="F1377" t="str">
            <v>11</v>
          </cell>
          <cell r="G1377" t="str">
            <v>03/01/2000</v>
          </cell>
          <cell r="H1377">
            <v>23481</v>
          </cell>
          <cell r="I1377" t="str">
            <v>0000056566</v>
          </cell>
          <cell r="J1377" t="str">
            <v>D1</v>
          </cell>
          <cell r="K1377" t="str">
            <v>AKA PENGOL/KIL I</v>
          </cell>
          <cell r="L1377" t="str">
            <v>PLAJU</v>
          </cell>
          <cell r="M1377" t="str">
            <v>18/11/1985</v>
          </cell>
          <cell r="N1377" t="str">
            <v>E13119</v>
          </cell>
          <cell r="O1377" t="str">
            <v>I T P</v>
          </cell>
          <cell r="P1377">
            <v>5</v>
          </cell>
          <cell r="Q1377">
            <v>6</v>
          </cell>
          <cell r="R1377">
            <v>6</v>
          </cell>
          <cell r="S1377">
            <v>18.333333333333332</v>
          </cell>
          <cell r="T1377">
            <v>4</v>
          </cell>
          <cell r="U1377">
            <v>4</v>
          </cell>
          <cell r="V1377">
            <v>0</v>
          </cell>
          <cell r="W1377">
            <v>40</v>
          </cell>
          <cell r="X1377">
            <v>43569</v>
          </cell>
        </row>
        <row r="1378">
          <cell r="A1378" t="str">
            <v>690033</v>
          </cell>
          <cell r="B1378" t="str">
            <v xml:space="preserve">INDRAJAYA  A.MD  </v>
          </cell>
          <cell r="C1378" t="str">
            <v>11</v>
          </cell>
          <cell r="D1378" t="str">
            <v>01/04/2001</v>
          </cell>
          <cell r="E1378" t="str">
            <v>PMK. AREA.II S.GERONG</v>
          </cell>
          <cell r="F1378" t="str">
            <v>10</v>
          </cell>
          <cell r="G1378" t="str">
            <v>01/05/2001</v>
          </cell>
          <cell r="H1378">
            <v>23564</v>
          </cell>
          <cell r="I1378" t="str">
            <v>0000056555</v>
          </cell>
          <cell r="J1378" t="str">
            <v>D2</v>
          </cell>
          <cell r="K1378" t="str">
            <v>AKA PENGOL/KIL.III</v>
          </cell>
          <cell r="L1378" t="str">
            <v>PLAJU</v>
          </cell>
          <cell r="M1378" t="str">
            <v>18/11/1985</v>
          </cell>
          <cell r="N1378" t="str">
            <v>E13119</v>
          </cell>
          <cell r="O1378" t="str">
            <v>I T P</v>
          </cell>
          <cell r="P1378">
            <v>5</v>
          </cell>
          <cell r="Q1378">
            <v>5</v>
          </cell>
          <cell r="R1378">
            <v>5</v>
          </cell>
          <cell r="S1378">
            <v>15</v>
          </cell>
          <cell r="T1378">
            <v>5</v>
          </cell>
          <cell r="U1378">
            <v>3</v>
          </cell>
          <cell r="V1378">
            <v>-1</v>
          </cell>
          <cell r="W1378">
            <v>40</v>
          </cell>
          <cell r="X1378">
            <v>43652</v>
          </cell>
        </row>
        <row r="1379">
          <cell r="A1379" t="str">
            <v>690041</v>
          </cell>
          <cell r="B1379" t="str">
            <v xml:space="preserve">ARIEF YULIANSYAH  SE  </v>
          </cell>
          <cell r="C1379" t="str">
            <v>10</v>
          </cell>
          <cell r="D1379" t="str">
            <v>01/04/2001</v>
          </cell>
          <cell r="E1379" t="str">
            <v>AST. PAS,AKOMADASI&amp;FORMAL</v>
          </cell>
          <cell r="F1379" t="str">
            <v>08</v>
          </cell>
          <cell r="G1379" t="str">
            <v>01/10/2002</v>
          </cell>
          <cell r="H1379">
            <v>23923</v>
          </cell>
          <cell r="I1379" t="str">
            <v>0000066666</v>
          </cell>
          <cell r="J1379" t="str">
            <v>S1</v>
          </cell>
          <cell r="K1379" t="str">
            <v>EKONOMI MANAGEMENT</v>
          </cell>
          <cell r="L1379" t="str">
            <v>PLAJU</v>
          </cell>
          <cell r="M1379" t="str">
            <v>16/01/1986</v>
          </cell>
          <cell r="N1379" t="str">
            <v>E13730</v>
          </cell>
          <cell r="O1379" t="str">
            <v>H I K</v>
          </cell>
          <cell r="P1379">
            <v>6</v>
          </cell>
          <cell r="Q1379">
            <v>6</v>
          </cell>
          <cell r="R1379">
            <v>6</v>
          </cell>
          <cell r="S1379">
            <v>20</v>
          </cell>
          <cell r="T1379">
            <v>7</v>
          </cell>
          <cell r="U1379">
            <v>2</v>
          </cell>
          <cell r="V1379">
            <v>-2</v>
          </cell>
          <cell r="W1379">
            <v>39</v>
          </cell>
          <cell r="X1379">
            <v>44012</v>
          </cell>
        </row>
        <row r="1380">
          <cell r="A1380" t="str">
            <v>690058</v>
          </cell>
          <cell r="B1380" t="str">
            <v xml:space="preserve">MUHAMMAD ALI    </v>
          </cell>
          <cell r="C1380" t="str">
            <v>11</v>
          </cell>
          <cell r="D1380" t="str">
            <v>01/04/2000</v>
          </cell>
          <cell r="E1380" t="str">
            <v>PEMUKA DATA</v>
          </cell>
          <cell r="F1380" t="str">
            <v>10</v>
          </cell>
          <cell r="G1380" t="str">
            <v>15/07/2002</v>
          </cell>
          <cell r="H1380">
            <v>21284</v>
          </cell>
          <cell r="I1380" t="str">
            <v>0000065655</v>
          </cell>
          <cell r="J1380" t="str">
            <v>SMK</v>
          </cell>
          <cell r="K1380" t="str">
            <v>S.T.M  MESIN</v>
          </cell>
          <cell r="L1380" t="str">
            <v>PLAJU</v>
          </cell>
          <cell r="M1380" t="str">
            <v>18/11/1985</v>
          </cell>
          <cell r="N1380" t="str">
            <v>E13A90</v>
          </cell>
          <cell r="O1380" t="str">
            <v>ENJ. PEM</v>
          </cell>
          <cell r="P1380">
            <v>6</v>
          </cell>
          <cell r="Q1380">
            <v>5</v>
          </cell>
          <cell r="R1380">
            <v>5</v>
          </cell>
          <cell r="S1380">
            <v>16.666666666666668</v>
          </cell>
          <cell r="T1380">
            <v>3</v>
          </cell>
          <cell r="U1380">
            <v>2</v>
          </cell>
          <cell r="V1380">
            <v>-1</v>
          </cell>
          <cell r="W1380">
            <v>46</v>
          </cell>
          <cell r="X1380">
            <v>41373</v>
          </cell>
        </row>
        <row r="1381">
          <cell r="A1381" t="str">
            <v>690066</v>
          </cell>
          <cell r="B1381" t="str">
            <v xml:space="preserve">ZULKARNAIN HAYAT    </v>
          </cell>
          <cell r="C1381" t="str">
            <v>11</v>
          </cell>
          <cell r="D1381" t="str">
            <v>01/10/1999</v>
          </cell>
          <cell r="E1381" t="str">
            <v>PMK. COMP &amp; MAB</v>
          </cell>
          <cell r="F1381" t="str">
            <v>10</v>
          </cell>
          <cell r="G1381" t="str">
            <v>03/01/2000</v>
          </cell>
          <cell r="H1381">
            <v>22051</v>
          </cell>
          <cell r="I1381" t="str">
            <v>0000055565</v>
          </cell>
          <cell r="J1381" t="str">
            <v>SMK</v>
          </cell>
          <cell r="K1381" t="str">
            <v>STM/BGN GEDUNG</v>
          </cell>
          <cell r="L1381" t="str">
            <v>SUNGAI GERONG</v>
          </cell>
          <cell r="M1381" t="str">
            <v>18/11/1985</v>
          </cell>
          <cell r="N1381" t="str">
            <v>E13112</v>
          </cell>
          <cell r="O1381" t="str">
            <v>CD &amp; L</v>
          </cell>
          <cell r="P1381">
            <v>5</v>
          </cell>
          <cell r="Q1381">
            <v>6</v>
          </cell>
          <cell r="R1381">
            <v>5</v>
          </cell>
          <cell r="S1381">
            <v>16.666666666666668</v>
          </cell>
          <cell r="T1381">
            <v>3</v>
          </cell>
          <cell r="U1381">
            <v>4</v>
          </cell>
          <cell r="V1381">
            <v>-1</v>
          </cell>
          <cell r="W1381">
            <v>44</v>
          </cell>
          <cell r="X1381">
            <v>42139</v>
          </cell>
        </row>
        <row r="1382">
          <cell r="A1382" t="str">
            <v>690074</v>
          </cell>
          <cell r="B1382" t="str">
            <v xml:space="preserve">HAIRUL ATMAJA    </v>
          </cell>
          <cell r="C1382" t="str">
            <v>10</v>
          </cell>
          <cell r="D1382" t="str">
            <v>01/04/2002</v>
          </cell>
          <cell r="E1382" t="str">
            <v>PMK. PANEL</v>
          </cell>
          <cell r="F1382" t="str">
            <v>10</v>
          </cell>
          <cell r="G1382" t="str">
            <v>03/01/2000</v>
          </cell>
          <cell r="H1382">
            <v>21871</v>
          </cell>
          <cell r="I1382" t="str">
            <v>0000056666</v>
          </cell>
          <cell r="J1382" t="str">
            <v>SMK</v>
          </cell>
          <cell r="K1382" t="str">
            <v>S.T.M  MESIN</v>
          </cell>
          <cell r="L1382" t="str">
            <v>SUNGAI GERONG</v>
          </cell>
          <cell r="M1382" t="str">
            <v>18/11/1985</v>
          </cell>
          <cell r="N1382" t="str">
            <v>E13112</v>
          </cell>
          <cell r="O1382" t="str">
            <v>CD &amp; L</v>
          </cell>
          <cell r="P1382">
            <v>6</v>
          </cell>
          <cell r="Q1382">
            <v>6</v>
          </cell>
          <cell r="R1382">
            <v>6</v>
          </cell>
          <cell r="S1382">
            <v>20</v>
          </cell>
          <cell r="T1382">
            <v>3</v>
          </cell>
          <cell r="U1382">
            <v>4</v>
          </cell>
          <cell r="V1382">
            <v>0</v>
          </cell>
          <cell r="W1382">
            <v>45</v>
          </cell>
          <cell r="X1382">
            <v>41960</v>
          </cell>
        </row>
        <row r="1383">
          <cell r="A1383" t="str">
            <v>690082</v>
          </cell>
          <cell r="B1383" t="str">
            <v xml:space="preserve">BAHARUDDIN    </v>
          </cell>
          <cell r="C1383" t="str">
            <v>10</v>
          </cell>
          <cell r="D1383" t="str">
            <v>01/04/2003</v>
          </cell>
          <cell r="E1383" t="str">
            <v>TEK.ROT.EQUIP AREA-A</v>
          </cell>
          <cell r="F1383" t="str">
            <v>10</v>
          </cell>
          <cell r="G1383" t="str">
            <v>31/12/2000</v>
          </cell>
          <cell r="H1383">
            <v>22559</v>
          </cell>
          <cell r="I1383" t="str">
            <v>0000056556</v>
          </cell>
          <cell r="J1383" t="str">
            <v>SMK</v>
          </cell>
          <cell r="K1383" t="str">
            <v>S.T.M  LISTRIK</v>
          </cell>
          <cell r="L1383" t="str">
            <v>SUNGAI GERONG</v>
          </cell>
          <cell r="M1383" t="str">
            <v>18/11/1985</v>
          </cell>
          <cell r="N1383" t="str">
            <v>E13A40</v>
          </cell>
          <cell r="O1383" t="str">
            <v>PEM-III</v>
          </cell>
          <cell r="P1383">
            <v>5</v>
          </cell>
          <cell r="Q1383">
            <v>5</v>
          </cell>
          <cell r="R1383">
            <v>6</v>
          </cell>
          <cell r="S1383">
            <v>16.666666666666668</v>
          </cell>
          <cell r="T1383">
            <v>3</v>
          </cell>
          <cell r="U1383">
            <v>4</v>
          </cell>
          <cell r="V1383">
            <v>0</v>
          </cell>
          <cell r="W1383">
            <v>43</v>
          </cell>
          <cell r="X1383">
            <v>42648</v>
          </cell>
        </row>
        <row r="1384">
          <cell r="A1384" t="str">
            <v>690099</v>
          </cell>
          <cell r="B1384" t="str">
            <v xml:space="preserve">MALYADI  IR  </v>
          </cell>
          <cell r="C1384" t="str">
            <v>10</v>
          </cell>
          <cell r="D1384" t="str">
            <v>01/04/2003</v>
          </cell>
          <cell r="E1384" t="str">
            <v>TEK. NRE/SIP. AREA-C</v>
          </cell>
          <cell r="F1384" t="str">
            <v>10</v>
          </cell>
          <cell r="G1384" t="str">
            <v>31/12/2000</v>
          </cell>
          <cell r="H1384">
            <v>21874</v>
          </cell>
          <cell r="I1384" t="str">
            <v>0000066545</v>
          </cell>
          <cell r="J1384" t="str">
            <v>S1</v>
          </cell>
          <cell r="K1384" t="str">
            <v>TEKNIK SIPIL</v>
          </cell>
          <cell r="L1384" t="str">
            <v>PLAJU</v>
          </cell>
          <cell r="M1384" t="str">
            <v>18/11/1985</v>
          </cell>
          <cell r="N1384" t="str">
            <v>E13A20</v>
          </cell>
          <cell r="O1384" t="str">
            <v>PEM-I</v>
          </cell>
          <cell r="P1384">
            <v>5</v>
          </cell>
          <cell r="Q1384">
            <v>4</v>
          </cell>
          <cell r="R1384">
            <v>5</v>
          </cell>
          <cell r="S1384">
            <v>13.333333333333334</v>
          </cell>
          <cell r="T1384">
            <v>7</v>
          </cell>
          <cell r="U1384">
            <v>4</v>
          </cell>
          <cell r="V1384">
            <v>0</v>
          </cell>
          <cell r="W1384">
            <v>45</v>
          </cell>
          <cell r="X1384">
            <v>41963</v>
          </cell>
        </row>
        <row r="1385">
          <cell r="A1385" t="str">
            <v>690114</v>
          </cell>
          <cell r="B1385" t="str">
            <v xml:space="preserve">KIRNO YULIANTO  A.MA  </v>
          </cell>
          <cell r="C1385" t="str">
            <v>10</v>
          </cell>
          <cell r="D1385" t="str">
            <v>01/04/2002</v>
          </cell>
          <cell r="E1385" t="str">
            <v>TEK.ROT.EQUIP. AREA-A</v>
          </cell>
          <cell r="F1385" t="str">
            <v>10</v>
          </cell>
          <cell r="G1385" t="str">
            <v>31/12/2000</v>
          </cell>
          <cell r="H1385">
            <v>23580</v>
          </cell>
          <cell r="I1385" t="str">
            <v>0000056665</v>
          </cell>
          <cell r="J1385" t="str">
            <v>D2</v>
          </cell>
          <cell r="K1385" t="str">
            <v>AKA TEK. MESIN KILANG II</v>
          </cell>
          <cell r="L1385" t="str">
            <v>SUNGAI GERONG</v>
          </cell>
          <cell r="M1385" t="str">
            <v>18/11/1985</v>
          </cell>
          <cell r="N1385" t="str">
            <v>E13A40</v>
          </cell>
          <cell r="O1385" t="str">
            <v>PEM-III</v>
          </cell>
          <cell r="P1385">
            <v>6</v>
          </cell>
          <cell r="Q1385">
            <v>6</v>
          </cell>
          <cell r="R1385">
            <v>5</v>
          </cell>
          <cell r="S1385">
            <v>18.333333333333332</v>
          </cell>
          <cell r="T1385">
            <v>5</v>
          </cell>
          <cell r="U1385">
            <v>4</v>
          </cell>
          <cell r="V1385">
            <v>0</v>
          </cell>
          <cell r="W1385">
            <v>40</v>
          </cell>
          <cell r="X1385">
            <v>43668</v>
          </cell>
        </row>
        <row r="1386">
          <cell r="A1386" t="str">
            <v>690122</v>
          </cell>
          <cell r="B1386" t="str">
            <v xml:space="preserve">M. NURHASANUDDIN    </v>
          </cell>
          <cell r="C1386" t="str">
            <v>11</v>
          </cell>
          <cell r="D1386" t="str">
            <v>01/04/2001</v>
          </cell>
          <cell r="E1386" t="str">
            <v>PEMUKA PANEL CDU-V</v>
          </cell>
          <cell r="F1386" t="str">
            <v>10</v>
          </cell>
          <cell r="G1386" t="str">
            <v>01/08/2003</v>
          </cell>
          <cell r="H1386">
            <v>21909</v>
          </cell>
          <cell r="I1386" t="str">
            <v>0000056666</v>
          </cell>
          <cell r="J1386" t="str">
            <v>SMK</v>
          </cell>
          <cell r="K1386" t="str">
            <v>S.T.M  LISTRIK</v>
          </cell>
          <cell r="L1386" t="str">
            <v>PLAJU</v>
          </cell>
          <cell r="M1386" t="str">
            <v>18/11/1985</v>
          </cell>
          <cell r="N1386" t="str">
            <v>E13111</v>
          </cell>
          <cell r="O1386" t="str">
            <v>CD &amp; GP</v>
          </cell>
          <cell r="P1386">
            <v>6</v>
          </cell>
          <cell r="Q1386">
            <v>6</v>
          </cell>
          <cell r="R1386">
            <v>6</v>
          </cell>
          <cell r="S1386">
            <v>20</v>
          </cell>
          <cell r="T1386">
            <v>3</v>
          </cell>
          <cell r="U1386">
            <v>1</v>
          </cell>
          <cell r="V1386">
            <v>-1</v>
          </cell>
          <cell r="W1386">
            <v>45</v>
          </cell>
          <cell r="X1386">
            <v>41998</v>
          </cell>
        </row>
        <row r="1387">
          <cell r="A1387" t="str">
            <v>690147</v>
          </cell>
          <cell r="B1387" t="str">
            <v xml:space="preserve">SUMARJI  A.MA  </v>
          </cell>
          <cell r="C1387" t="str">
            <v>10</v>
          </cell>
          <cell r="D1387" t="str">
            <v>01/10/2003</v>
          </cell>
          <cell r="E1387" t="str">
            <v>PMK. BOILER 9 - 11</v>
          </cell>
          <cell r="F1387" t="str">
            <v>10</v>
          </cell>
          <cell r="G1387" t="str">
            <v>01/10/2002</v>
          </cell>
          <cell r="H1387">
            <v>23838</v>
          </cell>
          <cell r="I1387" t="str">
            <v>0000055654</v>
          </cell>
          <cell r="J1387" t="str">
            <v>D2</v>
          </cell>
          <cell r="K1387" t="str">
            <v>AKA TEK. MESIN KILANG II</v>
          </cell>
          <cell r="L1387" t="str">
            <v>PLAJU</v>
          </cell>
          <cell r="M1387" t="str">
            <v>18/11/1985</v>
          </cell>
          <cell r="N1387" t="str">
            <v>E13118</v>
          </cell>
          <cell r="O1387" t="str">
            <v>U T L</v>
          </cell>
          <cell r="P1387">
            <v>6</v>
          </cell>
          <cell r="Q1387">
            <v>5</v>
          </cell>
          <cell r="R1387">
            <v>4</v>
          </cell>
          <cell r="S1387">
            <v>15</v>
          </cell>
          <cell r="T1387">
            <v>5</v>
          </cell>
          <cell r="U1387">
            <v>2</v>
          </cell>
          <cell r="V1387">
            <v>0</v>
          </cell>
          <cell r="W1387">
            <v>39</v>
          </cell>
          <cell r="X1387">
            <v>43927</v>
          </cell>
        </row>
        <row r="1388">
          <cell r="A1388" t="str">
            <v>690155</v>
          </cell>
          <cell r="B1388" t="str">
            <v xml:space="preserve">MAULANA S.    </v>
          </cell>
          <cell r="C1388" t="str">
            <v>11</v>
          </cell>
          <cell r="D1388" t="str">
            <v>01/04/2001</v>
          </cell>
          <cell r="E1388" t="str">
            <v>PEMUKA PANEL CDU-V</v>
          </cell>
          <cell r="F1388" t="str">
            <v>10</v>
          </cell>
          <cell r="G1388" t="str">
            <v>01/08/2003</v>
          </cell>
          <cell r="H1388">
            <v>22517</v>
          </cell>
          <cell r="I1388" t="str">
            <v>0000066565</v>
          </cell>
          <cell r="J1388" t="str">
            <v>SMA</v>
          </cell>
          <cell r="K1388" t="str">
            <v>SMA/PASPAL/IPA</v>
          </cell>
          <cell r="L1388" t="str">
            <v>PLAJU</v>
          </cell>
          <cell r="M1388" t="str">
            <v>18/11/1985</v>
          </cell>
          <cell r="N1388" t="str">
            <v>E13111</v>
          </cell>
          <cell r="O1388" t="str">
            <v>CD &amp; GP</v>
          </cell>
          <cell r="P1388">
            <v>5</v>
          </cell>
          <cell r="Q1388">
            <v>6</v>
          </cell>
          <cell r="R1388">
            <v>5</v>
          </cell>
          <cell r="S1388">
            <v>16.666666666666668</v>
          </cell>
          <cell r="T1388">
            <v>3</v>
          </cell>
          <cell r="U1388">
            <v>1</v>
          </cell>
          <cell r="V1388">
            <v>-1</v>
          </cell>
          <cell r="W1388">
            <v>43</v>
          </cell>
          <cell r="X1388">
            <v>42606</v>
          </cell>
        </row>
        <row r="1389">
          <cell r="A1389" t="str">
            <v>690163</v>
          </cell>
          <cell r="B1389" t="str">
            <v xml:space="preserve">MALOBEK HUTAPEA  A.P  </v>
          </cell>
          <cell r="C1389" t="str">
            <v>11</v>
          </cell>
          <cell r="D1389" t="str">
            <v>01/04/2001</v>
          </cell>
          <cell r="E1389" t="str">
            <v>PMK. S D S  TA</v>
          </cell>
          <cell r="F1389" t="str">
            <v>10</v>
          </cell>
          <cell r="G1389" t="str">
            <v>16/09/2002</v>
          </cell>
          <cell r="H1389">
            <v>20483</v>
          </cell>
          <cell r="I1389" t="str">
            <v>0000066666</v>
          </cell>
          <cell r="J1389" t="str">
            <v>D1</v>
          </cell>
          <cell r="K1389" t="str">
            <v>AKA MESIN I</v>
          </cell>
          <cell r="L1389" t="str">
            <v>PLAJU</v>
          </cell>
          <cell r="M1389" t="str">
            <v>18/11/1985</v>
          </cell>
          <cell r="N1389" t="str">
            <v>E13132</v>
          </cell>
          <cell r="O1389" t="str">
            <v>TA/PTA</v>
          </cell>
          <cell r="P1389">
            <v>6</v>
          </cell>
          <cell r="Q1389">
            <v>6</v>
          </cell>
          <cell r="R1389">
            <v>6</v>
          </cell>
          <cell r="S1389">
            <v>20</v>
          </cell>
          <cell r="T1389">
            <v>4</v>
          </cell>
          <cell r="U1389">
            <v>2</v>
          </cell>
          <cell r="V1389">
            <v>-1</v>
          </cell>
          <cell r="W1389">
            <v>48</v>
          </cell>
          <cell r="X1389">
            <v>40572</v>
          </cell>
        </row>
        <row r="1390">
          <cell r="A1390" t="str">
            <v>690171</v>
          </cell>
          <cell r="B1390" t="str">
            <v xml:space="preserve">ERWIN SUGIANSA    </v>
          </cell>
          <cell r="C1390" t="str">
            <v>10</v>
          </cell>
          <cell r="D1390" t="str">
            <v>01/04/2003</v>
          </cell>
          <cell r="E1390" t="str">
            <v>TEK.ROT. AREA-B</v>
          </cell>
          <cell r="F1390" t="str">
            <v>10</v>
          </cell>
          <cell r="G1390" t="str">
            <v>31/12/2000</v>
          </cell>
          <cell r="H1390">
            <v>23677</v>
          </cell>
          <cell r="I1390" t="str">
            <v>0000055665</v>
          </cell>
          <cell r="J1390" t="str">
            <v>SMA</v>
          </cell>
          <cell r="K1390" t="str">
            <v>SMA/PASPAL/IPA</v>
          </cell>
          <cell r="L1390" t="str">
            <v>PLAJU</v>
          </cell>
          <cell r="M1390" t="str">
            <v>18/11/1985</v>
          </cell>
          <cell r="N1390" t="str">
            <v>E13A30</v>
          </cell>
          <cell r="O1390" t="str">
            <v>PEM-II</v>
          </cell>
          <cell r="P1390">
            <v>6</v>
          </cell>
          <cell r="Q1390">
            <v>6</v>
          </cell>
          <cell r="R1390">
            <v>5</v>
          </cell>
          <cell r="S1390">
            <v>18.333333333333332</v>
          </cell>
          <cell r="T1390">
            <v>3</v>
          </cell>
          <cell r="U1390">
            <v>4</v>
          </cell>
          <cell r="V1390">
            <v>0</v>
          </cell>
          <cell r="W1390">
            <v>40</v>
          </cell>
          <cell r="X1390">
            <v>43765</v>
          </cell>
        </row>
        <row r="1391">
          <cell r="A1391" t="str">
            <v>690188</v>
          </cell>
          <cell r="B1391" t="str">
            <v xml:space="preserve">BAHDA ASNAWI  S.P  </v>
          </cell>
          <cell r="C1391" t="str">
            <v>10</v>
          </cell>
          <cell r="D1391" t="str">
            <v>01/10/2002</v>
          </cell>
          <cell r="E1391" t="str">
            <v>TEK.ROT.EQ. AREA-B</v>
          </cell>
          <cell r="F1391" t="str">
            <v>10</v>
          </cell>
          <cell r="G1391" t="str">
            <v>31/12/2000</v>
          </cell>
          <cell r="H1391">
            <v>22399</v>
          </cell>
          <cell r="I1391" t="str">
            <v>0000055655</v>
          </cell>
          <cell r="J1391" t="str">
            <v>S1</v>
          </cell>
          <cell r="K1391" t="str">
            <v>SARJANA PERTANIAN</v>
          </cell>
          <cell r="L1391" t="str">
            <v>PLAJU</v>
          </cell>
          <cell r="M1391" t="str">
            <v>18/11/1985</v>
          </cell>
          <cell r="N1391" t="str">
            <v>E13A30</v>
          </cell>
          <cell r="O1391" t="str">
            <v>PEM-II</v>
          </cell>
          <cell r="P1391">
            <v>6</v>
          </cell>
          <cell r="Q1391">
            <v>5</v>
          </cell>
          <cell r="R1391">
            <v>5</v>
          </cell>
          <cell r="S1391">
            <v>16.666666666666668</v>
          </cell>
          <cell r="T1391">
            <v>7</v>
          </cell>
          <cell r="U1391">
            <v>4</v>
          </cell>
          <cell r="V1391">
            <v>0</v>
          </cell>
          <cell r="W1391">
            <v>43</v>
          </cell>
          <cell r="X1391">
            <v>42488</v>
          </cell>
        </row>
        <row r="1392">
          <cell r="A1392" t="str">
            <v>690203</v>
          </cell>
          <cell r="B1392" t="str">
            <v xml:space="preserve">MUCHNI ZEN  A.P  </v>
          </cell>
          <cell r="C1392" t="str">
            <v>11</v>
          </cell>
          <cell r="D1392" t="str">
            <v>01/04/2000</v>
          </cell>
          <cell r="E1392" t="str">
            <v>PMK. CD-6</v>
          </cell>
          <cell r="F1392" t="str">
            <v>10</v>
          </cell>
          <cell r="G1392" t="str">
            <v>01/09/2003</v>
          </cell>
          <cell r="H1392">
            <v>20544</v>
          </cell>
          <cell r="I1392" t="str">
            <v>0000054555</v>
          </cell>
          <cell r="J1392" t="str">
            <v>D1</v>
          </cell>
          <cell r="K1392" t="str">
            <v>AKA MESIN I</v>
          </cell>
          <cell r="L1392" t="str">
            <v>SUNGAI GERONG</v>
          </cell>
          <cell r="M1392" t="str">
            <v>18/11/1985</v>
          </cell>
          <cell r="N1392" t="str">
            <v>E13112</v>
          </cell>
          <cell r="O1392" t="str">
            <v>CD &amp; L</v>
          </cell>
          <cell r="P1392">
            <v>5</v>
          </cell>
          <cell r="Q1392">
            <v>5</v>
          </cell>
          <cell r="R1392">
            <v>5</v>
          </cell>
          <cell r="S1392">
            <v>15</v>
          </cell>
          <cell r="T1392">
            <v>4</v>
          </cell>
          <cell r="U1392">
            <v>1</v>
          </cell>
          <cell r="V1392">
            <v>-1</v>
          </cell>
          <cell r="W1392">
            <v>48</v>
          </cell>
          <cell r="X1392">
            <v>40632</v>
          </cell>
        </row>
        <row r="1393">
          <cell r="A1393" t="str">
            <v>690211</v>
          </cell>
          <cell r="B1393" t="str">
            <v xml:space="preserve">ALIYANSA ROHIM  IR  </v>
          </cell>
          <cell r="C1393" t="str">
            <v>06</v>
          </cell>
          <cell r="D1393" t="str">
            <v>01/04/2002</v>
          </cell>
          <cell r="E1393" t="str">
            <v>PWS. QA ROTATING</v>
          </cell>
          <cell r="F1393" t="str">
            <v>06</v>
          </cell>
          <cell r="G1393" t="str">
            <v>03/01/2000</v>
          </cell>
          <cell r="H1393">
            <v>20777</v>
          </cell>
          <cell r="I1393" t="str">
            <v>0000055655</v>
          </cell>
          <cell r="J1393" t="str">
            <v>S1</v>
          </cell>
          <cell r="K1393" t="str">
            <v>TEKNIK MESIN</v>
          </cell>
          <cell r="L1393" t="str">
            <v>PLAJU</v>
          </cell>
          <cell r="M1393" t="str">
            <v>18/11/1985</v>
          </cell>
          <cell r="N1393" t="str">
            <v>E13121</v>
          </cell>
          <cell r="O1393" t="str">
            <v>REN &amp; KOORD KSP</v>
          </cell>
          <cell r="P1393">
            <v>6</v>
          </cell>
          <cell r="Q1393">
            <v>5</v>
          </cell>
          <cell r="R1393">
            <v>5</v>
          </cell>
          <cell r="S1393">
            <v>16.666666666666668</v>
          </cell>
          <cell r="T1393">
            <v>7</v>
          </cell>
          <cell r="U1393">
            <v>4</v>
          </cell>
          <cell r="V1393">
            <v>0</v>
          </cell>
          <cell r="W1393">
            <v>48</v>
          </cell>
          <cell r="X1393">
            <v>40865</v>
          </cell>
        </row>
        <row r="1394">
          <cell r="A1394" t="str">
            <v>690228</v>
          </cell>
          <cell r="B1394" t="str">
            <v xml:space="preserve">CORYANTO  IR  </v>
          </cell>
          <cell r="C1394" t="str">
            <v>10</v>
          </cell>
          <cell r="D1394" t="str">
            <v>01/10/2002</v>
          </cell>
          <cell r="E1394" t="str">
            <v>AST. JAGA PTA</v>
          </cell>
          <cell r="F1394" t="str">
            <v>08</v>
          </cell>
          <cell r="G1394" t="str">
            <v>08/08/2003</v>
          </cell>
          <cell r="H1394">
            <v>22574</v>
          </cell>
          <cell r="I1394" t="str">
            <v>0000056666</v>
          </cell>
          <cell r="J1394" t="str">
            <v>S1</v>
          </cell>
          <cell r="K1394" t="str">
            <v>TEKNIK MESIN</v>
          </cell>
          <cell r="L1394" t="str">
            <v>PLAJU</v>
          </cell>
          <cell r="M1394" t="str">
            <v>18/11/1985</v>
          </cell>
          <cell r="N1394" t="str">
            <v>E13132</v>
          </cell>
          <cell r="O1394" t="str">
            <v>TA/PTA</v>
          </cell>
          <cell r="P1394">
            <v>6</v>
          </cell>
          <cell r="Q1394">
            <v>6</v>
          </cell>
          <cell r="R1394">
            <v>6</v>
          </cell>
          <cell r="S1394">
            <v>20</v>
          </cell>
          <cell r="T1394">
            <v>7</v>
          </cell>
          <cell r="U1394">
            <v>1</v>
          </cell>
          <cell r="V1394">
            <v>-2</v>
          </cell>
          <cell r="W1394">
            <v>43</v>
          </cell>
          <cell r="X1394">
            <v>42663</v>
          </cell>
        </row>
        <row r="1395">
          <cell r="A1395" t="str">
            <v>690714</v>
          </cell>
          <cell r="B1395" t="str">
            <v xml:space="preserve">SAHDI SARAGIH    </v>
          </cell>
          <cell r="C1395" t="str">
            <v>10</v>
          </cell>
          <cell r="D1395" t="str">
            <v>01/04/2003</v>
          </cell>
          <cell r="E1395" t="str">
            <v>PMK. SLOP SYSTEM SG</v>
          </cell>
          <cell r="F1395" t="str">
            <v>10</v>
          </cell>
          <cell r="G1395" t="str">
            <v>01/07/2002</v>
          </cell>
          <cell r="H1395">
            <v>23102</v>
          </cell>
          <cell r="I1395" t="str">
            <v>0000056665</v>
          </cell>
          <cell r="J1395" t="str">
            <v>SMK</v>
          </cell>
          <cell r="K1395" t="str">
            <v>S.T.M  MESIN</v>
          </cell>
          <cell r="L1395" t="str">
            <v>PLAJU</v>
          </cell>
          <cell r="M1395" t="str">
            <v>13/08/1986</v>
          </cell>
          <cell r="N1395" t="str">
            <v>E13119</v>
          </cell>
          <cell r="O1395" t="str">
            <v>I T P</v>
          </cell>
          <cell r="P1395">
            <v>6</v>
          </cell>
          <cell r="Q1395">
            <v>6</v>
          </cell>
          <cell r="R1395">
            <v>5</v>
          </cell>
          <cell r="S1395">
            <v>18.333333333333332</v>
          </cell>
          <cell r="T1395">
            <v>3</v>
          </cell>
          <cell r="U1395">
            <v>2</v>
          </cell>
          <cell r="V1395">
            <v>0</v>
          </cell>
          <cell r="W1395">
            <v>41</v>
          </cell>
          <cell r="X1395">
            <v>43191</v>
          </cell>
        </row>
        <row r="1396">
          <cell r="A1396" t="str">
            <v>690739</v>
          </cell>
          <cell r="B1396" t="str">
            <v xml:space="preserve">IRIANSYAH    </v>
          </cell>
          <cell r="C1396" t="str">
            <v>10</v>
          </cell>
          <cell r="D1396" t="str">
            <v>01/04/2003</v>
          </cell>
          <cell r="E1396" t="str">
            <v>PMK. REDIST</v>
          </cell>
          <cell r="F1396" t="str">
            <v>10</v>
          </cell>
          <cell r="G1396" t="str">
            <v>01/10/2002</v>
          </cell>
          <cell r="H1396">
            <v>23540</v>
          </cell>
          <cell r="I1396" t="str">
            <v>0000055655</v>
          </cell>
          <cell r="J1396" t="str">
            <v>SMK</v>
          </cell>
          <cell r="K1396" t="str">
            <v>S.T.M  MESIN</v>
          </cell>
          <cell r="L1396" t="str">
            <v>SUNGAI GERONG</v>
          </cell>
          <cell r="M1396" t="str">
            <v>13/08/1986</v>
          </cell>
          <cell r="N1396" t="str">
            <v>E13112</v>
          </cell>
          <cell r="O1396" t="str">
            <v>CD &amp; L</v>
          </cell>
          <cell r="P1396">
            <v>6</v>
          </cell>
          <cell r="Q1396">
            <v>5</v>
          </cell>
          <cell r="R1396">
            <v>5</v>
          </cell>
          <cell r="S1396">
            <v>16.666666666666668</v>
          </cell>
          <cell r="T1396">
            <v>3</v>
          </cell>
          <cell r="U1396">
            <v>2</v>
          </cell>
          <cell r="V1396">
            <v>0</v>
          </cell>
          <cell r="W1396">
            <v>40</v>
          </cell>
          <cell r="X1396">
            <v>43628</v>
          </cell>
        </row>
        <row r="1397">
          <cell r="A1397" t="str">
            <v>690788</v>
          </cell>
          <cell r="B1397" t="str">
            <v xml:space="preserve">HARTOYO    </v>
          </cell>
          <cell r="C1397" t="str">
            <v>10</v>
          </cell>
          <cell r="D1397" t="str">
            <v>01/10/2001</v>
          </cell>
          <cell r="E1397" t="str">
            <v>AST. JAGA PENY. PROD SG.</v>
          </cell>
          <cell r="F1397" t="str">
            <v>09</v>
          </cell>
          <cell r="G1397" t="str">
            <v>01/07/2003</v>
          </cell>
          <cell r="H1397">
            <v>21953</v>
          </cell>
          <cell r="I1397" t="str">
            <v>0000066665</v>
          </cell>
          <cell r="J1397" t="str">
            <v>SMK</v>
          </cell>
          <cell r="K1397" t="str">
            <v>S T M / MESIN</v>
          </cell>
          <cell r="L1397" t="str">
            <v>SUNGAI GERONG</v>
          </cell>
          <cell r="M1397" t="str">
            <v>13/08/1986</v>
          </cell>
          <cell r="N1397" t="str">
            <v>E13119</v>
          </cell>
          <cell r="O1397" t="str">
            <v>I T P</v>
          </cell>
          <cell r="P1397">
            <v>6</v>
          </cell>
          <cell r="Q1397">
            <v>6</v>
          </cell>
          <cell r="R1397">
            <v>5</v>
          </cell>
          <cell r="S1397">
            <v>18.333333333333332</v>
          </cell>
          <cell r="T1397">
            <v>3</v>
          </cell>
          <cell r="U1397">
            <v>1</v>
          </cell>
          <cell r="V1397">
            <v>-1</v>
          </cell>
          <cell r="W1397">
            <v>44</v>
          </cell>
          <cell r="X1397">
            <v>42042</v>
          </cell>
        </row>
        <row r="1398">
          <cell r="A1398" t="str">
            <v>690877</v>
          </cell>
          <cell r="B1398" t="str">
            <v xml:space="preserve">FANI RIZAL    </v>
          </cell>
          <cell r="C1398" t="str">
            <v>11</v>
          </cell>
          <cell r="D1398" t="str">
            <v>01/10/2001</v>
          </cell>
          <cell r="E1398" t="str">
            <v>OPR. RPA PL</v>
          </cell>
          <cell r="F1398" t="str">
            <v>11</v>
          </cell>
          <cell r="G1398" t="str">
            <v>03/01/2000</v>
          </cell>
          <cell r="H1398">
            <v>23023</v>
          </cell>
          <cell r="I1398" t="str">
            <v>0000046555</v>
          </cell>
          <cell r="J1398" t="str">
            <v>SMA</v>
          </cell>
          <cell r="K1398" t="str">
            <v>SMA/PASPAL/IPA</v>
          </cell>
          <cell r="L1398" t="str">
            <v>PLAJU</v>
          </cell>
          <cell r="M1398" t="str">
            <v>20/05/1985</v>
          </cell>
          <cell r="N1398" t="str">
            <v>E13118</v>
          </cell>
          <cell r="O1398" t="str">
            <v>U T L</v>
          </cell>
          <cell r="P1398">
            <v>5</v>
          </cell>
          <cell r="Q1398">
            <v>5</v>
          </cell>
          <cell r="R1398">
            <v>5</v>
          </cell>
          <cell r="S1398">
            <v>15</v>
          </cell>
          <cell r="T1398">
            <v>3</v>
          </cell>
          <cell r="U1398">
            <v>4</v>
          </cell>
          <cell r="V1398">
            <v>0</v>
          </cell>
          <cell r="W1398">
            <v>41</v>
          </cell>
          <cell r="X1398">
            <v>43112</v>
          </cell>
        </row>
        <row r="1399">
          <cell r="A1399" t="str">
            <v>690885</v>
          </cell>
          <cell r="B1399" t="str">
            <v xml:space="preserve">LIANTO  S.T  </v>
          </cell>
          <cell r="C1399" t="str">
            <v>10</v>
          </cell>
          <cell r="D1399" t="str">
            <v>01/10/2002</v>
          </cell>
          <cell r="E1399" t="str">
            <v>PMK. PKG BOILER</v>
          </cell>
          <cell r="F1399" t="str">
            <v>10</v>
          </cell>
          <cell r="G1399" t="str">
            <v>03/01/2000</v>
          </cell>
          <cell r="H1399">
            <v>22053</v>
          </cell>
          <cell r="I1399" t="str">
            <v>0000045655</v>
          </cell>
          <cell r="J1399" t="str">
            <v>S1</v>
          </cell>
          <cell r="K1399" t="str">
            <v>TEKNIK MESIN</v>
          </cell>
          <cell r="L1399" t="str">
            <v>PLAJU</v>
          </cell>
          <cell r="M1399" t="str">
            <v>20/05/1985</v>
          </cell>
          <cell r="N1399" t="str">
            <v>E13118</v>
          </cell>
          <cell r="O1399" t="str">
            <v>U T L</v>
          </cell>
          <cell r="P1399">
            <v>6</v>
          </cell>
          <cell r="Q1399">
            <v>5</v>
          </cell>
          <cell r="R1399">
            <v>5</v>
          </cell>
          <cell r="S1399">
            <v>16.666666666666668</v>
          </cell>
          <cell r="T1399">
            <v>7</v>
          </cell>
          <cell r="U1399">
            <v>4</v>
          </cell>
          <cell r="V1399">
            <v>0</v>
          </cell>
          <cell r="W1399">
            <v>44</v>
          </cell>
          <cell r="X1399">
            <v>42141</v>
          </cell>
        </row>
        <row r="1400">
          <cell r="A1400" t="str">
            <v>690893</v>
          </cell>
          <cell r="B1400" t="str">
            <v xml:space="preserve">SLAMET IRIADI  A.P  </v>
          </cell>
          <cell r="C1400" t="str">
            <v>11</v>
          </cell>
          <cell r="D1400" t="str">
            <v>01/10/2001</v>
          </cell>
          <cell r="E1400" t="str">
            <v>OPR. VAC SYSTEM</v>
          </cell>
          <cell r="F1400" t="str">
            <v>11</v>
          </cell>
          <cell r="G1400" t="str">
            <v>01/10/2001</v>
          </cell>
          <cell r="H1400">
            <v>23357</v>
          </cell>
          <cell r="I1400" t="str">
            <v>0000046654</v>
          </cell>
          <cell r="J1400" t="str">
            <v>D2</v>
          </cell>
          <cell r="K1400" t="str">
            <v>AKA PENGOL/KIL.II</v>
          </cell>
          <cell r="L1400" t="str">
            <v>SUNGAI GERONG</v>
          </cell>
          <cell r="M1400" t="str">
            <v>20/05/1985</v>
          </cell>
          <cell r="N1400" t="str">
            <v>E13112</v>
          </cell>
          <cell r="O1400" t="str">
            <v>CD &amp; L</v>
          </cell>
          <cell r="P1400">
            <v>6</v>
          </cell>
          <cell r="Q1400">
            <v>5</v>
          </cell>
          <cell r="R1400">
            <v>4</v>
          </cell>
          <cell r="S1400">
            <v>15</v>
          </cell>
          <cell r="T1400">
            <v>5</v>
          </cell>
          <cell r="U1400">
            <v>3</v>
          </cell>
          <cell r="V1400">
            <v>0</v>
          </cell>
          <cell r="W1400">
            <v>41</v>
          </cell>
          <cell r="X1400">
            <v>43446</v>
          </cell>
        </row>
        <row r="1401">
          <cell r="A1401" t="str">
            <v>690909</v>
          </cell>
          <cell r="B1401" t="str">
            <v xml:space="preserve">SARJANA AMRI  IR  </v>
          </cell>
          <cell r="C1401" t="str">
            <v>09</v>
          </cell>
          <cell r="D1401" t="str">
            <v>01/10/2002</v>
          </cell>
          <cell r="E1401" t="str">
            <v>AST. KONSTRUKSI</v>
          </cell>
          <cell r="F1401" t="str">
            <v>09</v>
          </cell>
          <cell r="G1401" t="str">
            <v>03/01/2000</v>
          </cell>
          <cell r="H1401">
            <v>22622</v>
          </cell>
          <cell r="I1401" t="str">
            <v>0000055654</v>
          </cell>
          <cell r="J1401" t="str">
            <v>S1</v>
          </cell>
          <cell r="K1401" t="str">
            <v>TEKNIK ELEKTRO</v>
          </cell>
          <cell r="L1401" t="str">
            <v>PLAJU</v>
          </cell>
          <cell r="M1401" t="str">
            <v>20/05/1985</v>
          </cell>
          <cell r="N1401" t="str">
            <v>E13330</v>
          </cell>
          <cell r="O1401" t="str">
            <v>PROY ENJ</v>
          </cell>
          <cell r="P1401">
            <v>6</v>
          </cell>
          <cell r="Q1401">
            <v>5</v>
          </cell>
          <cell r="R1401">
            <v>4</v>
          </cell>
          <cell r="S1401">
            <v>15</v>
          </cell>
          <cell r="T1401">
            <v>7</v>
          </cell>
          <cell r="U1401">
            <v>4</v>
          </cell>
          <cell r="V1401">
            <v>0</v>
          </cell>
          <cell r="W1401">
            <v>43</v>
          </cell>
          <cell r="X1401">
            <v>42711</v>
          </cell>
        </row>
        <row r="1402">
          <cell r="A1402" t="str">
            <v>690925</v>
          </cell>
          <cell r="B1402" t="str">
            <v xml:space="preserve">MOMON SUHERMAN    </v>
          </cell>
          <cell r="C1402" t="str">
            <v>11</v>
          </cell>
          <cell r="D1402" t="str">
            <v>01/04/2001</v>
          </cell>
          <cell r="E1402" t="str">
            <v>PMK. CD-6</v>
          </cell>
          <cell r="F1402" t="str">
            <v>10</v>
          </cell>
          <cell r="G1402" t="str">
            <v>01/09/2003</v>
          </cell>
          <cell r="H1402">
            <v>22890</v>
          </cell>
          <cell r="I1402" t="str">
            <v>0000056566</v>
          </cell>
          <cell r="J1402" t="str">
            <v>SMK</v>
          </cell>
          <cell r="K1402" t="str">
            <v>S.T.M  MESIN</v>
          </cell>
          <cell r="L1402" t="str">
            <v>SUNGAI GERONG</v>
          </cell>
          <cell r="M1402" t="str">
            <v>20/05/1985</v>
          </cell>
          <cell r="N1402" t="str">
            <v>E13112</v>
          </cell>
          <cell r="O1402" t="str">
            <v>CD &amp; L</v>
          </cell>
          <cell r="P1402">
            <v>5</v>
          </cell>
          <cell r="Q1402">
            <v>6</v>
          </cell>
          <cell r="R1402">
            <v>6</v>
          </cell>
          <cell r="S1402">
            <v>18.333333333333332</v>
          </cell>
          <cell r="T1402">
            <v>3</v>
          </cell>
          <cell r="U1402">
            <v>1</v>
          </cell>
          <cell r="V1402">
            <v>-1</v>
          </cell>
          <cell r="W1402">
            <v>42</v>
          </cell>
          <cell r="X1402">
            <v>42979</v>
          </cell>
        </row>
        <row r="1403">
          <cell r="A1403" t="str">
            <v>690958</v>
          </cell>
          <cell r="B1403" t="str">
            <v xml:space="preserve">ABUNAIM  A.P  </v>
          </cell>
          <cell r="C1403" t="str">
            <v>10</v>
          </cell>
          <cell r="D1403" t="str">
            <v>01/10/2003</v>
          </cell>
          <cell r="E1403" t="str">
            <v>PMK. N2 H2 AC</v>
          </cell>
          <cell r="F1403" t="str">
            <v>10</v>
          </cell>
          <cell r="G1403" t="str">
            <v>03/01/2000</v>
          </cell>
          <cell r="H1403">
            <v>23471</v>
          </cell>
          <cell r="I1403" t="str">
            <v>0000045455</v>
          </cell>
          <cell r="J1403" t="str">
            <v>D1</v>
          </cell>
          <cell r="K1403" t="str">
            <v>AKA UTILITIES I</v>
          </cell>
          <cell r="L1403" t="str">
            <v>PLAJU</v>
          </cell>
          <cell r="M1403" t="str">
            <v>20/05/1985</v>
          </cell>
          <cell r="N1403" t="str">
            <v>E13118</v>
          </cell>
          <cell r="O1403" t="str">
            <v>U T L</v>
          </cell>
          <cell r="P1403">
            <v>4</v>
          </cell>
          <cell r="Q1403">
            <v>5</v>
          </cell>
          <cell r="R1403">
            <v>5</v>
          </cell>
          <cell r="S1403">
            <v>13.333333333333334</v>
          </cell>
          <cell r="T1403">
            <v>4</v>
          </cell>
          <cell r="U1403">
            <v>4</v>
          </cell>
          <cell r="V1403">
            <v>0</v>
          </cell>
          <cell r="W1403">
            <v>40</v>
          </cell>
          <cell r="X1403">
            <v>43559</v>
          </cell>
        </row>
        <row r="1404">
          <cell r="A1404" t="str">
            <v>690966</v>
          </cell>
          <cell r="B1404" t="str">
            <v xml:space="preserve">DENNY    </v>
          </cell>
          <cell r="C1404" t="str">
            <v>11</v>
          </cell>
          <cell r="D1404" t="str">
            <v>01/04/2002</v>
          </cell>
          <cell r="E1404" t="str">
            <v>OPR. DISTRIBUSI UTL SG</v>
          </cell>
          <cell r="F1404" t="str">
            <v>11</v>
          </cell>
          <cell r="G1404" t="str">
            <v>03/01/2000</v>
          </cell>
          <cell r="H1404">
            <v>22658</v>
          </cell>
          <cell r="I1404" t="str">
            <v>0000034555</v>
          </cell>
          <cell r="J1404" t="str">
            <v>SMA</v>
          </cell>
          <cell r="K1404" t="str">
            <v>SMA/PASPAL/IPA</v>
          </cell>
          <cell r="L1404" t="str">
            <v>SUNGAI GERONG</v>
          </cell>
          <cell r="M1404" t="str">
            <v>04/06/1985</v>
          </cell>
          <cell r="N1404" t="str">
            <v>E13118</v>
          </cell>
          <cell r="O1404" t="str">
            <v>U T L</v>
          </cell>
          <cell r="P1404">
            <v>5</v>
          </cell>
          <cell r="Q1404">
            <v>5</v>
          </cell>
          <cell r="R1404">
            <v>5</v>
          </cell>
          <cell r="S1404">
            <v>15</v>
          </cell>
          <cell r="T1404">
            <v>3</v>
          </cell>
          <cell r="U1404">
            <v>4</v>
          </cell>
          <cell r="V1404">
            <v>0</v>
          </cell>
          <cell r="W1404">
            <v>42</v>
          </cell>
          <cell r="X1404">
            <v>42747</v>
          </cell>
        </row>
        <row r="1405">
          <cell r="A1405" t="str">
            <v>690974</v>
          </cell>
          <cell r="B1405" t="str">
            <v xml:space="preserve">DASLAM    </v>
          </cell>
          <cell r="C1405" t="str">
            <v>10</v>
          </cell>
          <cell r="D1405" t="str">
            <v>01/10/2001</v>
          </cell>
          <cell r="E1405" t="str">
            <v>SEKRETARIS MAN. REL</v>
          </cell>
          <cell r="F1405" t="str">
            <v>08</v>
          </cell>
          <cell r="G1405" t="str">
            <v>03/01/2000</v>
          </cell>
          <cell r="H1405">
            <v>22035</v>
          </cell>
          <cell r="I1405" t="str">
            <v>0000055666</v>
          </cell>
          <cell r="J1405" t="str">
            <v>D2</v>
          </cell>
          <cell r="K1405" t="str">
            <v>(D2) TEKNIK ELEKTRO</v>
          </cell>
          <cell r="L1405" t="str">
            <v>PLAJU</v>
          </cell>
          <cell r="M1405" t="str">
            <v>20/05/1985</v>
          </cell>
          <cell r="N1405" t="str">
            <v>E13120</v>
          </cell>
          <cell r="O1405" t="str">
            <v>RELIABILITAS</v>
          </cell>
          <cell r="P1405">
            <v>6</v>
          </cell>
          <cell r="Q1405">
            <v>6</v>
          </cell>
          <cell r="R1405">
            <v>6</v>
          </cell>
          <cell r="S1405">
            <v>20</v>
          </cell>
          <cell r="T1405">
            <v>5</v>
          </cell>
          <cell r="U1405">
            <v>4</v>
          </cell>
          <cell r="V1405">
            <v>-2</v>
          </cell>
          <cell r="W1405">
            <v>44</v>
          </cell>
          <cell r="X1405">
            <v>42123</v>
          </cell>
        </row>
        <row r="1406">
          <cell r="A1406" t="str">
            <v>690982</v>
          </cell>
          <cell r="B1406" t="str">
            <v xml:space="preserve">SUWARNA  A.MD  </v>
          </cell>
          <cell r="C1406" t="str">
            <v>11</v>
          </cell>
          <cell r="D1406" t="str">
            <v>01/10/2000</v>
          </cell>
          <cell r="E1406" t="str">
            <v>PMK. BOILER 2 - 8</v>
          </cell>
          <cell r="F1406" t="str">
            <v>10</v>
          </cell>
          <cell r="G1406" t="str">
            <v>01/08/2003</v>
          </cell>
          <cell r="H1406">
            <v>21751</v>
          </cell>
          <cell r="I1406" t="str">
            <v>0000065655</v>
          </cell>
          <cell r="J1406" t="str">
            <v>D2</v>
          </cell>
          <cell r="K1406" t="str">
            <v>AKA UTILITIES III</v>
          </cell>
          <cell r="L1406" t="str">
            <v>PLAJU</v>
          </cell>
          <cell r="M1406" t="str">
            <v>20/05/1985</v>
          </cell>
          <cell r="N1406" t="str">
            <v>E13118</v>
          </cell>
          <cell r="O1406" t="str">
            <v>U T L</v>
          </cell>
          <cell r="P1406">
            <v>6</v>
          </cell>
          <cell r="Q1406">
            <v>5</v>
          </cell>
          <cell r="R1406">
            <v>5</v>
          </cell>
          <cell r="S1406">
            <v>16.666666666666668</v>
          </cell>
          <cell r="T1406">
            <v>5</v>
          </cell>
          <cell r="U1406">
            <v>1</v>
          </cell>
          <cell r="V1406">
            <v>-1</v>
          </cell>
          <cell r="W1406">
            <v>45</v>
          </cell>
          <cell r="X1406">
            <v>41840</v>
          </cell>
        </row>
        <row r="1407">
          <cell r="A1407" t="str">
            <v>690999</v>
          </cell>
          <cell r="B1407" t="str">
            <v xml:space="preserve">SUHARTONO  A.MA  </v>
          </cell>
          <cell r="C1407" t="str">
            <v>11</v>
          </cell>
          <cell r="D1407" t="str">
            <v>01/10/2000</v>
          </cell>
          <cell r="E1407" t="str">
            <v>PMK. BOILER 9-11</v>
          </cell>
          <cell r="F1407" t="str">
            <v>10</v>
          </cell>
          <cell r="G1407" t="str">
            <v>01/08/2003</v>
          </cell>
          <cell r="H1407">
            <v>23683</v>
          </cell>
          <cell r="I1407" t="str">
            <v>0000056465</v>
          </cell>
          <cell r="J1407" t="str">
            <v>D2</v>
          </cell>
          <cell r="K1407" t="str">
            <v>AKA UTILITIES II</v>
          </cell>
          <cell r="L1407" t="str">
            <v>PLAJU</v>
          </cell>
          <cell r="M1407" t="str">
            <v>20/05/1985</v>
          </cell>
          <cell r="N1407" t="str">
            <v>E13118</v>
          </cell>
          <cell r="O1407" t="str">
            <v>U T L</v>
          </cell>
          <cell r="P1407">
            <v>4</v>
          </cell>
          <cell r="Q1407">
            <v>6</v>
          </cell>
          <cell r="R1407">
            <v>5</v>
          </cell>
          <cell r="S1407">
            <v>15</v>
          </cell>
          <cell r="T1407">
            <v>5</v>
          </cell>
          <cell r="U1407">
            <v>1</v>
          </cell>
          <cell r="V1407">
            <v>-1</v>
          </cell>
          <cell r="W1407">
            <v>40</v>
          </cell>
          <cell r="X1407">
            <v>43771</v>
          </cell>
        </row>
        <row r="1408">
          <cell r="A1408" t="str">
            <v>691005</v>
          </cell>
          <cell r="B1408" t="str">
            <v xml:space="preserve">M. ROSYAD ROMLI  S.T  </v>
          </cell>
          <cell r="C1408" t="str">
            <v>10</v>
          </cell>
          <cell r="D1408" t="str">
            <v>01/10/2002</v>
          </cell>
          <cell r="E1408" t="str">
            <v>PTR. ADMINISTRASI</v>
          </cell>
          <cell r="F1408" t="str">
            <v>10</v>
          </cell>
          <cell r="G1408" t="str">
            <v>03/01/2000</v>
          </cell>
          <cell r="H1408">
            <v>23134</v>
          </cell>
          <cell r="I1408" t="str">
            <v>0000056566</v>
          </cell>
          <cell r="J1408" t="str">
            <v>S1</v>
          </cell>
          <cell r="K1408" t="str">
            <v>TEKNIK MESIN</v>
          </cell>
          <cell r="L1408" t="str">
            <v>PLAJU</v>
          </cell>
          <cell r="M1408" t="str">
            <v>20/05/1985</v>
          </cell>
          <cell r="N1408" t="str">
            <v>E13118</v>
          </cell>
          <cell r="O1408" t="str">
            <v>U T L</v>
          </cell>
          <cell r="P1408">
            <v>5</v>
          </cell>
          <cell r="Q1408">
            <v>6</v>
          </cell>
          <cell r="R1408">
            <v>6</v>
          </cell>
          <cell r="S1408">
            <v>18.333333333333332</v>
          </cell>
          <cell r="T1408">
            <v>7</v>
          </cell>
          <cell r="U1408">
            <v>4</v>
          </cell>
          <cell r="V1408">
            <v>0</v>
          </cell>
          <cell r="W1408">
            <v>41</v>
          </cell>
          <cell r="X1408">
            <v>43223</v>
          </cell>
        </row>
        <row r="1409">
          <cell r="A1409" t="str">
            <v>691013</v>
          </cell>
          <cell r="B1409" t="str">
            <v xml:space="preserve">LAMBOK PASARIBU  A.MA  </v>
          </cell>
          <cell r="C1409" t="str">
            <v>10</v>
          </cell>
          <cell r="D1409" t="str">
            <v>01/04/2003</v>
          </cell>
          <cell r="E1409" t="str">
            <v>PMK. DISTRIBUSI UTL SG</v>
          </cell>
          <cell r="F1409" t="str">
            <v>10</v>
          </cell>
          <cell r="G1409" t="str">
            <v>03/01/2000</v>
          </cell>
          <cell r="H1409">
            <v>22651</v>
          </cell>
          <cell r="I1409" t="str">
            <v>0000044465</v>
          </cell>
          <cell r="J1409" t="str">
            <v>D2</v>
          </cell>
          <cell r="K1409" t="str">
            <v>AKA UTILITIES II</v>
          </cell>
          <cell r="L1409" t="str">
            <v>SUNGAI GERONG</v>
          </cell>
          <cell r="M1409" t="str">
            <v>20/05/1985</v>
          </cell>
          <cell r="N1409" t="str">
            <v>E13118</v>
          </cell>
          <cell r="O1409" t="str">
            <v>U T L</v>
          </cell>
          <cell r="P1409">
            <v>4</v>
          </cell>
          <cell r="Q1409">
            <v>6</v>
          </cell>
          <cell r="R1409">
            <v>5</v>
          </cell>
          <cell r="S1409">
            <v>15</v>
          </cell>
          <cell r="T1409">
            <v>5</v>
          </cell>
          <cell r="U1409">
            <v>4</v>
          </cell>
          <cell r="V1409">
            <v>0</v>
          </cell>
          <cell r="W1409">
            <v>42</v>
          </cell>
          <cell r="X1409">
            <v>42740</v>
          </cell>
        </row>
        <row r="1410">
          <cell r="A1410" t="str">
            <v>691021</v>
          </cell>
          <cell r="B1410" t="str">
            <v xml:space="preserve">BAMBANG  ST  </v>
          </cell>
          <cell r="C1410" t="str">
            <v>11</v>
          </cell>
          <cell r="D1410" t="str">
            <v>01/10/2001</v>
          </cell>
          <cell r="E1410" t="str">
            <v>PMK. DISTRIBUSI</v>
          </cell>
          <cell r="F1410" t="str">
            <v>10</v>
          </cell>
          <cell r="G1410" t="str">
            <v>01/04/2002</v>
          </cell>
          <cell r="H1410">
            <v>23134</v>
          </cell>
          <cell r="I1410" t="str">
            <v>0000056566</v>
          </cell>
          <cell r="J1410" t="str">
            <v>S1</v>
          </cell>
          <cell r="K1410" t="str">
            <v>TEKNIK ELEKTRO</v>
          </cell>
          <cell r="L1410" t="str">
            <v>PLAJU</v>
          </cell>
          <cell r="M1410" t="str">
            <v>20/05/1985</v>
          </cell>
          <cell r="N1410" t="str">
            <v>E13118</v>
          </cell>
          <cell r="O1410" t="str">
            <v>U T L</v>
          </cell>
          <cell r="P1410">
            <v>5</v>
          </cell>
          <cell r="Q1410">
            <v>6</v>
          </cell>
          <cell r="R1410">
            <v>6</v>
          </cell>
          <cell r="S1410">
            <v>18.333333333333332</v>
          </cell>
          <cell r="T1410">
            <v>7</v>
          </cell>
          <cell r="U1410">
            <v>2</v>
          </cell>
          <cell r="V1410">
            <v>-1</v>
          </cell>
          <cell r="W1410">
            <v>41</v>
          </cell>
          <cell r="X1410">
            <v>43223</v>
          </cell>
        </row>
        <row r="1411">
          <cell r="A1411" t="str">
            <v>691038</v>
          </cell>
          <cell r="B1411" t="str">
            <v xml:space="preserve">DARSID  A.MD  </v>
          </cell>
          <cell r="C1411" t="str">
            <v>11</v>
          </cell>
          <cell r="D1411" t="str">
            <v>01/10/2001</v>
          </cell>
          <cell r="E1411" t="str">
            <v>OPR. BFW PS - 1</v>
          </cell>
          <cell r="F1411" t="str">
            <v>11</v>
          </cell>
          <cell r="G1411" t="str">
            <v>03/01/2000</v>
          </cell>
          <cell r="H1411">
            <v>23471</v>
          </cell>
          <cell r="I1411" t="str">
            <v>0000056555</v>
          </cell>
          <cell r="J1411" t="str">
            <v>D2</v>
          </cell>
          <cell r="K1411" t="str">
            <v>AKA UTILITIES III</v>
          </cell>
          <cell r="L1411" t="str">
            <v>PLAJU</v>
          </cell>
          <cell r="M1411" t="str">
            <v>20/05/1985</v>
          </cell>
          <cell r="N1411" t="str">
            <v>E13118</v>
          </cell>
          <cell r="O1411" t="str">
            <v>U T L</v>
          </cell>
          <cell r="P1411">
            <v>5</v>
          </cell>
          <cell r="Q1411">
            <v>5</v>
          </cell>
          <cell r="R1411">
            <v>5</v>
          </cell>
          <cell r="S1411">
            <v>15</v>
          </cell>
          <cell r="T1411">
            <v>5</v>
          </cell>
          <cell r="U1411">
            <v>4</v>
          </cell>
          <cell r="V1411">
            <v>0</v>
          </cell>
          <cell r="W1411">
            <v>40</v>
          </cell>
          <cell r="X1411">
            <v>43559</v>
          </cell>
        </row>
        <row r="1412">
          <cell r="A1412" t="str">
            <v>691046</v>
          </cell>
          <cell r="B1412" t="str">
            <v xml:space="preserve">MUKHLIS    </v>
          </cell>
          <cell r="C1412" t="str">
            <v>11</v>
          </cell>
          <cell r="D1412" t="str">
            <v>01/10/2001</v>
          </cell>
          <cell r="E1412" t="str">
            <v>PMK. DISTRIBUSI</v>
          </cell>
          <cell r="F1412" t="str">
            <v>10</v>
          </cell>
          <cell r="G1412" t="str">
            <v>03/01/2000</v>
          </cell>
          <cell r="H1412">
            <v>22427</v>
          </cell>
          <cell r="I1412" t="str">
            <v>0000056555</v>
          </cell>
          <cell r="J1412" t="str">
            <v>SMK</v>
          </cell>
          <cell r="K1412" t="str">
            <v>STM/LISTRIK</v>
          </cell>
          <cell r="L1412" t="str">
            <v>PLAJU</v>
          </cell>
          <cell r="M1412" t="str">
            <v>20/05/1985</v>
          </cell>
          <cell r="N1412" t="str">
            <v>E13118</v>
          </cell>
          <cell r="O1412" t="str">
            <v>U T L</v>
          </cell>
          <cell r="P1412">
            <v>5</v>
          </cell>
          <cell r="Q1412">
            <v>5</v>
          </cell>
          <cell r="R1412">
            <v>5</v>
          </cell>
          <cell r="S1412">
            <v>15</v>
          </cell>
          <cell r="T1412">
            <v>3</v>
          </cell>
          <cell r="U1412">
            <v>4</v>
          </cell>
          <cell r="V1412">
            <v>-1</v>
          </cell>
          <cell r="W1412">
            <v>43</v>
          </cell>
          <cell r="X1412">
            <v>42516</v>
          </cell>
        </row>
        <row r="1413">
          <cell r="A1413" t="str">
            <v>691054</v>
          </cell>
          <cell r="B1413" t="str">
            <v xml:space="preserve">ALIUDIN EFFENDI  A.P  </v>
          </cell>
          <cell r="C1413" t="str">
            <v>10</v>
          </cell>
          <cell r="D1413" t="str">
            <v>01/10/2003</v>
          </cell>
          <cell r="E1413" t="str">
            <v>PMK. BOILER 2-8</v>
          </cell>
          <cell r="F1413" t="str">
            <v>10</v>
          </cell>
          <cell r="G1413" t="str">
            <v>01/04/2002</v>
          </cell>
          <cell r="H1413">
            <v>23296</v>
          </cell>
          <cell r="I1413" t="str">
            <v>0000066564</v>
          </cell>
          <cell r="J1413" t="str">
            <v>D1</v>
          </cell>
          <cell r="K1413" t="str">
            <v>AKA UTILITIES I</v>
          </cell>
          <cell r="L1413" t="str">
            <v>PLAJU</v>
          </cell>
          <cell r="M1413" t="str">
            <v>20/05/1985</v>
          </cell>
          <cell r="N1413" t="str">
            <v>E13118</v>
          </cell>
          <cell r="O1413" t="str">
            <v>U T L</v>
          </cell>
          <cell r="P1413">
            <v>5</v>
          </cell>
          <cell r="Q1413">
            <v>6</v>
          </cell>
          <cell r="R1413">
            <v>4</v>
          </cell>
          <cell r="S1413">
            <v>15</v>
          </cell>
          <cell r="T1413">
            <v>4</v>
          </cell>
          <cell r="U1413">
            <v>2</v>
          </cell>
          <cell r="V1413">
            <v>0</v>
          </cell>
          <cell r="W1413">
            <v>41</v>
          </cell>
          <cell r="X1413">
            <v>43385</v>
          </cell>
        </row>
        <row r="1414">
          <cell r="A1414" t="str">
            <v>691062</v>
          </cell>
          <cell r="B1414" t="str">
            <v xml:space="preserve">DONO RIANTO  A.MD  </v>
          </cell>
          <cell r="C1414" t="str">
            <v>10</v>
          </cell>
          <cell r="D1414" t="str">
            <v>01/04/2003</v>
          </cell>
          <cell r="E1414" t="str">
            <v>PMK. BOILER 2-8</v>
          </cell>
          <cell r="F1414" t="str">
            <v>10</v>
          </cell>
          <cell r="G1414" t="str">
            <v>01/04/2002</v>
          </cell>
          <cell r="H1414">
            <v>23297</v>
          </cell>
          <cell r="I1414" t="str">
            <v>0000045564</v>
          </cell>
          <cell r="J1414" t="str">
            <v>D3</v>
          </cell>
          <cell r="K1414" t="str">
            <v>AKA TEKNIK UTILITIES III</v>
          </cell>
          <cell r="L1414" t="str">
            <v>PLAJU</v>
          </cell>
          <cell r="M1414" t="str">
            <v>20/05/1985</v>
          </cell>
          <cell r="N1414" t="str">
            <v>E13118</v>
          </cell>
          <cell r="O1414" t="str">
            <v>U T L</v>
          </cell>
          <cell r="P1414">
            <v>5</v>
          </cell>
          <cell r="Q1414">
            <v>6</v>
          </cell>
          <cell r="R1414">
            <v>4</v>
          </cell>
          <cell r="S1414">
            <v>15</v>
          </cell>
          <cell r="T1414">
            <v>6</v>
          </cell>
          <cell r="U1414">
            <v>2</v>
          </cell>
          <cell r="V1414">
            <v>0</v>
          </cell>
          <cell r="W1414">
            <v>41</v>
          </cell>
          <cell r="X1414">
            <v>43386</v>
          </cell>
        </row>
        <row r="1415">
          <cell r="A1415" t="str">
            <v>691079</v>
          </cell>
          <cell r="B1415" t="str">
            <v xml:space="preserve">HERI JHON  A.MA  </v>
          </cell>
          <cell r="C1415" t="str">
            <v>10</v>
          </cell>
          <cell r="D1415" t="str">
            <v>01/04/2003</v>
          </cell>
          <cell r="E1415" t="str">
            <v>PMK. BOILER 9-11</v>
          </cell>
          <cell r="F1415" t="str">
            <v>10</v>
          </cell>
          <cell r="G1415" t="str">
            <v>01/04/2001</v>
          </cell>
          <cell r="H1415">
            <v>23092</v>
          </cell>
          <cell r="I1415" t="str">
            <v>0000046566</v>
          </cell>
          <cell r="J1415" t="str">
            <v>D2</v>
          </cell>
          <cell r="K1415" t="str">
            <v>AKA UTILITIES II</v>
          </cell>
          <cell r="L1415" t="str">
            <v>SUNGAI GERONG</v>
          </cell>
          <cell r="M1415" t="str">
            <v>20/05/1985</v>
          </cell>
          <cell r="N1415" t="str">
            <v>E13118</v>
          </cell>
          <cell r="O1415" t="str">
            <v>U T L</v>
          </cell>
          <cell r="P1415">
            <v>5</v>
          </cell>
          <cell r="Q1415">
            <v>6</v>
          </cell>
          <cell r="R1415">
            <v>6</v>
          </cell>
          <cell r="S1415">
            <v>18.333333333333332</v>
          </cell>
          <cell r="T1415">
            <v>5</v>
          </cell>
          <cell r="U1415">
            <v>3</v>
          </cell>
          <cell r="V1415">
            <v>0</v>
          </cell>
          <cell r="W1415">
            <v>41</v>
          </cell>
          <cell r="X1415">
            <v>43181</v>
          </cell>
        </row>
        <row r="1416">
          <cell r="A1416" t="str">
            <v>691095</v>
          </cell>
          <cell r="B1416" t="str">
            <v xml:space="preserve">HARIS BAKRI  A.MD  </v>
          </cell>
          <cell r="C1416" t="str">
            <v>11</v>
          </cell>
          <cell r="D1416" t="str">
            <v>01/04/2000</v>
          </cell>
          <cell r="E1416" t="str">
            <v>PMK. REDIST</v>
          </cell>
          <cell r="F1416" t="str">
            <v>10</v>
          </cell>
          <cell r="G1416" t="str">
            <v>01/07/2003</v>
          </cell>
          <cell r="H1416">
            <v>22573</v>
          </cell>
          <cell r="I1416" t="str">
            <v>0000055655</v>
          </cell>
          <cell r="J1416" t="str">
            <v>D2</v>
          </cell>
          <cell r="K1416" t="str">
            <v>AKA PENGOL/KIL.III</v>
          </cell>
          <cell r="L1416" t="str">
            <v>SUNGAI GERONG</v>
          </cell>
          <cell r="M1416" t="str">
            <v>20/05/1985</v>
          </cell>
          <cell r="N1416" t="str">
            <v>E13112</v>
          </cell>
          <cell r="O1416" t="str">
            <v>CD &amp; L</v>
          </cell>
          <cell r="P1416">
            <v>6</v>
          </cell>
          <cell r="Q1416">
            <v>5</v>
          </cell>
          <cell r="R1416">
            <v>5</v>
          </cell>
          <cell r="S1416">
            <v>16.666666666666668</v>
          </cell>
          <cell r="T1416">
            <v>5</v>
          </cell>
          <cell r="U1416">
            <v>1</v>
          </cell>
          <cell r="V1416">
            <v>-1</v>
          </cell>
          <cell r="W1416">
            <v>43</v>
          </cell>
          <cell r="X1416">
            <v>42662</v>
          </cell>
        </row>
        <row r="1417">
          <cell r="A1417" t="str">
            <v>691127</v>
          </cell>
          <cell r="B1417" t="str">
            <v xml:space="preserve">ABDI RESTU DAUD  SE  </v>
          </cell>
          <cell r="C1417" t="str">
            <v>07</v>
          </cell>
          <cell r="D1417" t="str">
            <v>01/10/2003</v>
          </cell>
          <cell r="E1417" t="str">
            <v>PWSU. ORGANISASI</v>
          </cell>
          <cell r="F1417" t="str">
            <v>05</v>
          </cell>
          <cell r="G1417" t="str">
            <v>31/03/2003</v>
          </cell>
          <cell r="H1417">
            <v>23857</v>
          </cell>
          <cell r="I1417" t="str">
            <v>0000066656</v>
          </cell>
          <cell r="J1417" t="str">
            <v>S1</v>
          </cell>
          <cell r="K1417" t="str">
            <v>EKONOMI MANAGEMENT</v>
          </cell>
          <cell r="L1417" t="str">
            <v>PLAJU</v>
          </cell>
          <cell r="M1417" t="str">
            <v>20/05/1985</v>
          </cell>
          <cell r="N1417" t="str">
            <v>E13740</v>
          </cell>
          <cell r="O1417" t="str">
            <v>O &amp; P</v>
          </cell>
          <cell r="P1417">
            <v>6</v>
          </cell>
          <cell r="Q1417">
            <v>5</v>
          </cell>
          <cell r="R1417">
            <v>6</v>
          </cell>
          <cell r="S1417">
            <v>18.333333333333332</v>
          </cell>
          <cell r="T1417">
            <v>7</v>
          </cell>
          <cell r="U1417">
            <v>1</v>
          </cell>
          <cell r="V1417">
            <v>-2</v>
          </cell>
          <cell r="W1417">
            <v>39</v>
          </cell>
          <cell r="X1417">
            <v>43946</v>
          </cell>
        </row>
        <row r="1418">
          <cell r="A1418" t="str">
            <v>691135</v>
          </cell>
          <cell r="B1418" t="str">
            <v xml:space="preserve">SUSDIYONO    </v>
          </cell>
          <cell r="C1418" t="str">
            <v>11</v>
          </cell>
          <cell r="D1418" t="str">
            <v>01/10/2001</v>
          </cell>
          <cell r="E1418" t="str">
            <v>OPR. WTP PL</v>
          </cell>
          <cell r="F1418" t="str">
            <v>11</v>
          </cell>
          <cell r="G1418" t="str">
            <v>03/01/2000</v>
          </cell>
          <cell r="H1418">
            <v>22398</v>
          </cell>
          <cell r="I1418" t="str">
            <v>0000056565</v>
          </cell>
          <cell r="J1418" t="str">
            <v>SMA</v>
          </cell>
          <cell r="K1418" t="str">
            <v>S.M.A-B/PASPAL</v>
          </cell>
          <cell r="L1418" t="str">
            <v>PLAJU</v>
          </cell>
          <cell r="M1418" t="str">
            <v>20/05/1985</v>
          </cell>
          <cell r="N1418" t="str">
            <v>E13118</v>
          </cell>
          <cell r="O1418" t="str">
            <v>U T L</v>
          </cell>
          <cell r="P1418">
            <v>5</v>
          </cell>
          <cell r="Q1418">
            <v>6</v>
          </cell>
          <cell r="R1418">
            <v>5</v>
          </cell>
          <cell r="S1418">
            <v>16.666666666666668</v>
          </cell>
          <cell r="T1418">
            <v>3</v>
          </cell>
          <cell r="U1418">
            <v>4</v>
          </cell>
          <cell r="V1418">
            <v>0</v>
          </cell>
          <cell r="W1418">
            <v>43</v>
          </cell>
          <cell r="X1418">
            <v>42487</v>
          </cell>
        </row>
        <row r="1419">
          <cell r="A1419" t="str">
            <v>691143</v>
          </cell>
          <cell r="B1419" t="str">
            <v xml:space="preserve">WAHYONO    </v>
          </cell>
          <cell r="C1419" t="str">
            <v>10</v>
          </cell>
          <cell r="D1419" t="str">
            <v>01/10/2002</v>
          </cell>
          <cell r="E1419" t="str">
            <v>TEK. INT. AREA - A</v>
          </cell>
          <cell r="F1419" t="str">
            <v>10</v>
          </cell>
          <cell r="G1419" t="str">
            <v>31/12/2000</v>
          </cell>
          <cell r="H1419">
            <v>23197</v>
          </cell>
          <cell r="I1419" t="str">
            <v>0000056666</v>
          </cell>
          <cell r="J1419" t="str">
            <v>SMK</v>
          </cell>
          <cell r="K1419" t="str">
            <v>S.T.M. ELEKTRONIKA</v>
          </cell>
          <cell r="L1419" t="str">
            <v>PLAJU</v>
          </cell>
          <cell r="M1419" t="str">
            <v>20/05/1985</v>
          </cell>
          <cell r="N1419" t="str">
            <v>E13A30</v>
          </cell>
          <cell r="O1419" t="str">
            <v>PEM-II</v>
          </cell>
          <cell r="P1419">
            <v>6</v>
          </cell>
          <cell r="Q1419">
            <v>6</v>
          </cell>
          <cell r="R1419">
            <v>6</v>
          </cell>
          <cell r="S1419">
            <v>20</v>
          </cell>
          <cell r="T1419">
            <v>3</v>
          </cell>
          <cell r="U1419">
            <v>4</v>
          </cell>
          <cell r="V1419">
            <v>0</v>
          </cell>
          <cell r="W1419">
            <v>41</v>
          </cell>
          <cell r="X1419">
            <v>43286</v>
          </cell>
        </row>
        <row r="1420">
          <cell r="A1420" t="str">
            <v>691168</v>
          </cell>
          <cell r="B1420" t="str">
            <v xml:space="preserve">BAMBANG HERMANTO    </v>
          </cell>
          <cell r="C1420" t="str">
            <v>11</v>
          </cell>
          <cell r="D1420" t="str">
            <v>01/04/1999</v>
          </cell>
          <cell r="E1420" t="str">
            <v>TEK. LISTRIK AREA-A</v>
          </cell>
          <cell r="F1420" t="str">
            <v>10</v>
          </cell>
          <cell r="G1420" t="str">
            <v>31/12/2000</v>
          </cell>
          <cell r="H1420">
            <v>21739</v>
          </cell>
          <cell r="I1420" t="str">
            <v>0000055555</v>
          </cell>
          <cell r="J1420" t="str">
            <v>SMK</v>
          </cell>
          <cell r="K1420" t="str">
            <v>S.T.M  LISTRIK</v>
          </cell>
          <cell r="L1420" t="str">
            <v>PLAJU</v>
          </cell>
          <cell r="M1420" t="str">
            <v>20/05/1985</v>
          </cell>
          <cell r="N1420" t="str">
            <v>E13A20</v>
          </cell>
          <cell r="O1420" t="str">
            <v>PEM-I</v>
          </cell>
          <cell r="P1420">
            <v>5</v>
          </cell>
          <cell r="Q1420">
            <v>5</v>
          </cell>
          <cell r="R1420">
            <v>5</v>
          </cell>
          <cell r="S1420">
            <v>15</v>
          </cell>
          <cell r="T1420">
            <v>3</v>
          </cell>
          <cell r="U1420">
            <v>4</v>
          </cell>
          <cell r="V1420">
            <v>-1</v>
          </cell>
          <cell r="W1420">
            <v>45</v>
          </cell>
          <cell r="X1420">
            <v>41828</v>
          </cell>
        </row>
        <row r="1421">
          <cell r="A1421" t="str">
            <v>691176</v>
          </cell>
          <cell r="B1421" t="str">
            <v xml:space="preserve">SUKANTO    </v>
          </cell>
          <cell r="C1421" t="str">
            <v>10</v>
          </cell>
          <cell r="D1421" t="str">
            <v>01/04/2000</v>
          </cell>
          <cell r="E1421" t="str">
            <v>TEKNISI INSTRUMENT</v>
          </cell>
          <cell r="F1421" t="str">
            <v>09</v>
          </cell>
          <cell r="G1421" t="str">
            <v>01/10/2002</v>
          </cell>
          <cell r="H1421">
            <v>20257</v>
          </cell>
          <cell r="I1421" t="str">
            <v>0000064566</v>
          </cell>
          <cell r="J1421" t="str">
            <v>SMA</v>
          </cell>
          <cell r="K1421" t="str">
            <v>S.M.A / SOSIAL</v>
          </cell>
          <cell r="L1421" t="str">
            <v>SUNGAI GERONG</v>
          </cell>
          <cell r="M1421" t="str">
            <v>20/05/1985</v>
          </cell>
          <cell r="N1421" t="str">
            <v>E13A50</v>
          </cell>
          <cell r="O1421" t="str">
            <v>BENGKEL</v>
          </cell>
          <cell r="P1421">
            <v>5</v>
          </cell>
          <cell r="Q1421">
            <v>6</v>
          </cell>
          <cell r="R1421">
            <v>6</v>
          </cell>
          <cell r="S1421">
            <v>18.333333333333332</v>
          </cell>
          <cell r="T1421">
            <v>3</v>
          </cell>
          <cell r="U1421">
            <v>2</v>
          </cell>
          <cell r="V1421">
            <v>-1</v>
          </cell>
          <cell r="W1421">
            <v>49</v>
          </cell>
          <cell r="X1421">
            <v>40346</v>
          </cell>
        </row>
        <row r="1422">
          <cell r="A1422" t="str">
            <v>691208</v>
          </cell>
          <cell r="B1422" t="str">
            <v xml:space="preserve">SUKAHADI  A.P  </v>
          </cell>
          <cell r="C1422" t="str">
            <v>09</v>
          </cell>
          <cell r="D1422" t="str">
            <v>01/04/2003</v>
          </cell>
          <cell r="E1422" t="str">
            <v>TEKNISI INSTRUMENT</v>
          </cell>
          <cell r="F1422" t="str">
            <v>09</v>
          </cell>
          <cell r="G1422" t="str">
            <v>01/10/2002</v>
          </cell>
          <cell r="H1422">
            <v>22213</v>
          </cell>
          <cell r="I1422" t="str">
            <v>0000066655</v>
          </cell>
          <cell r="J1422" t="str">
            <v>D1</v>
          </cell>
          <cell r="K1422" t="str">
            <v>AKA INST&amp;ELKA I</v>
          </cell>
          <cell r="L1422" t="str">
            <v>PLAJU</v>
          </cell>
          <cell r="M1422" t="str">
            <v>20/05/1985</v>
          </cell>
          <cell r="N1422" t="str">
            <v>E13A50</v>
          </cell>
          <cell r="O1422" t="str">
            <v>BENGKEL</v>
          </cell>
          <cell r="P1422">
            <v>6</v>
          </cell>
          <cell r="Q1422">
            <v>5</v>
          </cell>
          <cell r="R1422">
            <v>5</v>
          </cell>
          <cell r="S1422">
            <v>16.666666666666668</v>
          </cell>
          <cell r="T1422">
            <v>4</v>
          </cell>
          <cell r="U1422">
            <v>2</v>
          </cell>
          <cell r="V1422">
            <v>0</v>
          </cell>
          <cell r="W1422">
            <v>44</v>
          </cell>
          <cell r="X1422">
            <v>42301</v>
          </cell>
        </row>
        <row r="1423">
          <cell r="A1423" t="str">
            <v>691216</v>
          </cell>
          <cell r="B1423" t="str">
            <v xml:space="preserve">ZUL AFNAN    </v>
          </cell>
          <cell r="C1423" t="str">
            <v>10</v>
          </cell>
          <cell r="D1423" t="str">
            <v>01/04/2003</v>
          </cell>
          <cell r="E1423" t="str">
            <v>TEK. INT. AREA-B</v>
          </cell>
          <cell r="F1423" t="str">
            <v>10</v>
          </cell>
          <cell r="G1423" t="str">
            <v>31/12/2000</v>
          </cell>
          <cell r="H1423">
            <v>22334</v>
          </cell>
          <cell r="I1423" t="str">
            <v>0000045555</v>
          </cell>
          <cell r="J1423" t="str">
            <v>SMA</v>
          </cell>
          <cell r="K1423" t="str">
            <v>SMA/PASPAL/IPA</v>
          </cell>
          <cell r="L1423" t="str">
            <v>PLAJU</v>
          </cell>
          <cell r="M1423" t="str">
            <v>20/05/1985</v>
          </cell>
          <cell r="N1423" t="str">
            <v>E13A20</v>
          </cell>
          <cell r="O1423" t="str">
            <v>PEM-I</v>
          </cell>
          <cell r="P1423">
            <v>5</v>
          </cell>
          <cell r="Q1423">
            <v>5</v>
          </cell>
          <cell r="R1423">
            <v>5</v>
          </cell>
          <cell r="S1423">
            <v>15</v>
          </cell>
          <cell r="T1423">
            <v>3</v>
          </cell>
          <cell r="U1423">
            <v>4</v>
          </cell>
          <cell r="V1423">
            <v>0</v>
          </cell>
          <cell r="W1423">
            <v>43</v>
          </cell>
          <cell r="X1423">
            <v>42422</v>
          </cell>
        </row>
        <row r="1424">
          <cell r="A1424" t="str">
            <v>691224</v>
          </cell>
          <cell r="B1424" t="str">
            <v xml:space="preserve">IWAN SYARKOWI    </v>
          </cell>
          <cell r="C1424" t="str">
            <v>11</v>
          </cell>
          <cell r="D1424" t="str">
            <v>01/10/2000</v>
          </cell>
          <cell r="E1424" t="str">
            <v>TEK. INT. AREA-B</v>
          </cell>
          <cell r="F1424" t="str">
            <v>10</v>
          </cell>
          <cell r="G1424" t="str">
            <v>31/12/2000</v>
          </cell>
          <cell r="H1424">
            <v>23753</v>
          </cell>
          <cell r="I1424" t="str">
            <v>0000054566</v>
          </cell>
          <cell r="J1424" t="str">
            <v>SMA</v>
          </cell>
          <cell r="K1424" t="str">
            <v>S.M.A-B/PASPAL</v>
          </cell>
          <cell r="L1424" t="str">
            <v>PLAJU</v>
          </cell>
          <cell r="M1424" t="str">
            <v>20/05/1985</v>
          </cell>
          <cell r="N1424" t="str">
            <v>E13A20</v>
          </cell>
          <cell r="O1424" t="str">
            <v>PEM-I</v>
          </cell>
          <cell r="P1424">
            <v>5</v>
          </cell>
          <cell r="Q1424">
            <v>6</v>
          </cell>
          <cell r="R1424">
            <v>6</v>
          </cell>
          <cell r="S1424">
            <v>18.333333333333332</v>
          </cell>
          <cell r="T1424">
            <v>3</v>
          </cell>
          <cell r="U1424">
            <v>4</v>
          </cell>
          <cell r="V1424">
            <v>-1</v>
          </cell>
          <cell r="W1424">
            <v>39</v>
          </cell>
          <cell r="X1424">
            <v>43841</v>
          </cell>
        </row>
        <row r="1425">
          <cell r="A1425" t="str">
            <v>691249</v>
          </cell>
          <cell r="B1425" t="str">
            <v xml:space="preserve">UMCHRISWY    </v>
          </cell>
          <cell r="C1425" t="str">
            <v>10</v>
          </cell>
          <cell r="D1425" t="str">
            <v>01/04/2003</v>
          </cell>
          <cell r="E1425" t="str">
            <v>TEK. LISTRIK AREA-A</v>
          </cell>
          <cell r="F1425" t="str">
            <v>10</v>
          </cell>
          <cell r="G1425" t="str">
            <v>31/12/2000</v>
          </cell>
          <cell r="H1425">
            <v>23003</v>
          </cell>
          <cell r="I1425" t="str">
            <v>0000055545</v>
          </cell>
          <cell r="J1425" t="str">
            <v>SMK</v>
          </cell>
          <cell r="K1425" t="str">
            <v>S.T.M  LISTRIK</v>
          </cell>
          <cell r="L1425" t="str">
            <v>PLAJU</v>
          </cell>
          <cell r="M1425" t="str">
            <v>20/05/1985</v>
          </cell>
          <cell r="N1425" t="str">
            <v>E13A20</v>
          </cell>
          <cell r="O1425" t="str">
            <v>PEM-I</v>
          </cell>
          <cell r="P1425">
            <v>5</v>
          </cell>
          <cell r="Q1425">
            <v>4</v>
          </cell>
          <cell r="R1425">
            <v>5</v>
          </cell>
          <cell r="S1425">
            <v>13.333333333333334</v>
          </cell>
          <cell r="T1425">
            <v>3</v>
          </cell>
          <cell r="U1425">
            <v>4</v>
          </cell>
          <cell r="V1425">
            <v>0</v>
          </cell>
          <cell r="W1425">
            <v>42</v>
          </cell>
          <cell r="X1425">
            <v>43092</v>
          </cell>
        </row>
        <row r="1426">
          <cell r="A1426" t="str">
            <v>691281</v>
          </cell>
          <cell r="B1426" t="str">
            <v xml:space="preserve">SUMPENO    </v>
          </cell>
          <cell r="C1426" t="str">
            <v>10</v>
          </cell>
          <cell r="D1426" t="str">
            <v>01/04/2003</v>
          </cell>
          <cell r="E1426" t="str">
            <v>TEK LISTRIK AREA-B</v>
          </cell>
          <cell r="F1426" t="str">
            <v>10</v>
          </cell>
          <cell r="G1426" t="str">
            <v>31/12/2000</v>
          </cell>
          <cell r="H1426">
            <v>20572</v>
          </cell>
          <cell r="I1426" t="str">
            <v>0000055555</v>
          </cell>
          <cell r="J1426" t="str">
            <v>SMK</v>
          </cell>
          <cell r="K1426" t="str">
            <v>S.T.M  LISTRIK</v>
          </cell>
          <cell r="L1426" t="str">
            <v>SUNGAI GERONG</v>
          </cell>
          <cell r="M1426" t="str">
            <v>20/05/1985</v>
          </cell>
          <cell r="N1426" t="str">
            <v>E13A40</v>
          </cell>
          <cell r="O1426" t="str">
            <v>PEM-III</v>
          </cell>
          <cell r="P1426">
            <v>5</v>
          </cell>
          <cell r="Q1426">
            <v>5</v>
          </cell>
          <cell r="R1426">
            <v>5</v>
          </cell>
          <cell r="S1426">
            <v>15</v>
          </cell>
          <cell r="T1426">
            <v>3</v>
          </cell>
          <cell r="U1426">
            <v>4</v>
          </cell>
          <cell r="V1426">
            <v>0</v>
          </cell>
          <cell r="W1426">
            <v>48</v>
          </cell>
          <cell r="X1426">
            <v>40660</v>
          </cell>
        </row>
        <row r="1427">
          <cell r="A1427" t="str">
            <v>691305</v>
          </cell>
          <cell r="B1427" t="str">
            <v xml:space="preserve">SURATIN  A.MA  </v>
          </cell>
          <cell r="C1427" t="str">
            <v>10</v>
          </cell>
          <cell r="D1427" t="str">
            <v>01/04/2002</v>
          </cell>
          <cell r="E1427" t="str">
            <v>TEK LISTRIK AREA-A</v>
          </cell>
          <cell r="F1427" t="str">
            <v>10</v>
          </cell>
          <cell r="G1427" t="str">
            <v>31/12/2000</v>
          </cell>
          <cell r="H1427">
            <v>23521</v>
          </cell>
          <cell r="I1427" t="str">
            <v>0000056665</v>
          </cell>
          <cell r="J1427" t="str">
            <v>D2</v>
          </cell>
          <cell r="K1427" t="str">
            <v>AKA LISTRIK II</v>
          </cell>
          <cell r="L1427" t="str">
            <v>SUNGAI GERONG</v>
          </cell>
          <cell r="M1427" t="str">
            <v>20/05/1985</v>
          </cell>
          <cell r="N1427" t="str">
            <v>E13A40</v>
          </cell>
          <cell r="O1427" t="str">
            <v>PEM-III</v>
          </cell>
          <cell r="P1427">
            <v>6</v>
          </cell>
          <cell r="Q1427">
            <v>6</v>
          </cell>
          <cell r="R1427">
            <v>5</v>
          </cell>
          <cell r="S1427">
            <v>18.333333333333332</v>
          </cell>
          <cell r="T1427">
            <v>5</v>
          </cell>
          <cell r="U1427">
            <v>4</v>
          </cell>
          <cell r="V1427">
            <v>0</v>
          </cell>
          <cell r="W1427">
            <v>40</v>
          </cell>
          <cell r="X1427">
            <v>43609</v>
          </cell>
        </row>
        <row r="1428">
          <cell r="A1428" t="str">
            <v>691313</v>
          </cell>
          <cell r="B1428" t="str">
            <v xml:space="preserve">MINHAD UDIN  SE  </v>
          </cell>
          <cell r="C1428" t="str">
            <v>08</v>
          </cell>
          <cell r="D1428" t="str">
            <v>01/10/2001</v>
          </cell>
          <cell r="E1428" t="str">
            <v>PWS. EVALUASI &amp; PELATIHAN</v>
          </cell>
          <cell r="F1428" t="str">
            <v>07</v>
          </cell>
          <cell r="G1428" t="str">
            <v>16/07/2002</v>
          </cell>
          <cell r="H1428">
            <v>22215</v>
          </cell>
          <cell r="I1428" t="str">
            <v>0000066666</v>
          </cell>
          <cell r="J1428" t="str">
            <v>S1</v>
          </cell>
          <cell r="K1428" t="str">
            <v>EKONOMI MANAGEMENT</v>
          </cell>
          <cell r="L1428" t="str">
            <v>PLAJU</v>
          </cell>
          <cell r="M1428" t="str">
            <v>20/05/1985</v>
          </cell>
          <cell r="N1428" t="str">
            <v>E13720</v>
          </cell>
          <cell r="O1428" t="str">
            <v>RENBANG</v>
          </cell>
          <cell r="P1428">
            <v>6</v>
          </cell>
          <cell r="Q1428">
            <v>6</v>
          </cell>
          <cell r="R1428">
            <v>6</v>
          </cell>
          <cell r="S1428">
            <v>20</v>
          </cell>
          <cell r="T1428">
            <v>7</v>
          </cell>
          <cell r="U1428">
            <v>2</v>
          </cell>
          <cell r="V1428">
            <v>-1</v>
          </cell>
          <cell r="W1428">
            <v>44</v>
          </cell>
          <cell r="X1428">
            <v>42303</v>
          </cell>
        </row>
        <row r="1429">
          <cell r="A1429" t="str">
            <v>691338</v>
          </cell>
          <cell r="B1429" t="str">
            <v xml:space="preserve">EDWAN CHOLIS  DRS  </v>
          </cell>
          <cell r="C1429" t="str">
            <v>09</v>
          </cell>
          <cell r="D1429" t="str">
            <v>01/04/2003</v>
          </cell>
          <cell r="E1429" t="str">
            <v>AST. PERBENDAHARAAN</v>
          </cell>
          <cell r="F1429" t="str">
            <v>08</v>
          </cell>
          <cell r="G1429" t="str">
            <v>03/01/2000</v>
          </cell>
          <cell r="H1429">
            <v>22065</v>
          </cell>
          <cell r="I1429" t="str">
            <v>0000055665</v>
          </cell>
          <cell r="J1429" t="str">
            <v>S1</v>
          </cell>
          <cell r="K1429" t="str">
            <v>EKONOMI MANAGEMENT</v>
          </cell>
          <cell r="L1429" t="str">
            <v>PLAJU</v>
          </cell>
          <cell r="M1429" t="str">
            <v>20/05/1985</v>
          </cell>
          <cell r="N1429" t="str">
            <v>E13Y40</v>
          </cell>
          <cell r="O1429" t="str">
            <v>KEUANGAN/RS</v>
          </cell>
          <cell r="P1429">
            <v>6</v>
          </cell>
          <cell r="Q1429">
            <v>6</v>
          </cell>
          <cell r="R1429">
            <v>5</v>
          </cell>
          <cell r="S1429">
            <v>18.333333333333332</v>
          </cell>
          <cell r="T1429">
            <v>7</v>
          </cell>
          <cell r="U1429">
            <v>4</v>
          </cell>
          <cell r="V1429">
            <v>-1</v>
          </cell>
          <cell r="W1429">
            <v>44</v>
          </cell>
          <cell r="X1429">
            <v>42153</v>
          </cell>
        </row>
        <row r="1430">
          <cell r="A1430" t="str">
            <v>691354</v>
          </cell>
          <cell r="B1430" t="str">
            <v xml:space="preserve">SUMARTONO  S.T  </v>
          </cell>
          <cell r="C1430" t="str">
            <v>10</v>
          </cell>
          <cell r="D1430" t="str">
            <v>01/10/2000</v>
          </cell>
          <cell r="E1430" t="str">
            <v>TEKNISI PIPE FITTER</v>
          </cell>
          <cell r="F1430" t="str">
            <v>09</v>
          </cell>
          <cell r="G1430" t="str">
            <v>01/10/2002</v>
          </cell>
          <cell r="H1430">
            <v>22484</v>
          </cell>
          <cell r="I1430" t="str">
            <v>0000065555</v>
          </cell>
          <cell r="J1430" t="str">
            <v>S1</v>
          </cell>
          <cell r="K1430" t="str">
            <v>TEKNIK SIPIL</v>
          </cell>
          <cell r="L1430" t="str">
            <v>PLAJU</v>
          </cell>
          <cell r="M1430" t="str">
            <v>20/05/1985</v>
          </cell>
          <cell r="N1430" t="str">
            <v>E13A50</v>
          </cell>
          <cell r="O1430" t="str">
            <v>BENGKEL</v>
          </cell>
          <cell r="P1430">
            <v>5</v>
          </cell>
          <cell r="Q1430">
            <v>5</v>
          </cell>
          <cell r="R1430">
            <v>5</v>
          </cell>
          <cell r="S1430">
            <v>15</v>
          </cell>
          <cell r="T1430">
            <v>7</v>
          </cell>
          <cell r="U1430">
            <v>2</v>
          </cell>
          <cell r="V1430">
            <v>-1</v>
          </cell>
          <cell r="W1430">
            <v>43</v>
          </cell>
          <cell r="X1430">
            <v>42573</v>
          </cell>
        </row>
        <row r="1431">
          <cell r="A1431" t="str">
            <v>691379</v>
          </cell>
          <cell r="B1431" t="str">
            <v xml:space="preserve">SUPRANTO  S.T  </v>
          </cell>
          <cell r="C1431" t="str">
            <v>10</v>
          </cell>
          <cell r="D1431" t="str">
            <v>01/04/2003</v>
          </cell>
          <cell r="E1431" t="str">
            <v>TEK. INT. AREA-B</v>
          </cell>
          <cell r="F1431" t="str">
            <v>10</v>
          </cell>
          <cell r="G1431" t="str">
            <v>31/12/2000</v>
          </cell>
          <cell r="H1431">
            <v>22739</v>
          </cell>
          <cell r="I1431" t="str">
            <v>0000055554</v>
          </cell>
          <cell r="J1431" t="str">
            <v>S1</v>
          </cell>
          <cell r="K1431" t="str">
            <v>TEKNIK MESIN</v>
          </cell>
          <cell r="L1431" t="str">
            <v>PLAJU</v>
          </cell>
          <cell r="M1431" t="str">
            <v>20/05/1985</v>
          </cell>
          <cell r="N1431" t="str">
            <v>E13A30</v>
          </cell>
          <cell r="O1431" t="str">
            <v>PEM-II</v>
          </cell>
          <cell r="P1431">
            <v>5</v>
          </cell>
          <cell r="Q1431">
            <v>5</v>
          </cell>
          <cell r="R1431">
            <v>4</v>
          </cell>
          <cell r="S1431">
            <v>13.333333333333334</v>
          </cell>
          <cell r="T1431">
            <v>7</v>
          </cell>
          <cell r="U1431">
            <v>4</v>
          </cell>
          <cell r="V1431">
            <v>0</v>
          </cell>
          <cell r="W1431">
            <v>42</v>
          </cell>
          <cell r="X1431">
            <v>42828</v>
          </cell>
        </row>
        <row r="1432">
          <cell r="A1432" t="str">
            <v>691387</v>
          </cell>
          <cell r="B1432" t="str">
            <v xml:space="preserve">BAKRI IBNU  BSC  </v>
          </cell>
          <cell r="C1432" t="str">
            <v>11</v>
          </cell>
          <cell r="D1432" t="str">
            <v>01/04/2001</v>
          </cell>
          <cell r="E1432" t="str">
            <v>PMK. JAGA LAB PP</v>
          </cell>
          <cell r="F1432" t="str">
            <v>10</v>
          </cell>
          <cell r="G1432" t="str">
            <v>16/08/2000</v>
          </cell>
          <cell r="H1432">
            <v>23186</v>
          </cell>
          <cell r="I1432" t="str">
            <v>0000056566</v>
          </cell>
          <cell r="J1432" t="str">
            <v>D3</v>
          </cell>
          <cell r="K1432" t="str">
            <v>AKADEMI KEU &amp; PERBANKAN</v>
          </cell>
          <cell r="L1432" t="str">
            <v>PLAJU</v>
          </cell>
          <cell r="M1432" t="str">
            <v>20/05/1985</v>
          </cell>
          <cell r="N1432" t="str">
            <v>E13140</v>
          </cell>
          <cell r="O1432" t="str">
            <v>LABORATORIUM</v>
          </cell>
          <cell r="P1432">
            <v>5</v>
          </cell>
          <cell r="Q1432">
            <v>6</v>
          </cell>
          <cell r="R1432">
            <v>6</v>
          </cell>
          <cell r="S1432">
            <v>18.333333333333332</v>
          </cell>
          <cell r="T1432">
            <v>6</v>
          </cell>
          <cell r="U1432">
            <v>4</v>
          </cell>
          <cell r="V1432">
            <v>-1</v>
          </cell>
          <cell r="W1432">
            <v>41</v>
          </cell>
          <cell r="X1432">
            <v>43275</v>
          </cell>
        </row>
        <row r="1433">
          <cell r="A1433" t="str">
            <v>691427</v>
          </cell>
          <cell r="B1433" t="str">
            <v xml:space="preserve">HERI SUDARMONO    </v>
          </cell>
          <cell r="C1433" t="str">
            <v>10</v>
          </cell>
          <cell r="D1433" t="str">
            <v>01/10/2002</v>
          </cell>
          <cell r="E1433" t="str">
            <v>TEKNISI</v>
          </cell>
          <cell r="F1433" t="str">
            <v>10</v>
          </cell>
          <cell r="G1433" t="str">
            <v>31/12/2000</v>
          </cell>
          <cell r="H1433">
            <v>22411</v>
          </cell>
          <cell r="I1433" t="str">
            <v>0000065655</v>
          </cell>
          <cell r="J1433" t="str">
            <v>SMA</v>
          </cell>
          <cell r="K1433" t="str">
            <v>SMA/PASPAL/IPA</v>
          </cell>
          <cell r="L1433" t="str">
            <v>PLAJU</v>
          </cell>
          <cell r="M1433" t="str">
            <v>20/05/1985</v>
          </cell>
          <cell r="N1433" t="str">
            <v>E13A50</v>
          </cell>
          <cell r="O1433" t="str">
            <v>BENGKEL</v>
          </cell>
          <cell r="P1433">
            <v>6</v>
          </cell>
          <cell r="Q1433">
            <v>5</v>
          </cell>
          <cell r="R1433">
            <v>5</v>
          </cell>
          <cell r="S1433">
            <v>16.666666666666668</v>
          </cell>
          <cell r="T1433">
            <v>3</v>
          </cell>
          <cell r="U1433">
            <v>4</v>
          </cell>
          <cell r="V1433">
            <v>0</v>
          </cell>
          <cell r="W1433">
            <v>43</v>
          </cell>
          <cell r="X1433">
            <v>42500</v>
          </cell>
        </row>
        <row r="1434">
          <cell r="A1434" t="str">
            <v>691443</v>
          </cell>
          <cell r="B1434" t="str">
            <v xml:space="preserve">SAFUAN  A.P  </v>
          </cell>
          <cell r="C1434" t="str">
            <v>10</v>
          </cell>
          <cell r="D1434" t="str">
            <v>01/10/2002</v>
          </cell>
          <cell r="E1434" t="str">
            <v>TEKNISI PIPE FITTER</v>
          </cell>
          <cell r="F1434" t="str">
            <v>10</v>
          </cell>
          <cell r="G1434" t="str">
            <v>31/12/2000</v>
          </cell>
          <cell r="H1434">
            <v>22974</v>
          </cell>
          <cell r="I1434" t="str">
            <v>0000065554</v>
          </cell>
          <cell r="J1434" t="str">
            <v>D1</v>
          </cell>
          <cell r="K1434" t="str">
            <v>AKA MJM.SERV. MIGAS I</v>
          </cell>
          <cell r="L1434" t="str">
            <v>PLAJU</v>
          </cell>
          <cell r="M1434" t="str">
            <v>20/05/1985</v>
          </cell>
          <cell r="N1434" t="str">
            <v>E13A50</v>
          </cell>
          <cell r="O1434" t="str">
            <v>BENGKEL</v>
          </cell>
          <cell r="P1434">
            <v>5</v>
          </cell>
          <cell r="Q1434">
            <v>5</v>
          </cell>
          <cell r="R1434">
            <v>4</v>
          </cell>
          <cell r="S1434">
            <v>13.333333333333334</v>
          </cell>
          <cell r="T1434">
            <v>4</v>
          </cell>
          <cell r="U1434">
            <v>4</v>
          </cell>
          <cell r="V1434">
            <v>0</v>
          </cell>
          <cell r="W1434">
            <v>42</v>
          </cell>
          <cell r="X1434">
            <v>43063</v>
          </cell>
        </row>
        <row r="1435">
          <cell r="A1435" t="str">
            <v>691451</v>
          </cell>
          <cell r="B1435" t="str">
            <v xml:space="preserve">TOHAP LUBIS  ST  </v>
          </cell>
          <cell r="C1435" t="str">
            <v>10</v>
          </cell>
          <cell r="D1435" t="str">
            <v>01/04/2003</v>
          </cell>
          <cell r="E1435" t="str">
            <v>TEK. INT. AREA-B</v>
          </cell>
          <cell r="F1435" t="str">
            <v>10</v>
          </cell>
          <cell r="G1435" t="str">
            <v>31/12/2000</v>
          </cell>
          <cell r="H1435">
            <v>23567</v>
          </cell>
          <cell r="I1435" t="str">
            <v>0000044565</v>
          </cell>
          <cell r="J1435" t="str">
            <v>S1</v>
          </cell>
          <cell r="K1435" t="str">
            <v>TEKNIK ELEKTRO</v>
          </cell>
          <cell r="L1435" t="str">
            <v>PLAJU</v>
          </cell>
          <cell r="M1435" t="str">
            <v>20/05/1985</v>
          </cell>
          <cell r="N1435" t="str">
            <v>E13A20</v>
          </cell>
          <cell r="O1435" t="str">
            <v>PEM-I</v>
          </cell>
          <cell r="P1435">
            <v>5</v>
          </cell>
          <cell r="Q1435">
            <v>6</v>
          </cell>
          <cell r="R1435">
            <v>5</v>
          </cell>
          <cell r="S1435">
            <v>16.666666666666668</v>
          </cell>
          <cell r="T1435">
            <v>7</v>
          </cell>
          <cell r="U1435">
            <v>4</v>
          </cell>
          <cell r="V1435">
            <v>0</v>
          </cell>
          <cell r="W1435">
            <v>40</v>
          </cell>
          <cell r="X1435">
            <v>43655</v>
          </cell>
        </row>
        <row r="1436">
          <cell r="A1436" t="str">
            <v>691476</v>
          </cell>
          <cell r="B1436" t="str">
            <v xml:space="preserve">SUSWANTO  A.MA  </v>
          </cell>
          <cell r="C1436" t="str">
            <v>10</v>
          </cell>
          <cell r="D1436" t="str">
            <v>01/04/2003</v>
          </cell>
          <cell r="E1436" t="str">
            <v>TEK. INT. AREA-B</v>
          </cell>
          <cell r="F1436" t="str">
            <v>10</v>
          </cell>
          <cell r="G1436" t="str">
            <v>31/12/2000</v>
          </cell>
          <cell r="H1436">
            <v>23894</v>
          </cell>
          <cell r="I1436" t="str">
            <v>0000055455</v>
          </cell>
          <cell r="J1436" t="str">
            <v>D2</v>
          </cell>
          <cell r="K1436" t="str">
            <v>AKA INST/ELKA II</v>
          </cell>
          <cell r="L1436" t="str">
            <v>PLAJU</v>
          </cell>
          <cell r="M1436" t="str">
            <v>20/05/1985</v>
          </cell>
          <cell r="N1436" t="str">
            <v>E13A30</v>
          </cell>
          <cell r="O1436" t="str">
            <v>PEM-II</v>
          </cell>
          <cell r="P1436">
            <v>4</v>
          </cell>
          <cell r="Q1436">
            <v>5</v>
          </cell>
          <cell r="R1436">
            <v>5</v>
          </cell>
          <cell r="S1436">
            <v>13.333333333333334</v>
          </cell>
          <cell r="T1436">
            <v>5</v>
          </cell>
          <cell r="U1436">
            <v>4</v>
          </cell>
          <cell r="V1436">
            <v>0</v>
          </cell>
          <cell r="W1436">
            <v>39</v>
          </cell>
          <cell r="X1436">
            <v>43983</v>
          </cell>
        </row>
        <row r="1437">
          <cell r="A1437" t="str">
            <v>691492</v>
          </cell>
          <cell r="B1437" t="str">
            <v xml:space="preserve">BENNY PASARIBU    </v>
          </cell>
          <cell r="C1437" t="str">
            <v>11</v>
          </cell>
          <cell r="D1437" t="str">
            <v>01/04/2001</v>
          </cell>
          <cell r="E1437" t="str">
            <v>OPR. TANK RPM - F</v>
          </cell>
          <cell r="F1437" t="str">
            <v>11</v>
          </cell>
          <cell r="G1437" t="str">
            <v>03/01/2000</v>
          </cell>
          <cell r="H1437">
            <v>22513</v>
          </cell>
          <cell r="I1437" t="str">
            <v>0000036456</v>
          </cell>
          <cell r="J1437" t="str">
            <v>SMA</v>
          </cell>
          <cell r="K1437" t="str">
            <v>S.M.A-B/PASPAL</v>
          </cell>
          <cell r="L1437" t="str">
            <v>PLAJU</v>
          </cell>
          <cell r="M1437" t="str">
            <v>20/05/1985</v>
          </cell>
          <cell r="N1437" t="str">
            <v>E13119</v>
          </cell>
          <cell r="O1437" t="str">
            <v>I T P</v>
          </cell>
          <cell r="P1437">
            <v>4</v>
          </cell>
          <cell r="Q1437">
            <v>5</v>
          </cell>
          <cell r="R1437">
            <v>6</v>
          </cell>
          <cell r="S1437">
            <v>15</v>
          </cell>
          <cell r="T1437">
            <v>3</v>
          </cell>
          <cell r="U1437">
            <v>4</v>
          </cell>
          <cell r="V1437">
            <v>0</v>
          </cell>
          <cell r="W1437">
            <v>43</v>
          </cell>
          <cell r="X1437">
            <v>42602</v>
          </cell>
        </row>
        <row r="1438">
          <cell r="A1438" t="str">
            <v>691516</v>
          </cell>
          <cell r="B1438" t="str">
            <v xml:space="preserve">YULIZAR  IR  </v>
          </cell>
          <cell r="C1438" t="str">
            <v>09</v>
          </cell>
          <cell r="D1438" t="str">
            <v>01/10/2003</v>
          </cell>
          <cell r="E1438" t="str">
            <v>TEKNISI RIGGER</v>
          </cell>
          <cell r="F1438" t="str">
            <v>09</v>
          </cell>
          <cell r="G1438" t="str">
            <v>01/10/2002</v>
          </cell>
          <cell r="H1438">
            <v>23451</v>
          </cell>
          <cell r="I1438" t="str">
            <v>0000056665</v>
          </cell>
          <cell r="J1438" t="str">
            <v>S1</v>
          </cell>
          <cell r="K1438" t="str">
            <v>TEKNIK SIPIL</v>
          </cell>
          <cell r="L1438" t="str">
            <v>PLAJU</v>
          </cell>
          <cell r="M1438" t="str">
            <v>20/05/1985</v>
          </cell>
          <cell r="N1438" t="str">
            <v>E13A50</v>
          </cell>
          <cell r="O1438" t="str">
            <v>BENGKEL</v>
          </cell>
          <cell r="P1438">
            <v>6</v>
          </cell>
          <cell r="Q1438">
            <v>6</v>
          </cell>
          <cell r="R1438">
            <v>5</v>
          </cell>
          <cell r="S1438">
            <v>18.333333333333332</v>
          </cell>
          <cell r="T1438">
            <v>7</v>
          </cell>
          <cell r="U1438">
            <v>2</v>
          </cell>
          <cell r="V1438">
            <v>0</v>
          </cell>
          <cell r="W1438">
            <v>40</v>
          </cell>
          <cell r="X1438">
            <v>43539</v>
          </cell>
        </row>
        <row r="1439">
          <cell r="A1439" t="str">
            <v>691524</v>
          </cell>
          <cell r="B1439" t="str">
            <v xml:space="preserve">JONHART SIMORANGKIR    </v>
          </cell>
          <cell r="C1439" t="str">
            <v>10</v>
          </cell>
          <cell r="D1439" t="str">
            <v>01/10/2003</v>
          </cell>
          <cell r="E1439" t="str">
            <v>PMK. JAGA LAB TA/PTA</v>
          </cell>
          <cell r="F1439" t="str">
            <v>10</v>
          </cell>
          <cell r="G1439" t="str">
            <v>01/10/2000</v>
          </cell>
          <cell r="H1439">
            <v>22108</v>
          </cell>
          <cell r="I1439" t="str">
            <v>0000055565</v>
          </cell>
          <cell r="J1439" t="str">
            <v>SMK</v>
          </cell>
          <cell r="K1439" t="str">
            <v>S.T.M  MESIN</v>
          </cell>
          <cell r="L1439" t="str">
            <v>PLAJU</v>
          </cell>
          <cell r="M1439" t="str">
            <v>20/05/1985</v>
          </cell>
          <cell r="N1439" t="str">
            <v>E13140</v>
          </cell>
          <cell r="O1439" t="str">
            <v>LABORATORIUM</v>
          </cell>
          <cell r="P1439">
            <v>5</v>
          </cell>
          <cell r="Q1439">
            <v>6</v>
          </cell>
          <cell r="R1439">
            <v>5</v>
          </cell>
          <cell r="S1439">
            <v>16.666666666666668</v>
          </cell>
          <cell r="T1439">
            <v>3</v>
          </cell>
          <cell r="U1439">
            <v>4</v>
          </cell>
          <cell r="V1439">
            <v>0</v>
          </cell>
          <cell r="W1439">
            <v>44</v>
          </cell>
          <cell r="X1439">
            <v>42196</v>
          </cell>
        </row>
        <row r="1440">
          <cell r="A1440" t="str">
            <v>691549</v>
          </cell>
          <cell r="B1440" t="str">
            <v xml:space="preserve">GANDA KUSUMA    </v>
          </cell>
          <cell r="C1440" t="str">
            <v>10</v>
          </cell>
          <cell r="D1440" t="str">
            <v>01/04/2003</v>
          </cell>
          <cell r="E1440" t="str">
            <v>TEKNISI</v>
          </cell>
          <cell r="F1440" t="str">
            <v>10</v>
          </cell>
          <cell r="G1440" t="str">
            <v>31/12/2000</v>
          </cell>
          <cell r="H1440">
            <v>22562</v>
          </cell>
          <cell r="I1440" t="str">
            <v>0000055555</v>
          </cell>
          <cell r="J1440" t="str">
            <v>SMA</v>
          </cell>
          <cell r="K1440" t="str">
            <v>SMA/PASPAL/IPA</v>
          </cell>
          <cell r="L1440" t="str">
            <v>PLAJU</v>
          </cell>
          <cell r="M1440" t="str">
            <v>20/05/1985</v>
          </cell>
          <cell r="N1440" t="str">
            <v>E13A50</v>
          </cell>
          <cell r="O1440" t="str">
            <v>BENGKEL</v>
          </cell>
          <cell r="P1440">
            <v>5</v>
          </cell>
          <cell r="Q1440">
            <v>5</v>
          </cell>
          <cell r="R1440">
            <v>5</v>
          </cell>
          <cell r="S1440">
            <v>15</v>
          </cell>
          <cell r="T1440">
            <v>3</v>
          </cell>
          <cell r="U1440">
            <v>4</v>
          </cell>
          <cell r="V1440">
            <v>0</v>
          </cell>
          <cell r="W1440">
            <v>43</v>
          </cell>
          <cell r="X1440">
            <v>42651</v>
          </cell>
        </row>
        <row r="1441">
          <cell r="A1441" t="str">
            <v>691557</v>
          </cell>
          <cell r="B1441" t="str">
            <v xml:space="preserve">DIAN ASA    </v>
          </cell>
          <cell r="C1441" t="str">
            <v>10</v>
          </cell>
          <cell r="D1441" t="str">
            <v>01/04/2003</v>
          </cell>
          <cell r="E1441" t="str">
            <v>PMK. F R D  TA</v>
          </cell>
          <cell r="F1441" t="str">
            <v>10</v>
          </cell>
          <cell r="G1441" t="str">
            <v>16/09/2002</v>
          </cell>
          <cell r="H1441">
            <v>22921</v>
          </cell>
          <cell r="I1441" t="str">
            <v>0000056655</v>
          </cell>
          <cell r="J1441" t="str">
            <v>SMA</v>
          </cell>
          <cell r="K1441" t="str">
            <v>S.M.A / SOSIAL</v>
          </cell>
          <cell r="L1441" t="str">
            <v>PLAJU</v>
          </cell>
          <cell r="M1441" t="str">
            <v>20/05/1985</v>
          </cell>
          <cell r="N1441" t="str">
            <v>E13132</v>
          </cell>
          <cell r="O1441" t="str">
            <v>TA/PTA</v>
          </cell>
          <cell r="P1441">
            <v>6</v>
          </cell>
          <cell r="Q1441">
            <v>5</v>
          </cell>
          <cell r="R1441">
            <v>5</v>
          </cell>
          <cell r="S1441">
            <v>16.666666666666668</v>
          </cell>
          <cell r="T1441">
            <v>3</v>
          </cell>
          <cell r="U1441">
            <v>2</v>
          </cell>
          <cell r="V1441">
            <v>0</v>
          </cell>
          <cell r="W1441">
            <v>42</v>
          </cell>
          <cell r="X1441">
            <v>43010</v>
          </cell>
        </row>
        <row r="1442">
          <cell r="A1442" t="str">
            <v>691573</v>
          </cell>
          <cell r="B1442" t="str">
            <v xml:space="preserve">M A R D I A N    </v>
          </cell>
          <cell r="C1442" t="str">
            <v>10</v>
          </cell>
          <cell r="D1442" t="str">
            <v>01/04/2002</v>
          </cell>
          <cell r="E1442" t="str">
            <v>PMK. JAGA LAB  SG</v>
          </cell>
          <cell r="F1442" t="str">
            <v>10</v>
          </cell>
          <cell r="G1442" t="str">
            <v>03/01/2000</v>
          </cell>
          <cell r="H1442">
            <v>20791</v>
          </cell>
          <cell r="I1442" t="str">
            <v>0000055555</v>
          </cell>
          <cell r="J1442" t="str">
            <v>SMK</v>
          </cell>
          <cell r="K1442" t="str">
            <v>S T M / MESIN</v>
          </cell>
          <cell r="L1442" t="str">
            <v>SUNGAI GERONG</v>
          </cell>
          <cell r="M1442" t="str">
            <v>20/05/1985</v>
          </cell>
          <cell r="N1442" t="str">
            <v>E13140</v>
          </cell>
          <cell r="O1442" t="str">
            <v>LABORATORIUM</v>
          </cell>
          <cell r="P1442">
            <v>5</v>
          </cell>
          <cell r="Q1442">
            <v>5</v>
          </cell>
          <cell r="R1442">
            <v>5</v>
          </cell>
          <cell r="S1442">
            <v>15</v>
          </cell>
          <cell r="T1442">
            <v>3</v>
          </cell>
          <cell r="U1442">
            <v>4</v>
          </cell>
          <cell r="V1442">
            <v>0</v>
          </cell>
          <cell r="W1442">
            <v>48</v>
          </cell>
          <cell r="X1442">
            <v>40879</v>
          </cell>
        </row>
        <row r="1443">
          <cell r="A1443" t="str">
            <v>691581</v>
          </cell>
          <cell r="B1443" t="str">
            <v xml:space="preserve">PADMONO TRINUGROHO  S.T  </v>
          </cell>
          <cell r="C1443" t="str">
            <v>10</v>
          </cell>
          <cell r="D1443" t="str">
            <v>01/04/2002</v>
          </cell>
          <cell r="E1443" t="str">
            <v>PMK. LAB  FUEL &amp; CRD</v>
          </cell>
          <cell r="F1443" t="str">
            <v>10</v>
          </cell>
          <cell r="G1443" t="str">
            <v>03/01/2000</v>
          </cell>
          <cell r="H1443">
            <v>23601</v>
          </cell>
          <cell r="I1443" t="str">
            <v>0000055556</v>
          </cell>
          <cell r="J1443" t="str">
            <v>S1</v>
          </cell>
          <cell r="K1443" t="str">
            <v>TEKNIK ELEKTRO</v>
          </cell>
          <cell r="L1443" t="str">
            <v>PLAJU</v>
          </cell>
          <cell r="M1443" t="str">
            <v>20/05/1985</v>
          </cell>
          <cell r="N1443" t="str">
            <v>E13140</v>
          </cell>
          <cell r="O1443" t="str">
            <v>LABORATORIUM</v>
          </cell>
          <cell r="P1443">
            <v>5</v>
          </cell>
          <cell r="Q1443">
            <v>5</v>
          </cell>
          <cell r="R1443">
            <v>6</v>
          </cell>
          <cell r="S1443">
            <v>16.666666666666668</v>
          </cell>
          <cell r="T1443">
            <v>7</v>
          </cell>
          <cell r="U1443">
            <v>4</v>
          </cell>
          <cell r="V1443">
            <v>0</v>
          </cell>
          <cell r="W1443">
            <v>40</v>
          </cell>
          <cell r="X1443">
            <v>43689</v>
          </cell>
        </row>
        <row r="1444">
          <cell r="A1444" t="str">
            <v>691605</v>
          </cell>
          <cell r="B1444" t="str">
            <v xml:space="preserve">KAHAR ZAENI  S.T  </v>
          </cell>
          <cell r="C1444" t="str">
            <v>10</v>
          </cell>
          <cell r="D1444" t="str">
            <v>01/04/2002</v>
          </cell>
          <cell r="E1444" t="str">
            <v>PMK. LAB LIND LINGK</v>
          </cell>
          <cell r="F1444" t="str">
            <v>10</v>
          </cell>
          <cell r="G1444" t="str">
            <v>03/01/2000</v>
          </cell>
          <cell r="H1444">
            <v>23002</v>
          </cell>
          <cell r="I1444" t="str">
            <v>0000066666</v>
          </cell>
          <cell r="J1444" t="str">
            <v>S1</v>
          </cell>
          <cell r="K1444" t="str">
            <v>TEKNIK KIMIA</v>
          </cell>
          <cell r="L1444" t="str">
            <v>PLAJU</v>
          </cell>
          <cell r="M1444" t="str">
            <v>20/05/1985</v>
          </cell>
          <cell r="N1444" t="str">
            <v>E13140</v>
          </cell>
          <cell r="O1444" t="str">
            <v>LABORATORIUM</v>
          </cell>
          <cell r="P1444">
            <v>6</v>
          </cell>
          <cell r="Q1444">
            <v>6</v>
          </cell>
          <cell r="R1444">
            <v>6</v>
          </cell>
          <cell r="S1444">
            <v>20</v>
          </cell>
          <cell r="T1444">
            <v>7</v>
          </cell>
          <cell r="U1444">
            <v>4</v>
          </cell>
          <cell r="V1444">
            <v>0</v>
          </cell>
          <cell r="W1444">
            <v>42</v>
          </cell>
          <cell r="X1444">
            <v>43091</v>
          </cell>
        </row>
        <row r="1445">
          <cell r="A1445" t="str">
            <v>691613</v>
          </cell>
          <cell r="B1445" t="str">
            <v xml:space="preserve">SUHARTO    </v>
          </cell>
          <cell r="C1445" t="str">
            <v>10</v>
          </cell>
          <cell r="D1445" t="str">
            <v>01/04/2002</v>
          </cell>
          <cell r="E1445" t="str">
            <v>PMK. LAB AIR PL</v>
          </cell>
          <cell r="F1445" t="str">
            <v>10</v>
          </cell>
          <cell r="G1445" t="str">
            <v>16/08/2000</v>
          </cell>
          <cell r="H1445">
            <v>22683</v>
          </cell>
          <cell r="I1445" t="str">
            <v>0000055565</v>
          </cell>
          <cell r="J1445" t="str">
            <v>SMA</v>
          </cell>
          <cell r="K1445" t="str">
            <v>SMA/PASPAL/IPA</v>
          </cell>
          <cell r="L1445" t="str">
            <v>PLAJU</v>
          </cell>
          <cell r="M1445" t="str">
            <v>20/05/1985</v>
          </cell>
          <cell r="N1445" t="str">
            <v>E13140</v>
          </cell>
          <cell r="O1445" t="str">
            <v>LABORATORIUM</v>
          </cell>
          <cell r="P1445">
            <v>5</v>
          </cell>
          <cell r="Q1445">
            <v>6</v>
          </cell>
          <cell r="R1445">
            <v>5</v>
          </cell>
          <cell r="S1445">
            <v>16.666666666666668</v>
          </cell>
          <cell r="T1445">
            <v>3</v>
          </cell>
          <cell r="U1445">
            <v>4</v>
          </cell>
          <cell r="V1445">
            <v>0</v>
          </cell>
          <cell r="W1445">
            <v>42</v>
          </cell>
          <cell r="X1445">
            <v>42772</v>
          </cell>
        </row>
        <row r="1446">
          <cell r="A1446" t="str">
            <v>691638</v>
          </cell>
          <cell r="B1446" t="str">
            <v xml:space="preserve">M. SAHRIZAL  A.MD  </v>
          </cell>
          <cell r="C1446" t="str">
            <v>11</v>
          </cell>
          <cell r="D1446" t="str">
            <v>01/10/1999</v>
          </cell>
          <cell r="E1446" t="str">
            <v>PMK. LAB MAINT</v>
          </cell>
          <cell r="F1446" t="str">
            <v>10</v>
          </cell>
          <cell r="G1446" t="str">
            <v>03/01/2000</v>
          </cell>
          <cell r="H1446">
            <v>22524</v>
          </cell>
          <cell r="I1446" t="str">
            <v>0000055555</v>
          </cell>
          <cell r="J1446" t="str">
            <v>D2</v>
          </cell>
          <cell r="K1446" t="str">
            <v>AKA LAB III</v>
          </cell>
          <cell r="L1446" t="str">
            <v>PLAJU</v>
          </cell>
          <cell r="M1446" t="str">
            <v>20/05/1985</v>
          </cell>
          <cell r="N1446" t="str">
            <v>E13140</v>
          </cell>
          <cell r="O1446" t="str">
            <v>LABORATORIUM</v>
          </cell>
          <cell r="P1446">
            <v>5</v>
          </cell>
          <cell r="Q1446">
            <v>5</v>
          </cell>
          <cell r="R1446">
            <v>5</v>
          </cell>
          <cell r="S1446">
            <v>15</v>
          </cell>
          <cell r="T1446">
            <v>5</v>
          </cell>
          <cell r="U1446">
            <v>4</v>
          </cell>
          <cell r="V1446">
            <v>-1</v>
          </cell>
          <cell r="W1446">
            <v>43</v>
          </cell>
          <cell r="X1446">
            <v>42613</v>
          </cell>
        </row>
        <row r="1447">
          <cell r="A1447" t="str">
            <v>691646</v>
          </cell>
          <cell r="B1447" t="str">
            <v xml:space="preserve">ISMANTO  IR  </v>
          </cell>
          <cell r="C1447" t="str">
            <v>09</v>
          </cell>
          <cell r="D1447" t="str">
            <v>01/10/2003</v>
          </cell>
          <cell r="E1447" t="str">
            <v>AST. TEKNIK GAMBAR&amp;SURVEY</v>
          </cell>
          <cell r="F1447" t="str">
            <v>08</v>
          </cell>
          <cell r="G1447" t="str">
            <v>02/01/2002</v>
          </cell>
          <cell r="H1447">
            <v>22235</v>
          </cell>
          <cell r="I1447" t="str">
            <v>0000065665</v>
          </cell>
          <cell r="J1447" t="str">
            <v>S1</v>
          </cell>
          <cell r="K1447" t="str">
            <v>TEKNIK MESIN</v>
          </cell>
          <cell r="L1447" t="str">
            <v>PLAJU</v>
          </cell>
          <cell r="M1447" t="str">
            <v>20/05/1985</v>
          </cell>
          <cell r="N1447" t="str">
            <v>E13330</v>
          </cell>
          <cell r="O1447" t="str">
            <v>PROY ENJ</v>
          </cell>
          <cell r="P1447">
            <v>6</v>
          </cell>
          <cell r="Q1447">
            <v>6</v>
          </cell>
          <cell r="R1447">
            <v>5</v>
          </cell>
          <cell r="S1447">
            <v>18.333333333333332</v>
          </cell>
          <cell r="T1447">
            <v>7</v>
          </cell>
          <cell r="U1447">
            <v>2</v>
          </cell>
          <cell r="V1447">
            <v>-1</v>
          </cell>
          <cell r="W1447">
            <v>44</v>
          </cell>
          <cell r="X1447">
            <v>42323</v>
          </cell>
        </row>
        <row r="1448">
          <cell r="A1448" t="str">
            <v>691654</v>
          </cell>
          <cell r="B1448" t="str">
            <v xml:space="preserve">SUSANTO  A.MA  </v>
          </cell>
          <cell r="C1448" t="str">
            <v>10</v>
          </cell>
          <cell r="D1448" t="str">
            <v>01/04/2003</v>
          </cell>
          <cell r="E1448" t="str">
            <v>PMK. JAGA LAB SG</v>
          </cell>
          <cell r="F1448" t="str">
            <v>10</v>
          </cell>
          <cell r="G1448" t="str">
            <v>16/08/2000</v>
          </cell>
          <cell r="H1448">
            <v>22193</v>
          </cell>
          <cell r="I1448" t="str">
            <v>0000055555</v>
          </cell>
          <cell r="J1448" t="str">
            <v>D3</v>
          </cell>
          <cell r="K1448" t="str">
            <v>SM TEKNIK KIMIA</v>
          </cell>
          <cell r="L1448" t="str">
            <v>SUNGAI GERONG</v>
          </cell>
          <cell r="M1448" t="str">
            <v>20/05/1985</v>
          </cell>
          <cell r="N1448" t="str">
            <v>E13140</v>
          </cell>
          <cell r="O1448" t="str">
            <v>LABORATORIUM</v>
          </cell>
          <cell r="P1448">
            <v>5</v>
          </cell>
          <cell r="Q1448">
            <v>5</v>
          </cell>
          <cell r="R1448">
            <v>5</v>
          </cell>
          <cell r="S1448">
            <v>15</v>
          </cell>
          <cell r="T1448">
            <v>6</v>
          </cell>
          <cell r="U1448">
            <v>4</v>
          </cell>
          <cell r="V1448">
            <v>0</v>
          </cell>
          <cell r="W1448">
            <v>44</v>
          </cell>
          <cell r="X1448">
            <v>42281</v>
          </cell>
        </row>
        <row r="1449">
          <cell r="A1449" t="str">
            <v>691679</v>
          </cell>
          <cell r="B1449" t="str">
            <v xml:space="preserve">KHOLILURRAHMAN  A.P  </v>
          </cell>
          <cell r="C1449" t="str">
            <v>10</v>
          </cell>
          <cell r="D1449" t="str">
            <v>01/04/2003</v>
          </cell>
          <cell r="E1449" t="str">
            <v>PMK. JAGA LAB PL</v>
          </cell>
          <cell r="F1449" t="str">
            <v>10</v>
          </cell>
          <cell r="G1449" t="str">
            <v>01/10/2000</v>
          </cell>
          <cell r="H1449">
            <v>23080</v>
          </cell>
          <cell r="I1449" t="str">
            <v>0000055555</v>
          </cell>
          <cell r="J1449" t="str">
            <v>D1</v>
          </cell>
          <cell r="K1449" t="str">
            <v>AKA LAB/KILANG I</v>
          </cell>
          <cell r="L1449" t="str">
            <v>SUNGAI GERONG</v>
          </cell>
          <cell r="M1449" t="str">
            <v>20/05/1985</v>
          </cell>
          <cell r="N1449" t="str">
            <v>E13140</v>
          </cell>
          <cell r="O1449" t="str">
            <v>LABORATORIUM</v>
          </cell>
          <cell r="P1449">
            <v>5</v>
          </cell>
          <cell r="Q1449">
            <v>5</v>
          </cell>
          <cell r="R1449">
            <v>5</v>
          </cell>
          <cell r="S1449">
            <v>15</v>
          </cell>
          <cell r="T1449">
            <v>4</v>
          </cell>
          <cell r="U1449">
            <v>4</v>
          </cell>
          <cell r="V1449">
            <v>0</v>
          </cell>
          <cell r="W1449">
            <v>41</v>
          </cell>
          <cell r="X1449">
            <v>43169</v>
          </cell>
        </row>
        <row r="1450">
          <cell r="A1450" t="str">
            <v>691695</v>
          </cell>
          <cell r="B1450" t="str">
            <v xml:space="preserve">MUHAMMAD ZEN  A.MA  </v>
          </cell>
          <cell r="C1450" t="str">
            <v>10</v>
          </cell>
          <cell r="D1450" t="str">
            <v>01/04/2003</v>
          </cell>
          <cell r="E1450" t="str">
            <v>PMK. JAGA LAB PL</v>
          </cell>
          <cell r="F1450" t="str">
            <v>10</v>
          </cell>
          <cell r="G1450" t="str">
            <v>03/01/2000</v>
          </cell>
          <cell r="H1450">
            <v>23050</v>
          </cell>
          <cell r="I1450" t="str">
            <v>0000065555</v>
          </cell>
          <cell r="J1450" t="str">
            <v>D2</v>
          </cell>
          <cell r="K1450" t="str">
            <v>AKA LAB/KILANG II</v>
          </cell>
          <cell r="L1450" t="str">
            <v>PLAJU</v>
          </cell>
          <cell r="M1450" t="str">
            <v>20/05/1985</v>
          </cell>
          <cell r="N1450" t="str">
            <v>E13140</v>
          </cell>
          <cell r="O1450" t="str">
            <v>LABORATORIUM</v>
          </cell>
          <cell r="P1450">
            <v>5</v>
          </cell>
          <cell r="Q1450">
            <v>5</v>
          </cell>
          <cell r="R1450">
            <v>5</v>
          </cell>
          <cell r="S1450">
            <v>15</v>
          </cell>
          <cell r="T1450">
            <v>5</v>
          </cell>
          <cell r="U1450">
            <v>4</v>
          </cell>
          <cell r="V1450">
            <v>0</v>
          </cell>
          <cell r="W1450">
            <v>41</v>
          </cell>
          <cell r="X1450">
            <v>43139</v>
          </cell>
        </row>
        <row r="1451">
          <cell r="A1451" t="str">
            <v>691719</v>
          </cell>
          <cell r="B1451" t="str">
            <v xml:space="preserve">JOKO WAGE SATRIO  A.P  </v>
          </cell>
          <cell r="C1451" t="str">
            <v>10</v>
          </cell>
          <cell r="D1451" t="str">
            <v>01/04/2002</v>
          </cell>
          <cell r="E1451" t="str">
            <v>PMK. LAB AIR SG</v>
          </cell>
          <cell r="F1451" t="str">
            <v>10</v>
          </cell>
          <cell r="G1451" t="str">
            <v>03/01/2000</v>
          </cell>
          <cell r="H1451">
            <v>22208</v>
          </cell>
          <cell r="I1451" t="str">
            <v>0000056566</v>
          </cell>
          <cell r="J1451" t="str">
            <v>D1</v>
          </cell>
          <cell r="K1451" t="str">
            <v>AKA LAB/KILANG I</v>
          </cell>
          <cell r="L1451" t="str">
            <v>SUNGAI GERONG</v>
          </cell>
          <cell r="M1451" t="str">
            <v>20/05/1985</v>
          </cell>
          <cell r="N1451" t="str">
            <v>E13140</v>
          </cell>
          <cell r="O1451" t="str">
            <v>LABORATORIUM</v>
          </cell>
          <cell r="P1451">
            <v>5</v>
          </cell>
          <cell r="Q1451">
            <v>6</v>
          </cell>
          <cell r="R1451">
            <v>6</v>
          </cell>
          <cell r="S1451">
            <v>18.333333333333332</v>
          </cell>
          <cell r="T1451">
            <v>4</v>
          </cell>
          <cell r="U1451">
            <v>4</v>
          </cell>
          <cell r="V1451">
            <v>0</v>
          </cell>
          <cell r="W1451">
            <v>44</v>
          </cell>
          <cell r="X1451">
            <v>42296</v>
          </cell>
        </row>
        <row r="1452">
          <cell r="A1452" t="str">
            <v>691735</v>
          </cell>
          <cell r="B1452" t="str">
            <v xml:space="preserve">HANAFI  A.P  </v>
          </cell>
          <cell r="C1452" t="str">
            <v>11</v>
          </cell>
          <cell r="D1452" t="str">
            <v>01/04/1999</v>
          </cell>
          <cell r="E1452" t="str">
            <v>PMK. JAGA LAB TA/PTA</v>
          </cell>
          <cell r="F1452" t="str">
            <v>10</v>
          </cell>
          <cell r="G1452" t="str">
            <v>01/10/2000</v>
          </cell>
          <cell r="H1452">
            <v>23293</v>
          </cell>
          <cell r="I1452" t="str">
            <v>0000055555</v>
          </cell>
          <cell r="J1452" t="str">
            <v>D1</v>
          </cell>
          <cell r="K1452" t="str">
            <v>AKA LAB I</v>
          </cell>
          <cell r="L1452" t="str">
            <v>PLAJU</v>
          </cell>
          <cell r="M1452" t="str">
            <v>20/05/1985</v>
          </cell>
          <cell r="N1452" t="str">
            <v>E13140</v>
          </cell>
          <cell r="O1452" t="str">
            <v>LABORATORIUM</v>
          </cell>
          <cell r="P1452">
            <v>5</v>
          </cell>
          <cell r="Q1452">
            <v>5</v>
          </cell>
          <cell r="R1452">
            <v>5</v>
          </cell>
          <cell r="S1452">
            <v>15</v>
          </cell>
          <cell r="T1452">
            <v>4</v>
          </cell>
          <cell r="U1452">
            <v>4</v>
          </cell>
          <cell r="V1452">
            <v>-1</v>
          </cell>
          <cell r="W1452">
            <v>41</v>
          </cell>
          <cell r="X1452">
            <v>43382</v>
          </cell>
        </row>
        <row r="1453">
          <cell r="A1453" t="str">
            <v>691743</v>
          </cell>
          <cell r="B1453" t="str">
            <v xml:space="preserve">EDI KRISNA  A.MD  </v>
          </cell>
          <cell r="C1453" t="str">
            <v>10</v>
          </cell>
          <cell r="D1453" t="str">
            <v>01/04/2003</v>
          </cell>
          <cell r="E1453" t="str">
            <v>PMK. LAB PRL &amp; GLS</v>
          </cell>
          <cell r="F1453" t="str">
            <v>10</v>
          </cell>
          <cell r="G1453" t="str">
            <v>03/01/2000</v>
          </cell>
          <cell r="H1453">
            <v>24095</v>
          </cell>
          <cell r="I1453" t="str">
            <v>0000055555</v>
          </cell>
          <cell r="J1453" t="str">
            <v>D3</v>
          </cell>
          <cell r="K1453" t="str">
            <v>AKA LAB/KILANG III</v>
          </cell>
          <cell r="L1453" t="str">
            <v>PLAJU</v>
          </cell>
          <cell r="M1453" t="str">
            <v>20/05/1985</v>
          </cell>
          <cell r="N1453" t="str">
            <v>E13140</v>
          </cell>
          <cell r="O1453" t="str">
            <v>LABORATORIUM</v>
          </cell>
          <cell r="P1453">
            <v>5</v>
          </cell>
          <cell r="Q1453">
            <v>5</v>
          </cell>
          <cell r="R1453">
            <v>5</v>
          </cell>
          <cell r="S1453">
            <v>15</v>
          </cell>
          <cell r="T1453">
            <v>6</v>
          </cell>
          <cell r="U1453">
            <v>4</v>
          </cell>
          <cell r="V1453">
            <v>0</v>
          </cell>
          <cell r="W1453">
            <v>39</v>
          </cell>
          <cell r="X1453">
            <v>44184</v>
          </cell>
        </row>
        <row r="1454">
          <cell r="A1454" t="str">
            <v>691751</v>
          </cell>
          <cell r="B1454" t="str">
            <v xml:space="preserve">ISKANDAR ZULKARNAIN    </v>
          </cell>
          <cell r="C1454" t="str">
            <v>10</v>
          </cell>
          <cell r="D1454" t="str">
            <v>01/10/2003</v>
          </cell>
          <cell r="E1454" t="str">
            <v>PMK. JAGA LAB PL</v>
          </cell>
          <cell r="F1454" t="str">
            <v>10</v>
          </cell>
          <cell r="G1454" t="str">
            <v>01/12/2002</v>
          </cell>
          <cell r="H1454">
            <v>22168</v>
          </cell>
          <cell r="I1454" t="str">
            <v>0000056555</v>
          </cell>
          <cell r="J1454" t="str">
            <v>SMA</v>
          </cell>
          <cell r="K1454" t="str">
            <v>S.M.A-B/PASPAL</v>
          </cell>
          <cell r="L1454" t="str">
            <v>PLAJU</v>
          </cell>
          <cell r="M1454" t="str">
            <v>20/05/1985</v>
          </cell>
          <cell r="N1454" t="str">
            <v>E13140</v>
          </cell>
          <cell r="O1454" t="str">
            <v>LABORATORIUM</v>
          </cell>
          <cell r="P1454">
            <v>5</v>
          </cell>
          <cell r="Q1454">
            <v>5</v>
          </cell>
          <cell r="R1454">
            <v>5</v>
          </cell>
          <cell r="S1454">
            <v>15</v>
          </cell>
          <cell r="T1454">
            <v>3</v>
          </cell>
          <cell r="U1454">
            <v>2</v>
          </cell>
          <cell r="V1454">
            <v>0</v>
          </cell>
          <cell r="W1454">
            <v>44</v>
          </cell>
          <cell r="X1454">
            <v>42256</v>
          </cell>
        </row>
        <row r="1455">
          <cell r="A1455" t="str">
            <v>691776</v>
          </cell>
          <cell r="B1455" t="str">
            <v xml:space="preserve">NILUL FAUZI  A.P  </v>
          </cell>
          <cell r="C1455" t="str">
            <v>10</v>
          </cell>
          <cell r="D1455" t="str">
            <v>01/04/2002</v>
          </cell>
          <cell r="E1455" t="str">
            <v>PMK. LAB GAS SG</v>
          </cell>
          <cell r="F1455" t="str">
            <v>10</v>
          </cell>
          <cell r="G1455" t="str">
            <v>03/01/2000</v>
          </cell>
          <cell r="H1455">
            <v>22244</v>
          </cell>
          <cell r="I1455" t="str">
            <v>0000055545</v>
          </cell>
          <cell r="J1455" t="str">
            <v>D1</v>
          </cell>
          <cell r="K1455" t="str">
            <v>AKA LAB I</v>
          </cell>
          <cell r="L1455" t="str">
            <v>SUNGAI GERONG</v>
          </cell>
          <cell r="M1455" t="str">
            <v>20/05/1985</v>
          </cell>
          <cell r="N1455" t="str">
            <v>E13140</v>
          </cell>
          <cell r="O1455" t="str">
            <v>LABORATORIUM</v>
          </cell>
          <cell r="P1455">
            <v>5</v>
          </cell>
          <cell r="Q1455">
            <v>4</v>
          </cell>
          <cell r="R1455">
            <v>5</v>
          </cell>
          <cell r="S1455">
            <v>13.333333333333334</v>
          </cell>
          <cell r="T1455">
            <v>4</v>
          </cell>
          <cell r="U1455">
            <v>4</v>
          </cell>
          <cell r="V1455">
            <v>0</v>
          </cell>
          <cell r="W1455">
            <v>44</v>
          </cell>
          <cell r="X1455">
            <v>42332</v>
          </cell>
        </row>
        <row r="1456">
          <cell r="A1456" t="str">
            <v>691824</v>
          </cell>
          <cell r="B1456" t="str">
            <v xml:space="preserve">SUBAGIO    </v>
          </cell>
          <cell r="C1456" t="str">
            <v>10</v>
          </cell>
          <cell r="D1456" t="str">
            <v>01/04/2002</v>
          </cell>
          <cell r="E1456" t="str">
            <v>PMK. LAB MOTOR</v>
          </cell>
          <cell r="F1456" t="str">
            <v>10</v>
          </cell>
          <cell r="G1456" t="str">
            <v>03/01/2000</v>
          </cell>
          <cell r="H1456">
            <v>23361</v>
          </cell>
          <cell r="I1456" t="str">
            <v>0000055556</v>
          </cell>
          <cell r="J1456" t="str">
            <v>SMA</v>
          </cell>
          <cell r="K1456" t="str">
            <v>SMA/PASPAL/IPA</v>
          </cell>
          <cell r="L1456" t="str">
            <v>PLAJU</v>
          </cell>
          <cell r="M1456" t="str">
            <v>20/05/1985</v>
          </cell>
          <cell r="N1456" t="str">
            <v>E13140</v>
          </cell>
          <cell r="O1456" t="str">
            <v>LABORATORIUM</v>
          </cell>
          <cell r="P1456">
            <v>5</v>
          </cell>
          <cell r="Q1456">
            <v>5</v>
          </cell>
          <cell r="R1456">
            <v>6</v>
          </cell>
          <cell r="S1456">
            <v>16.666666666666668</v>
          </cell>
          <cell r="T1456">
            <v>3</v>
          </cell>
          <cell r="U1456">
            <v>4</v>
          </cell>
          <cell r="V1456">
            <v>0</v>
          </cell>
          <cell r="W1456">
            <v>41</v>
          </cell>
          <cell r="X1456">
            <v>43450</v>
          </cell>
        </row>
        <row r="1457">
          <cell r="A1457" t="str">
            <v>691849</v>
          </cell>
          <cell r="B1457" t="str">
            <v xml:space="preserve">SUNARDI  A.MD  </v>
          </cell>
          <cell r="C1457" t="str">
            <v>10</v>
          </cell>
          <cell r="D1457" t="str">
            <v>01/04/2003</v>
          </cell>
          <cell r="E1457" t="str">
            <v>PMK. LAB  FUEL &amp; CRD</v>
          </cell>
          <cell r="F1457" t="str">
            <v>10</v>
          </cell>
          <cell r="G1457" t="str">
            <v>03/01/2000</v>
          </cell>
          <cell r="H1457">
            <v>23523</v>
          </cell>
          <cell r="I1457" t="str">
            <v>0000055555</v>
          </cell>
          <cell r="J1457" t="str">
            <v>D3</v>
          </cell>
          <cell r="K1457" t="str">
            <v>AKA LAB/KILANG III</v>
          </cell>
          <cell r="L1457" t="str">
            <v>PLAJU</v>
          </cell>
          <cell r="M1457" t="str">
            <v>20/05/1985</v>
          </cell>
          <cell r="N1457" t="str">
            <v>E13140</v>
          </cell>
          <cell r="O1457" t="str">
            <v>LABORATORIUM</v>
          </cell>
          <cell r="P1457">
            <v>5</v>
          </cell>
          <cell r="Q1457">
            <v>5</v>
          </cell>
          <cell r="R1457">
            <v>5</v>
          </cell>
          <cell r="S1457">
            <v>15</v>
          </cell>
          <cell r="T1457">
            <v>6</v>
          </cell>
          <cell r="U1457">
            <v>4</v>
          </cell>
          <cell r="V1457">
            <v>0</v>
          </cell>
          <cell r="W1457">
            <v>40</v>
          </cell>
          <cell r="X1457">
            <v>43611</v>
          </cell>
        </row>
        <row r="1458">
          <cell r="A1458" t="str">
            <v>691881</v>
          </cell>
          <cell r="B1458" t="str">
            <v xml:space="preserve">HERY JASMAN  S.T  </v>
          </cell>
          <cell r="C1458" t="str">
            <v>10</v>
          </cell>
          <cell r="D1458" t="str">
            <v>01/04/2003</v>
          </cell>
          <cell r="E1458" t="str">
            <v>PMK. COMP &amp; MAB</v>
          </cell>
          <cell r="F1458" t="str">
            <v>10</v>
          </cell>
          <cell r="G1458" t="str">
            <v>03/01/2000</v>
          </cell>
          <cell r="H1458">
            <v>22189</v>
          </cell>
          <cell r="I1458" t="str">
            <v>0000055554</v>
          </cell>
          <cell r="J1458" t="str">
            <v>S1</v>
          </cell>
          <cell r="K1458" t="str">
            <v>TEKNIK ELEKTRO</v>
          </cell>
          <cell r="L1458" t="str">
            <v>SUNGAI GERONG</v>
          </cell>
          <cell r="M1458" t="str">
            <v>20/05/1985</v>
          </cell>
          <cell r="N1458" t="str">
            <v>E13112</v>
          </cell>
          <cell r="O1458" t="str">
            <v>CD &amp; L</v>
          </cell>
          <cell r="P1458">
            <v>5</v>
          </cell>
          <cell r="Q1458">
            <v>5</v>
          </cell>
          <cell r="R1458">
            <v>4</v>
          </cell>
          <cell r="S1458">
            <v>13.333333333333334</v>
          </cell>
          <cell r="T1458">
            <v>7</v>
          </cell>
          <cell r="U1458">
            <v>4</v>
          </cell>
          <cell r="V1458">
            <v>0</v>
          </cell>
          <cell r="W1458">
            <v>44</v>
          </cell>
          <cell r="X1458">
            <v>42277</v>
          </cell>
        </row>
        <row r="1459">
          <cell r="A1459" t="str">
            <v>691898</v>
          </cell>
          <cell r="B1459" t="str">
            <v xml:space="preserve">ABDUL HALIM    </v>
          </cell>
          <cell r="C1459" t="str">
            <v>10</v>
          </cell>
          <cell r="D1459" t="str">
            <v>01/10/2003</v>
          </cell>
          <cell r="E1459" t="str">
            <v>TEK. LISTRIK AREA-B</v>
          </cell>
          <cell r="F1459" t="str">
            <v>10</v>
          </cell>
          <cell r="G1459" t="str">
            <v>31/12/2000</v>
          </cell>
          <cell r="H1459">
            <v>23257</v>
          </cell>
          <cell r="I1459" t="str">
            <v>0000055565</v>
          </cell>
          <cell r="J1459" t="str">
            <v>SMK</v>
          </cell>
          <cell r="K1459" t="str">
            <v>STM/LISTRIK</v>
          </cell>
          <cell r="L1459" t="str">
            <v>PLAJU</v>
          </cell>
          <cell r="M1459" t="str">
            <v>20/05/1985</v>
          </cell>
          <cell r="N1459" t="str">
            <v>E13A20</v>
          </cell>
          <cell r="O1459" t="str">
            <v>PEM-I</v>
          </cell>
          <cell r="P1459">
            <v>5</v>
          </cell>
          <cell r="Q1459">
            <v>6</v>
          </cell>
          <cell r="R1459">
            <v>5</v>
          </cell>
          <cell r="S1459">
            <v>16.666666666666668</v>
          </cell>
          <cell r="T1459">
            <v>3</v>
          </cell>
          <cell r="U1459">
            <v>4</v>
          </cell>
          <cell r="V1459">
            <v>0</v>
          </cell>
          <cell r="W1459">
            <v>41</v>
          </cell>
          <cell r="X1459">
            <v>43346</v>
          </cell>
        </row>
        <row r="1460">
          <cell r="A1460" t="str">
            <v>691905</v>
          </cell>
          <cell r="B1460" t="str">
            <v xml:space="preserve">A. THAMRIN    </v>
          </cell>
          <cell r="C1460" t="str">
            <v>10</v>
          </cell>
          <cell r="D1460" t="str">
            <v>01/10/2002</v>
          </cell>
          <cell r="E1460" t="str">
            <v>PMK. INCINERATOR</v>
          </cell>
          <cell r="F1460" t="str">
            <v>10</v>
          </cell>
          <cell r="G1460" t="str">
            <v>16/09/2002</v>
          </cell>
          <cell r="H1460">
            <v>22391</v>
          </cell>
          <cell r="I1460" t="str">
            <v>0000066656</v>
          </cell>
          <cell r="J1460" t="str">
            <v>SMA</v>
          </cell>
          <cell r="K1460" t="str">
            <v>SMA/PASPAL/IPA</v>
          </cell>
          <cell r="L1460" t="str">
            <v>PLAJU</v>
          </cell>
          <cell r="M1460" t="str">
            <v>20/05/1985</v>
          </cell>
          <cell r="N1460" t="str">
            <v>E13132</v>
          </cell>
          <cell r="O1460" t="str">
            <v>TA/PTA</v>
          </cell>
          <cell r="P1460">
            <v>6</v>
          </cell>
          <cell r="Q1460">
            <v>5</v>
          </cell>
          <cell r="R1460">
            <v>6</v>
          </cell>
          <cell r="S1460">
            <v>18.333333333333332</v>
          </cell>
          <cell r="T1460">
            <v>3</v>
          </cell>
          <cell r="U1460">
            <v>2</v>
          </cell>
          <cell r="V1460">
            <v>0</v>
          </cell>
          <cell r="W1460">
            <v>43</v>
          </cell>
          <cell r="X1460">
            <v>42480</v>
          </cell>
        </row>
        <row r="1461">
          <cell r="A1461" t="str">
            <v>691913</v>
          </cell>
          <cell r="B1461" t="str">
            <v xml:space="preserve">ADENAN    </v>
          </cell>
          <cell r="C1461" t="str">
            <v>10</v>
          </cell>
          <cell r="D1461" t="str">
            <v>01/10/2002</v>
          </cell>
          <cell r="E1461" t="str">
            <v>AST. JAGA TA</v>
          </cell>
          <cell r="F1461" t="str">
            <v>07</v>
          </cell>
          <cell r="G1461" t="str">
            <v>08/08/2003</v>
          </cell>
          <cell r="H1461">
            <v>22137</v>
          </cell>
          <cell r="I1461" t="str">
            <v>0000066666</v>
          </cell>
          <cell r="J1461" t="str">
            <v>SMA</v>
          </cell>
          <cell r="K1461" t="str">
            <v>SMA/PASPAL/IPA</v>
          </cell>
          <cell r="L1461" t="str">
            <v>PLAJU</v>
          </cell>
          <cell r="M1461" t="str">
            <v>20/05/1985</v>
          </cell>
          <cell r="N1461" t="str">
            <v>E13132</v>
          </cell>
          <cell r="O1461" t="str">
            <v>TA/PTA</v>
          </cell>
          <cell r="P1461">
            <v>6</v>
          </cell>
          <cell r="Q1461">
            <v>6</v>
          </cell>
          <cell r="R1461">
            <v>6</v>
          </cell>
          <cell r="S1461">
            <v>20</v>
          </cell>
          <cell r="T1461">
            <v>3</v>
          </cell>
          <cell r="U1461">
            <v>1</v>
          </cell>
          <cell r="V1461">
            <v>-3</v>
          </cell>
          <cell r="W1461">
            <v>44</v>
          </cell>
          <cell r="X1461">
            <v>42225</v>
          </cell>
        </row>
        <row r="1462">
          <cell r="A1462" t="str">
            <v>691938</v>
          </cell>
          <cell r="B1462" t="str">
            <v xml:space="preserve">SUMARNO  SE  </v>
          </cell>
          <cell r="C1462" t="str">
            <v>10</v>
          </cell>
          <cell r="D1462" t="str">
            <v>01/04/2003</v>
          </cell>
          <cell r="E1462" t="str">
            <v>PMK. DISTRIBUSI</v>
          </cell>
          <cell r="F1462" t="str">
            <v>10</v>
          </cell>
          <cell r="G1462" t="str">
            <v>03/01/2000</v>
          </cell>
          <cell r="H1462">
            <v>22790</v>
          </cell>
          <cell r="I1462" t="str">
            <v>0000045664</v>
          </cell>
          <cell r="J1462" t="str">
            <v>S1</v>
          </cell>
          <cell r="K1462" t="str">
            <v>EKONOMI MANAGEMENT</v>
          </cell>
          <cell r="L1462" t="str">
            <v>PLAJU</v>
          </cell>
          <cell r="M1462" t="str">
            <v>20/05/1985</v>
          </cell>
          <cell r="N1462" t="str">
            <v>E13118</v>
          </cell>
          <cell r="O1462" t="str">
            <v>U T L</v>
          </cell>
          <cell r="P1462">
            <v>6</v>
          </cell>
          <cell r="Q1462">
            <v>6</v>
          </cell>
          <cell r="R1462">
            <v>4</v>
          </cell>
          <cell r="S1462">
            <v>16.666666666666668</v>
          </cell>
          <cell r="T1462">
            <v>7</v>
          </cell>
          <cell r="U1462">
            <v>4</v>
          </cell>
          <cell r="V1462">
            <v>0</v>
          </cell>
          <cell r="W1462">
            <v>42</v>
          </cell>
          <cell r="X1462">
            <v>42879</v>
          </cell>
        </row>
        <row r="1463">
          <cell r="A1463" t="str">
            <v>691946</v>
          </cell>
          <cell r="B1463" t="str">
            <v xml:space="preserve">SAZILI HS.    </v>
          </cell>
          <cell r="C1463" t="str">
            <v>10</v>
          </cell>
          <cell r="D1463" t="str">
            <v>01/04/2002</v>
          </cell>
          <cell r="E1463" t="str">
            <v>AST. JAGA PTA</v>
          </cell>
          <cell r="F1463" t="str">
            <v>08</v>
          </cell>
          <cell r="G1463" t="str">
            <v>08/08/2003</v>
          </cell>
          <cell r="H1463">
            <v>22102</v>
          </cell>
          <cell r="I1463" t="str">
            <v>0000056655</v>
          </cell>
          <cell r="J1463" t="str">
            <v>SMA</v>
          </cell>
          <cell r="K1463" t="str">
            <v>SMA/PASPAL/IPA</v>
          </cell>
          <cell r="L1463" t="str">
            <v>PLAJU</v>
          </cell>
          <cell r="M1463" t="str">
            <v>20/05/1985</v>
          </cell>
          <cell r="N1463" t="str">
            <v>E13132</v>
          </cell>
          <cell r="O1463" t="str">
            <v>TA/PTA</v>
          </cell>
          <cell r="P1463">
            <v>6</v>
          </cell>
          <cell r="Q1463">
            <v>5</v>
          </cell>
          <cell r="R1463">
            <v>5</v>
          </cell>
          <cell r="S1463">
            <v>16.666666666666668</v>
          </cell>
          <cell r="T1463">
            <v>3</v>
          </cell>
          <cell r="U1463">
            <v>1</v>
          </cell>
          <cell r="V1463">
            <v>-2</v>
          </cell>
          <cell r="W1463">
            <v>44</v>
          </cell>
          <cell r="X1463">
            <v>42190</v>
          </cell>
        </row>
        <row r="1464">
          <cell r="A1464" t="str">
            <v>691962</v>
          </cell>
          <cell r="B1464" t="str">
            <v xml:space="preserve">SAAN SUZANA    </v>
          </cell>
          <cell r="C1464" t="str">
            <v>11</v>
          </cell>
          <cell r="D1464" t="str">
            <v>01/04/2003</v>
          </cell>
          <cell r="E1464" t="str">
            <v>OPR. POLYMERISASI</v>
          </cell>
          <cell r="F1464" t="str">
            <v>11</v>
          </cell>
          <cell r="G1464" t="str">
            <v>03/01/2000</v>
          </cell>
          <cell r="H1464">
            <v>20373</v>
          </cell>
          <cell r="I1464" t="str">
            <v>0000056656</v>
          </cell>
          <cell r="J1464" t="str">
            <v>SMP</v>
          </cell>
          <cell r="K1464" t="str">
            <v>S M P</v>
          </cell>
          <cell r="L1464" t="str">
            <v>PLAJU</v>
          </cell>
          <cell r="M1464" t="str">
            <v>20/05/1985</v>
          </cell>
          <cell r="N1464" t="str">
            <v>E13111</v>
          </cell>
          <cell r="O1464" t="str">
            <v>CD &amp; GP</v>
          </cell>
          <cell r="P1464">
            <v>6</v>
          </cell>
          <cell r="Q1464">
            <v>5</v>
          </cell>
          <cell r="R1464">
            <v>6</v>
          </cell>
          <cell r="S1464">
            <v>18.333333333333332</v>
          </cell>
          <cell r="T1464">
            <v>2</v>
          </cell>
          <cell r="U1464">
            <v>4</v>
          </cell>
          <cell r="V1464">
            <v>0</v>
          </cell>
          <cell r="W1464">
            <v>49</v>
          </cell>
          <cell r="X1464">
            <v>40462</v>
          </cell>
        </row>
        <row r="1465">
          <cell r="A1465" t="str">
            <v>691979</v>
          </cell>
          <cell r="B1465" t="str">
            <v xml:space="preserve">HERMAN ASBULAH    </v>
          </cell>
          <cell r="C1465" t="str">
            <v>11</v>
          </cell>
          <cell r="D1465" t="str">
            <v>01/10/2002</v>
          </cell>
          <cell r="E1465" t="str">
            <v>OPR. AREA II CD V</v>
          </cell>
          <cell r="F1465" t="str">
            <v>11</v>
          </cell>
          <cell r="G1465" t="str">
            <v>03/01/2000</v>
          </cell>
          <cell r="H1465">
            <v>20873</v>
          </cell>
          <cell r="I1465" t="str">
            <v>0000065666</v>
          </cell>
          <cell r="J1465" t="str">
            <v>SMA</v>
          </cell>
          <cell r="K1465" t="str">
            <v>SMA-SOSIAL/PERSAMAAN</v>
          </cell>
          <cell r="L1465" t="str">
            <v>PLAJU</v>
          </cell>
          <cell r="M1465" t="str">
            <v>20/05/1985</v>
          </cell>
          <cell r="N1465" t="str">
            <v>E13111</v>
          </cell>
          <cell r="O1465" t="str">
            <v>CD &amp; GP</v>
          </cell>
          <cell r="P1465">
            <v>6</v>
          </cell>
          <cell r="Q1465">
            <v>6</v>
          </cell>
          <cell r="R1465">
            <v>6</v>
          </cell>
          <cell r="S1465">
            <v>20</v>
          </cell>
          <cell r="T1465">
            <v>3</v>
          </cell>
          <cell r="U1465">
            <v>4</v>
          </cell>
          <cell r="V1465">
            <v>0</v>
          </cell>
          <cell r="W1465">
            <v>47</v>
          </cell>
          <cell r="X1465">
            <v>40961</v>
          </cell>
        </row>
        <row r="1466">
          <cell r="A1466" t="str">
            <v>691987</v>
          </cell>
          <cell r="B1466" t="str">
            <v xml:space="preserve">SYAMSUL DANIL  A.MA  </v>
          </cell>
          <cell r="C1466" t="str">
            <v>10</v>
          </cell>
          <cell r="D1466" t="str">
            <v>01/04/2003</v>
          </cell>
          <cell r="E1466" t="str">
            <v>PMK. PERBAIKAN MEKANIK</v>
          </cell>
          <cell r="F1466" t="str">
            <v>10</v>
          </cell>
          <cell r="G1466" t="str">
            <v>03/01/2000</v>
          </cell>
          <cell r="H1466">
            <v>23199</v>
          </cell>
          <cell r="I1466" t="str">
            <v>0000065556</v>
          </cell>
          <cell r="J1466" t="str">
            <v>D2</v>
          </cell>
          <cell r="K1466" t="str">
            <v>AKA F &amp; S II</v>
          </cell>
          <cell r="L1466" t="str">
            <v>PLAJU</v>
          </cell>
          <cell r="M1466" t="str">
            <v>20/05/1985</v>
          </cell>
          <cell r="N1466" t="str">
            <v>E13410</v>
          </cell>
          <cell r="O1466" t="str">
            <v>PK. LAT &amp; ADM</v>
          </cell>
          <cell r="P1466">
            <v>5</v>
          </cell>
          <cell r="Q1466">
            <v>5</v>
          </cell>
          <cell r="R1466">
            <v>6</v>
          </cell>
          <cell r="S1466">
            <v>16.666666666666668</v>
          </cell>
          <cell r="T1466">
            <v>5</v>
          </cell>
          <cell r="U1466">
            <v>4</v>
          </cell>
          <cell r="V1466">
            <v>0</v>
          </cell>
          <cell r="W1466">
            <v>41</v>
          </cell>
          <cell r="X1466">
            <v>43288</v>
          </cell>
        </row>
        <row r="1467">
          <cell r="A1467" t="str">
            <v>692001</v>
          </cell>
          <cell r="B1467" t="str">
            <v xml:space="preserve">ZAINAL ABIDIN    </v>
          </cell>
          <cell r="C1467" t="str">
            <v>11</v>
          </cell>
          <cell r="D1467" t="str">
            <v>01/04/2002</v>
          </cell>
          <cell r="E1467" t="str">
            <v>TESTER JAGA LAB  SG</v>
          </cell>
          <cell r="F1467" t="str">
            <v>11</v>
          </cell>
          <cell r="G1467" t="str">
            <v>03/01/2000</v>
          </cell>
          <cell r="H1467">
            <v>20549</v>
          </cell>
          <cell r="I1467" t="str">
            <v>0000045545</v>
          </cell>
          <cell r="J1467" t="str">
            <v>SMK</v>
          </cell>
          <cell r="K1467" t="str">
            <v>S T M / MESIN</v>
          </cell>
          <cell r="L1467" t="str">
            <v>SUNGAI GERONG</v>
          </cell>
          <cell r="M1467" t="str">
            <v>20/05/1985</v>
          </cell>
          <cell r="N1467" t="str">
            <v>E13140</v>
          </cell>
          <cell r="O1467" t="str">
            <v>LABORATORIUM</v>
          </cell>
          <cell r="P1467">
            <v>5</v>
          </cell>
          <cell r="Q1467">
            <v>4</v>
          </cell>
          <cell r="R1467">
            <v>5</v>
          </cell>
          <cell r="S1467">
            <v>13.333333333333334</v>
          </cell>
          <cell r="T1467">
            <v>3</v>
          </cell>
          <cell r="U1467">
            <v>4</v>
          </cell>
          <cell r="V1467">
            <v>0</v>
          </cell>
          <cell r="W1467">
            <v>48</v>
          </cell>
          <cell r="X1467">
            <v>40637</v>
          </cell>
        </row>
        <row r="1468">
          <cell r="A1468" t="str">
            <v>692034</v>
          </cell>
          <cell r="B1468" t="str">
            <v xml:space="preserve">ASTA KURNIA  A.MD  </v>
          </cell>
          <cell r="C1468" t="str">
            <v>10</v>
          </cell>
          <cell r="D1468" t="str">
            <v>01/04/2003</v>
          </cell>
          <cell r="E1468" t="str">
            <v>AST. CONSOLE TA</v>
          </cell>
          <cell r="F1468" t="str">
            <v>08</v>
          </cell>
          <cell r="G1468" t="str">
            <v>16/09/2002</v>
          </cell>
          <cell r="H1468">
            <v>23308</v>
          </cell>
          <cell r="I1468" t="str">
            <v>0000076556</v>
          </cell>
          <cell r="J1468" t="str">
            <v>D3</v>
          </cell>
          <cell r="K1468" t="str">
            <v>AKA.III / PENGOLAHAN</v>
          </cell>
          <cell r="L1468" t="str">
            <v>PLAJU</v>
          </cell>
          <cell r="M1468" t="str">
            <v>20/05/1985</v>
          </cell>
          <cell r="N1468" t="str">
            <v>E13132</v>
          </cell>
          <cell r="O1468" t="str">
            <v>TA/PTA</v>
          </cell>
          <cell r="P1468">
            <v>5</v>
          </cell>
          <cell r="Q1468">
            <v>5</v>
          </cell>
          <cell r="R1468">
            <v>6</v>
          </cell>
          <cell r="S1468">
            <v>16.666666666666668</v>
          </cell>
          <cell r="T1468">
            <v>6</v>
          </cell>
          <cell r="U1468">
            <v>2</v>
          </cell>
          <cell r="V1468">
            <v>-2</v>
          </cell>
          <cell r="W1468">
            <v>41</v>
          </cell>
          <cell r="X1468">
            <v>43397</v>
          </cell>
        </row>
        <row r="1469">
          <cell r="A1469" t="str">
            <v>692042</v>
          </cell>
          <cell r="B1469" t="str">
            <v xml:space="preserve">SYARNUBI    </v>
          </cell>
          <cell r="C1469" t="str">
            <v>11</v>
          </cell>
          <cell r="D1469" t="str">
            <v>01/04/2001</v>
          </cell>
          <cell r="E1469" t="str">
            <v>PMK. LPG STAB</v>
          </cell>
          <cell r="F1469" t="str">
            <v>10</v>
          </cell>
          <cell r="G1469" t="str">
            <v>07/09/2003</v>
          </cell>
          <cell r="H1469">
            <v>23462</v>
          </cell>
          <cell r="I1469" t="str">
            <v>0000066666</v>
          </cell>
          <cell r="J1469" t="str">
            <v>SMA</v>
          </cell>
          <cell r="K1469" t="str">
            <v>S.M.A-B/PASPAL</v>
          </cell>
          <cell r="L1469" t="str">
            <v>SUNGAI GERONG</v>
          </cell>
          <cell r="M1469" t="str">
            <v>20/05/1985</v>
          </cell>
          <cell r="N1469" t="str">
            <v>E13112</v>
          </cell>
          <cell r="O1469" t="str">
            <v>CD &amp; L</v>
          </cell>
          <cell r="P1469">
            <v>6</v>
          </cell>
          <cell r="Q1469">
            <v>6</v>
          </cell>
          <cell r="R1469">
            <v>6</v>
          </cell>
          <cell r="S1469">
            <v>20</v>
          </cell>
          <cell r="T1469">
            <v>3</v>
          </cell>
          <cell r="U1469">
            <v>1</v>
          </cell>
          <cell r="V1469">
            <v>-1</v>
          </cell>
          <cell r="W1469">
            <v>40</v>
          </cell>
          <cell r="X1469">
            <v>43550</v>
          </cell>
        </row>
        <row r="1470">
          <cell r="A1470" t="str">
            <v>692059</v>
          </cell>
          <cell r="B1470" t="str">
            <v xml:space="preserve">SURYADI  ST  </v>
          </cell>
          <cell r="C1470" t="str">
            <v>11</v>
          </cell>
          <cell r="D1470" t="str">
            <v>01/10/1999</v>
          </cell>
          <cell r="E1470" t="str">
            <v>AST. ADM &amp; KEU</v>
          </cell>
          <cell r="F1470" t="str">
            <v>08</v>
          </cell>
          <cell r="G1470" t="str">
            <v>16/07/2002</v>
          </cell>
          <cell r="H1470">
            <v>23306</v>
          </cell>
          <cell r="I1470" t="str">
            <v>0000056665</v>
          </cell>
          <cell r="J1470" t="str">
            <v>S1</v>
          </cell>
          <cell r="K1470" t="str">
            <v>TEKNIK MESIN</v>
          </cell>
          <cell r="L1470" t="str">
            <v>PLAJU</v>
          </cell>
          <cell r="M1470" t="str">
            <v>20/05/1985</v>
          </cell>
          <cell r="N1470" t="str">
            <v>E13760</v>
          </cell>
          <cell r="O1470" t="str">
            <v>DIKLAT</v>
          </cell>
          <cell r="P1470">
            <v>6</v>
          </cell>
          <cell r="Q1470">
            <v>6</v>
          </cell>
          <cell r="R1470">
            <v>5</v>
          </cell>
          <cell r="S1470">
            <v>18.333333333333332</v>
          </cell>
          <cell r="T1470">
            <v>7</v>
          </cell>
          <cell r="U1470">
            <v>2</v>
          </cell>
          <cell r="V1470">
            <v>-3</v>
          </cell>
          <cell r="W1470">
            <v>41</v>
          </cell>
          <cell r="X1470">
            <v>43395</v>
          </cell>
        </row>
        <row r="1471">
          <cell r="A1471" t="str">
            <v>692075</v>
          </cell>
          <cell r="B1471" t="str">
            <v xml:space="preserve">ASPAN    </v>
          </cell>
          <cell r="C1471" t="str">
            <v>11</v>
          </cell>
          <cell r="D1471" t="str">
            <v>01/10/1999</v>
          </cell>
          <cell r="E1471" t="str">
            <v>PMK. LPG &amp; STAB</v>
          </cell>
          <cell r="F1471" t="str">
            <v>10</v>
          </cell>
          <cell r="G1471" t="str">
            <v>12/09/2001</v>
          </cell>
          <cell r="H1471">
            <v>22747</v>
          </cell>
          <cell r="I1471" t="str">
            <v>0000055565</v>
          </cell>
          <cell r="J1471" t="str">
            <v>SMA</v>
          </cell>
          <cell r="K1471" t="str">
            <v>SMA/PASPAL/IPA</v>
          </cell>
          <cell r="L1471" t="str">
            <v>SUNGAI GERONG</v>
          </cell>
          <cell r="M1471" t="str">
            <v>20/05/1985</v>
          </cell>
          <cell r="N1471" t="str">
            <v>E13112</v>
          </cell>
          <cell r="O1471" t="str">
            <v>CD &amp; L</v>
          </cell>
          <cell r="P1471">
            <v>5</v>
          </cell>
          <cell r="Q1471">
            <v>6</v>
          </cell>
          <cell r="R1471">
            <v>5</v>
          </cell>
          <cell r="S1471">
            <v>16.666666666666668</v>
          </cell>
          <cell r="T1471">
            <v>3</v>
          </cell>
          <cell r="U1471">
            <v>3</v>
          </cell>
          <cell r="V1471">
            <v>-1</v>
          </cell>
          <cell r="W1471">
            <v>42</v>
          </cell>
          <cell r="X1471">
            <v>42836</v>
          </cell>
        </row>
        <row r="1472">
          <cell r="A1472" t="str">
            <v>692083</v>
          </cell>
          <cell r="B1472" t="str">
            <v xml:space="preserve">SUNYOTO    </v>
          </cell>
          <cell r="C1472" t="str">
            <v>11</v>
          </cell>
          <cell r="D1472" t="str">
            <v>01/04/2002</v>
          </cell>
          <cell r="E1472" t="str">
            <v>TESTER JAGA LAB TA/PTA</v>
          </cell>
          <cell r="F1472" t="str">
            <v>11</v>
          </cell>
          <cell r="G1472" t="str">
            <v>03/01/2000</v>
          </cell>
          <cell r="H1472">
            <v>21990</v>
          </cell>
          <cell r="I1472" t="str">
            <v>0000045555</v>
          </cell>
          <cell r="J1472" t="str">
            <v>SMK</v>
          </cell>
          <cell r="K1472" t="str">
            <v>S.T.M  MESIN</v>
          </cell>
          <cell r="L1472" t="str">
            <v>PLAJU</v>
          </cell>
          <cell r="M1472" t="str">
            <v>20/05/1985</v>
          </cell>
          <cell r="N1472" t="str">
            <v>E13140</v>
          </cell>
          <cell r="O1472" t="str">
            <v>LABORATORIUM</v>
          </cell>
          <cell r="P1472">
            <v>5</v>
          </cell>
          <cell r="Q1472">
            <v>5</v>
          </cell>
          <cell r="R1472">
            <v>5</v>
          </cell>
          <cell r="S1472">
            <v>15</v>
          </cell>
          <cell r="T1472">
            <v>3</v>
          </cell>
          <cell r="U1472">
            <v>4</v>
          </cell>
          <cell r="V1472">
            <v>0</v>
          </cell>
          <cell r="W1472">
            <v>44</v>
          </cell>
          <cell r="X1472">
            <v>42078</v>
          </cell>
        </row>
        <row r="1473">
          <cell r="A1473" t="str">
            <v>692091</v>
          </cell>
          <cell r="B1473" t="str">
            <v xml:space="preserve">M. HASNAWI JAYA  A.P  </v>
          </cell>
          <cell r="C1473" t="str">
            <v>10</v>
          </cell>
          <cell r="D1473" t="str">
            <v>01/04/2003</v>
          </cell>
          <cell r="E1473" t="str">
            <v>TEKNISI</v>
          </cell>
          <cell r="F1473" t="str">
            <v>10</v>
          </cell>
          <cell r="G1473" t="str">
            <v>31/12/2000</v>
          </cell>
          <cell r="H1473">
            <v>22242</v>
          </cell>
          <cell r="I1473" t="str">
            <v>0000045655</v>
          </cell>
          <cell r="J1473" t="str">
            <v>D1</v>
          </cell>
          <cell r="K1473" t="str">
            <v>AKA MESIN I</v>
          </cell>
          <cell r="L1473" t="str">
            <v>PLAJU</v>
          </cell>
          <cell r="M1473" t="str">
            <v>20/05/1985</v>
          </cell>
          <cell r="N1473" t="str">
            <v>E13A50</v>
          </cell>
          <cell r="O1473" t="str">
            <v>BENGKEL</v>
          </cell>
          <cell r="P1473">
            <v>6</v>
          </cell>
          <cell r="Q1473">
            <v>5</v>
          </cell>
          <cell r="R1473">
            <v>5</v>
          </cell>
          <cell r="S1473">
            <v>16.666666666666668</v>
          </cell>
          <cell r="T1473">
            <v>4</v>
          </cell>
          <cell r="U1473">
            <v>4</v>
          </cell>
          <cell r="V1473">
            <v>0</v>
          </cell>
          <cell r="W1473">
            <v>44</v>
          </cell>
          <cell r="X1473">
            <v>42330</v>
          </cell>
        </row>
        <row r="1474">
          <cell r="A1474" t="str">
            <v>692107</v>
          </cell>
          <cell r="B1474" t="str">
            <v xml:space="preserve">HARRY PASLA    </v>
          </cell>
          <cell r="C1474" t="str">
            <v>10</v>
          </cell>
          <cell r="D1474" t="str">
            <v>01/10/2002</v>
          </cell>
          <cell r="E1474" t="str">
            <v>PMK. INCINERATOR</v>
          </cell>
          <cell r="F1474" t="str">
            <v>10</v>
          </cell>
          <cell r="G1474" t="str">
            <v>16/09/2002</v>
          </cell>
          <cell r="H1474">
            <v>21346</v>
          </cell>
          <cell r="I1474" t="str">
            <v>0000056666</v>
          </cell>
          <cell r="J1474" t="str">
            <v>SMA</v>
          </cell>
          <cell r="K1474" t="str">
            <v>S.M.A / SOSIAL</v>
          </cell>
          <cell r="L1474" t="str">
            <v>PLAJU</v>
          </cell>
          <cell r="M1474" t="str">
            <v>20/05/1985</v>
          </cell>
          <cell r="N1474" t="str">
            <v>E13132</v>
          </cell>
          <cell r="O1474" t="str">
            <v>TA/PTA</v>
          </cell>
          <cell r="P1474">
            <v>6</v>
          </cell>
          <cell r="Q1474">
            <v>6</v>
          </cell>
          <cell r="R1474">
            <v>6</v>
          </cell>
          <cell r="S1474">
            <v>20</v>
          </cell>
          <cell r="T1474">
            <v>3</v>
          </cell>
          <cell r="U1474">
            <v>2</v>
          </cell>
          <cell r="V1474">
            <v>0</v>
          </cell>
          <cell r="W1474">
            <v>46</v>
          </cell>
          <cell r="X1474">
            <v>41435</v>
          </cell>
        </row>
        <row r="1475">
          <cell r="A1475" t="str">
            <v>692115</v>
          </cell>
          <cell r="B1475" t="str">
            <v xml:space="preserve">RUSMAN  S.T  </v>
          </cell>
          <cell r="C1475" t="str">
            <v>11</v>
          </cell>
          <cell r="D1475" t="str">
            <v>01/04/2000</v>
          </cell>
          <cell r="E1475" t="str">
            <v>PMK. HARIAN LAB PETKIM</v>
          </cell>
          <cell r="F1475" t="str">
            <v>10</v>
          </cell>
          <cell r="G1475" t="str">
            <v>01/10/2000</v>
          </cell>
          <cell r="H1475">
            <v>23351</v>
          </cell>
          <cell r="I1475" t="str">
            <v>0000065555</v>
          </cell>
          <cell r="J1475" t="str">
            <v>S1</v>
          </cell>
          <cell r="K1475" t="str">
            <v>TEKNIK KIMIA</v>
          </cell>
          <cell r="L1475" t="str">
            <v>PLAJU</v>
          </cell>
          <cell r="M1475" t="str">
            <v>20/05/1985</v>
          </cell>
          <cell r="N1475" t="str">
            <v>E13140</v>
          </cell>
          <cell r="O1475" t="str">
            <v>LABORATORIUM</v>
          </cell>
          <cell r="P1475">
            <v>5</v>
          </cell>
          <cell r="Q1475">
            <v>5</v>
          </cell>
          <cell r="R1475">
            <v>5</v>
          </cell>
          <cell r="S1475">
            <v>15</v>
          </cell>
          <cell r="T1475">
            <v>7</v>
          </cell>
          <cell r="U1475">
            <v>4</v>
          </cell>
          <cell r="V1475">
            <v>-1</v>
          </cell>
          <cell r="W1475">
            <v>41</v>
          </cell>
          <cell r="X1475">
            <v>43440</v>
          </cell>
        </row>
        <row r="1476">
          <cell r="A1476" t="str">
            <v>692148</v>
          </cell>
          <cell r="B1476" t="str">
            <v xml:space="preserve">SUPRATMAN  A.MA  </v>
          </cell>
          <cell r="C1476" t="str">
            <v>10</v>
          </cell>
          <cell r="D1476" t="str">
            <v>01/04/2003</v>
          </cell>
          <cell r="E1476" t="str">
            <v>TEKNISI</v>
          </cell>
          <cell r="F1476" t="str">
            <v>10</v>
          </cell>
          <cell r="G1476" t="str">
            <v>31/12/2000</v>
          </cell>
          <cell r="H1476">
            <v>23685</v>
          </cell>
          <cell r="I1476" t="str">
            <v>0000046676</v>
          </cell>
          <cell r="J1476" t="str">
            <v>D2</v>
          </cell>
          <cell r="K1476" t="str">
            <v>AKA MESIN II</v>
          </cell>
          <cell r="L1476" t="str">
            <v>SUNGAI GERONG</v>
          </cell>
          <cell r="M1476" t="str">
            <v>20/05/1985</v>
          </cell>
          <cell r="N1476" t="str">
            <v>E13A50</v>
          </cell>
          <cell r="O1476" t="str">
            <v>BENGKEL</v>
          </cell>
          <cell r="P1476">
            <v>6</v>
          </cell>
          <cell r="Q1476">
            <v>7</v>
          </cell>
          <cell r="R1476">
            <v>6</v>
          </cell>
          <cell r="S1476">
            <v>23.333333333333332</v>
          </cell>
          <cell r="T1476">
            <v>5</v>
          </cell>
          <cell r="U1476">
            <v>4</v>
          </cell>
          <cell r="V1476">
            <v>0</v>
          </cell>
          <cell r="W1476">
            <v>40</v>
          </cell>
          <cell r="X1476">
            <v>43773</v>
          </cell>
        </row>
        <row r="1477">
          <cell r="A1477" t="str">
            <v>692156</v>
          </cell>
          <cell r="B1477" t="str">
            <v xml:space="preserve">S U A N D I  A.MA  </v>
          </cell>
          <cell r="C1477" t="str">
            <v>10</v>
          </cell>
          <cell r="D1477" t="str">
            <v>01/10/2002</v>
          </cell>
          <cell r="E1477" t="str">
            <v>AST. CONSOLE TA</v>
          </cell>
          <cell r="F1477" t="str">
            <v>08</v>
          </cell>
          <cell r="G1477" t="str">
            <v>16/09/2002</v>
          </cell>
          <cell r="H1477">
            <v>23288</v>
          </cell>
          <cell r="I1477" t="str">
            <v>0000066665</v>
          </cell>
          <cell r="J1477" t="str">
            <v>D1</v>
          </cell>
          <cell r="K1477" t="str">
            <v>AKA PENGOL/KIL.I</v>
          </cell>
          <cell r="L1477" t="str">
            <v>PLAJU</v>
          </cell>
          <cell r="M1477" t="str">
            <v>20/05/1985</v>
          </cell>
          <cell r="N1477" t="str">
            <v>E13132</v>
          </cell>
          <cell r="O1477" t="str">
            <v>TA/PTA</v>
          </cell>
          <cell r="P1477">
            <v>6</v>
          </cell>
          <cell r="Q1477">
            <v>6</v>
          </cell>
          <cell r="R1477">
            <v>5</v>
          </cell>
          <cell r="S1477">
            <v>18.333333333333332</v>
          </cell>
          <cell r="T1477">
            <v>4</v>
          </cell>
          <cell r="U1477">
            <v>2</v>
          </cell>
          <cell r="V1477">
            <v>-2</v>
          </cell>
          <cell r="W1477">
            <v>41</v>
          </cell>
          <cell r="X1477">
            <v>43377</v>
          </cell>
        </row>
        <row r="1478">
          <cell r="A1478" t="str">
            <v>692359</v>
          </cell>
          <cell r="B1478" t="str">
            <v xml:space="preserve">PETRUS JABARMASE    </v>
          </cell>
          <cell r="C1478" t="str">
            <v>08</v>
          </cell>
          <cell r="D1478" t="str">
            <v>01/04/2001</v>
          </cell>
          <cell r="E1478" t="str">
            <v>TEAM TEKNIK BAWAH AIR</v>
          </cell>
          <cell r="F1478" t="str">
            <v>08</v>
          </cell>
          <cell r="G1478" t="str">
            <v>01/08/2001</v>
          </cell>
          <cell r="H1478">
            <v>20572</v>
          </cell>
          <cell r="I1478" t="str">
            <v>0000066655</v>
          </cell>
          <cell r="J1478" t="str">
            <v>D3</v>
          </cell>
          <cell r="K1478" t="str">
            <v>AK MARITIM INDON</v>
          </cell>
          <cell r="L1478" t="str">
            <v>PLAJU</v>
          </cell>
          <cell r="M1478" t="str">
            <v>01/12/1986</v>
          </cell>
          <cell r="N1478" t="str">
            <v>E13540</v>
          </cell>
          <cell r="O1478" t="str">
            <v>MARINE</v>
          </cell>
          <cell r="P1478">
            <v>6</v>
          </cell>
          <cell r="Q1478">
            <v>5</v>
          </cell>
          <cell r="R1478">
            <v>5</v>
          </cell>
          <cell r="S1478">
            <v>16.666666666666668</v>
          </cell>
          <cell r="T1478">
            <v>6</v>
          </cell>
          <cell r="U1478">
            <v>3</v>
          </cell>
          <cell r="V1478">
            <v>0</v>
          </cell>
          <cell r="W1478">
            <v>48</v>
          </cell>
          <cell r="X1478">
            <v>40660</v>
          </cell>
        </row>
        <row r="1479">
          <cell r="A1479" t="str">
            <v>692845</v>
          </cell>
          <cell r="B1479" t="str">
            <v xml:space="preserve">M. RIDWAN  IR  </v>
          </cell>
          <cell r="C1479" t="str">
            <v>10</v>
          </cell>
          <cell r="D1479" t="str">
            <v>01/04/2003</v>
          </cell>
          <cell r="E1479" t="str">
            <v>TEK. ROT.EQUIP AREA-A</v>
          </cell>
          <cell r="F1479" t="str">
            <v>10</v>
          </cell>
          <cell r="G1479" t="str">
            <v>31/12/2000</v>
          </cell>
          <cell r="H1479">
            <v>24637</v>
          </cell>
          <cell r="I1479" t="str">
            <v>0000055556</v>
          </cell>
          <cell r="J1479" t="str">
            <v>S1</v>
          </cell>
          <cell r="K1479" t="str">
            <v>TEKNIK MESIN</v>
          </cell>
          <cell r="L1479" t="str">
            <v>PLAJU</v>
          </cell>
          <cell r="M1479" t="str">
            <v>18/11/1985</v>
          </cell>
          <cell r="N1479" t="str">
            <v>E13A20</v>
          </cell>
          <cell r="O1479" t="str">
            <v>PEM-I</v>
          </cell>
          <cell r="P1479">
            <v>5</v>
          </cell>
          <cell r="Q1479">
            <v>5</v>
          </cell>
          <cell r="R1479">
            <v>6</v>
          </cell>
          <cell r="S1479">
            <v>16.666666666666668</v>
          </cell>
          <cell r="T1479">
            <v>7</v>
          </cell>
          <cell r="U1479">
            <v>4</v>
          </cell>
          <cell r="V1479">
            <v>0</v>
          </cell>
          <cell r="W1479">
            <v>37</v>
          </cell>
          <cell r="X1479">
            <v>44726</v>
          </cell>
        </row>
        <row r="1480">
          <cell r="A1480" t="str">
            <v>692853</v>
          </cell>
          <cell r="B1480" t="str">
            <v xml:space="preserve">CATUR ARIS PRAMUJI  S.T  </v>
          </cell>
          <cell r="C1480" t="str">
            <v>10</v>
          </cell>
          <cell r="D1480" t="str">
            <v>01/10/2002</v>
          </cell>
          <cell r="E1480" t="str">
            <v>TEK. ROT.EQUIP AREA-A</v>
          </cell>
          <cell r="F1480" t="str">
            <v>10</v>
          </cell>
          <cell r="G1480" t="str">
            <v>31/12/2000</v>
          </cell>
          <cell r="H1480">
            <v>22687</v>
          </cell>
          <cell r="I1480" t="str">
            <v>0000045555</v>
          </cell>
          <cell r="J1480" t="str">
            <v>D3</v>
          </cell>
          <cell r="K1480" t="str">
            <v>AKA MESIN III</v>
          </cell>
          <cell r="L1480" t="str">
            <v>PLAJU</v>
          </cell>
          <cell r="M1480" t="str">
            <v>18/11/1985</v>
          </cell>
          <cell r="N1480" t="str">
            <v>E13A20</v>
          </cell>
          <cell r="O1480" t="str">
            <v>PEM-I</v>
          </cell>
          <cell r="P1480">
            <v>5</v>
          </cell>
          <cell r="Q1480">
            <v>5</v>
          </cell>
          <cell r="R1480">
            <v>5</v>
          </cell>
          <cell r="S1480">
            <v>15</v>
          </cell>
          <cell r="T1480">
            <v>6</v>
          </cell>
          <cell r="U1480">
            <v>4</v>
          </cell>
          <cell r="V1480">
            <v>0</v>
          </cell>
          <cell r="W1480">
            <v>42</v>
          </cell>
          <cell r="X1480">
            <v>42776</v>
          </cell>
        </row>
        <row r="1481">
          <cell r="A1481" t="str">
            <v>692878</v>
          </cell>
          <cell r="B1481" t="str">
            <v xml:space="preserve">FAUZAN HELMI    </v>
          </cell>
          <cell r="C1481" t="str">
            <v>10</v>
          </cell>
          <cell r="D1481" t="str">
            <v>01/10/2003</v>
          </cell>
          <cell r="E1481" t="str">
            <v>PMK.JAGA FINISHING</v>
          </cell>
          <cell r="F1481" t="str">
            <v>10</v>
          </cell>
          <cell r="G1481" t="str">
            <v>16/09/2002</v>
          </cell>
          <cell r="H1481">
            <v>21431</v>
          </cell>
          <cell r="I1481" t="str">
            <v>0000055565</v>
          </cell>
          <cell r="J1481" t="str">
            <v>SMK</v>
          </cell>
          <cell r="K1481" t="str">
            <v>STM/BGN KAPAL</v>
          </cell>
          <cell r="L1481" t="str">
            <v>PLAJU</v>
          </cell>
          <cell r="M1481" t="str">
            <v>18/11/1985</v>
          </cell>
          <cell r="N1481" t="str">
            <v>E13131</v>
          </cell>
          <cell r="O1481" t="str">
            <v>P P</v>
          </cell>
          <cell r="P1481">
            <v>5</v>
          </cell>
          <cell r="Q1481">
            <v>6</v>
          </cell>
          <cell r="R1481">
            <v>5</v>
          </cell>
          <cell r="S1481">
            <v>16.666666666666668</v>
          </cell>
          <cell r="T1481">
            <v>3</v>
          </cell>
          <cell r="U1481">
            <v>2</v>
          </cell>
          <cell r="V1481">
            <v>0</v>
          </cell>
          <cell r="W1481">
            <v>46</v>
          </cell>
          <cell r="X1481">
            <v>41520</v>
          </cell>
        </row>
        <row r="1482">
          <cell r="A1482" t="str">
            <v>692886</v>
          </cell>
          <cell r="B1482" t="str">
            <v xml:space="preserve">JUHRI LAHARJO    </v>
          </cell>
          <cell r="C1482" t="str">
            <v>10</v>
          </cell>
          <cell r="D1482" t="str">
            <v>01/10/2002</v>
          </cell>
          <cell r="E1482" t="str">
            <v>TEK. ROT.EQUIP AREA-A</v>
          </cell>
          <cell r="F1482" t="str">
            <v>10</v>
          </cell>
          <cell r="G1482" t="str">
            <v>31/12/2000</v>
          </cell>
          <cell r="H1482">
            <v>22376</v>
          </cell>
          <cell r="I1482" t="str">
            <v>0000066666</v>
          </cell>
          <cell r="J1482" t="str">
            <v>SMA</v>
          </cell>
          <cell r="K1482" t="str">
            <v>S.M.A-B/PASPAL</v>
          </cell>
          <cell r="L1482" t="str">
            <v>PLAJU</v>
          </cell>
          <cell r="M1482" t="str">
            <v>18/11/1985</v>
          </cell>
          <cell r="N1482" t="str">
            <v>E13A30</v>
          </cell>
          <cell r="O1482" t="str">
            <v>PEM-II</v>
          </cell>
          <cell r="P1482">
            <v>6</v>
          </cell>
          <cell r="Q1482">
            <v>6</v>
          </cell>
          <cell r="R1482">
            <v>6</v>
          </cell>
          <cell r="S1482">
            <v>20</v>
          </cell>
          <cell r="T1482">
            <v>3</v>
          </cell>
          <cell r="U1482">
            <v>4</v>
          </cell>
          <cell r="V1482">
            <v>0</v>
          </cell>
          <cell r="W1482">
            <v>43</v>
          </cell>
          <cell r="X1482">
            <v>42465</v>
          </cell>
        </row>
        <row r="1483">
          <cell r="A1483" t="str">
            <v>692894</v>
          </cell>
          <cell r="B1483" t="str">
            <v xml:space="preserve">APUL T.    </v>
          </cell>
          <cell r="C1483" t="str">
            <v>10</v>
          </cell>
          <cell r="D1483" t="str">
            <v>01/10/2002</v>
          </cell>
          <cell r="E1483" t="str">
            <v>MATERIAL MAN</v>
          </cell>
          <cell r="F1483" t="str">
            <v>09</v>
          </cell>
          <cell r="G1483" t="str">
            <v>01/09/2003</v>
          </cell>
          <cell r="H1483">
            <v>22926</v>
          </cell>
          <cell r="I1483" t="str">
            <v>0000056655</v>
          </cell>
          <cell r="J1483" t="str">
            <v>D3</v>
          </cell>
          <cell r="K1483" t="str">
            <v>AK KOMPUTER</v>
          </cell>
          <cell r="L1483" t="str">
            <v>SUNGAI GERONG</v>
          </cell>
          <cell r="M1483" t="str">
            <v>18/11/1985</v>
          </cell>
          <cell r="N1483" t="str">
            <v>E13A50</v>
          </cell>
          <cell r="O1483" t="str">
            <v>BENGKEL</v>
          </cell>
          <cell r="P1483">
            <v>6</v>
          </cell>
          <cell r="Q1483">
            <v>5</v>
          </cell>
          <cell r="R1483">
            <v>5</v>
          </cell>
          <cell r="S1483">
            <v>16.666666666666668</v>
          </cell>
          <cell r="T1483">
            <v>6</v>
          </cell>
          <cell r="U1483">
            <v>1</v>
          </cell>
          <cell r="V1483">
            <v>-1</v>
          </cell>
          <cell r="W1483">
            <v>42</v>
          </cell>
          <cell r="X1483">
            <v>43015</v>
          </cell>
        </row>
        <row r="1484">
          <cell r="A1484" t="str">
            <v>692901</v>
          </cell>
          <cell r="B1484" t="str">
            <v xml:space="preserve">ERIANO AH.    </v>
          </cell>
          <cell r="C1484" t="str">
            <v>10</v>
          </cell>
          <cell r="D1484" t="str">
            <v>01/10/2002</v>
          </cell>
          <cell r="E1484" t="str">
            <v>AST. SAFETY INP PLAJU</v>
          </cell>
          <cell r="F1484" t="str">
            <v>08</v>
          </cell>
          <cell r="G1484" t="str">
            <v>01/12/2003</v>
          </cell>
          <cell r="H1484">
            <v>21899</v>
          </cell>
          <cell r="I1484" t="str">
            <v>0000066666</v>
          </cell>
          <cell r="J1484" t="str">
            <v>SMA</v>
          </cell>
          <cell r="K1484" t="str">
            <v>S.M.A / SOSIAL</v>
          </cell>
          <cell r="L1484" t="str">
            <v>PLAJU</v>
          </cell>
          <cell r="M1484" t="str">
            <v>18/11/1985</v>
          </cell>
          <cell r="N1484" t="str">
            <v>E13A90</v>
          </cell>
          <cell r="O1484" t="str">
            <v>ENJ. PEM</v>
          </cell>
          <cell r="P1484">
            <v>6</v>
          </cell>
          <cell r="Q1484">
            <v>6</v>
          </cell>
          <cell r="R1484">
            <v>6</v>
          </cell>
          <cell r="S1484">
            <v>20</v>
          </cell>
          <cell r="T1484">
            <v>3</v>
          </cell>
          <cell r="U1484">
            <v>1</v>
          </cell>
          <cell r="V1484">
            <v>-2</v>
          </cell>
          <cell r="W1484">
            <v>45</v>
          </cell>
          <cell r="X1484">
            <v>41988</v>
          </cell>
        </row>
        <row r="1485">
          <cell r="A1485" t="str">
            <v>692926</v>
          </cell>
          <cell r="B1485" t="str">
            <v xml:space="preserve">E.H. SIHOMBING    </v>
          </cell>
          <cell r="C1485" t="str">
            <v>10</v>
          </cell>
          <cell r="D1485" t="str">
            <v>01/04/2003</v>
          </cell>
          <cell r="E1485" t="str">
            <v>PMK. REDIST</v>
          </cell>
          <cell r="F1485" t="str">
            <v>10</v>
          </cell>
          <cell r="G1485" t="str">
            <v>02/04/2002</v>
          </cell>
          <cell r="H1485">
            <v>20505</v>
          </cell>
          <cell r="I1485" t="str">
            <v>0000056655</v>
          </cell>
          <cell r="J1485" t="str">
            <v>SMA</v>
          </cell>
          <cell r="K1485" t="str">
            <v>SMA/PASPAL/IPA</v>
          </cell>
          <cell r="L1485" t="str">
            <v>SUNGAI GERONG</v>
          </cell>
          <cell r="M1485" t="str">
            <v>18/11/1985</v>
          </cell>
          <cell r="N1485" t="str">
            <v>E13112</v>
          </cell>
          <cell r="O1485" t="str">
            <v>CD &amp; L</v>
          </cell>
          <cell r="P1485">
            <v>6</v>
          </cell>
          <cell r="Q1485">
            <v>5</v>
          </cell>
          <cell r="R1485">
            <v>5</v>
          </cell>
          <cell r="S1485">
            <v>16.666666666666668</v>
          </cell>
          <cell r="T1485">
            <v>3</v>
          </cell>
          <cell r="U1485">
            <v>2</v>
          </cell>
          <cell r="V1485">
            <v>0</v>
          </cell>
          <cell r="W1485">
            <v>48</v>
          </cell>
          <cell r="X1485">
            <v>40594</v>
          </cell>
        </row>
        <row r="1486">
          <cell r="A1486" t="str">
            <v>692934</v>
          </cell>
          <cell r="B1486" t="str">
            <v xml:space="preserve">RAHMAN RAHIM  A  A.P  </v>
          </cell>
          <cell r="C1486" t="str">
            <v>11</v>
          </cell>
          <cell r="D1486" t="str">
            <v>01/04/2002</v>
          </cell>
          <cell r="E1486" t="str">
            <v>PMK. TREAT &amp; NETRAL</v>
          </cell>
          <cell r="F1486" t="str">
            <v>10</v>
          </cell>
          <cell r="G1486" t="str">
            <v>01/08/2003</v>
          </cell>
          <cell r="H1486">
            <v>24139</v>
          </cell>
          <cell r="I1486" t="str">
            <v>0000055655</v>
          </cell>
          <cell r="J1486" t="str">
            <v>D1</v>
          </cell>
          <cell r="K1486" t="str">
            <v>AKA PENGOL/KIL I</v>
          </cell>
          <cell r="L1486" t="str">
            <v>PLAJU</v>
          </cell>
          <cell r="M1486" t="str">
            <v>18/11/1985</v>
          </cell>
          <cell r="N1486" t="str">
            <v>E13111</v>
          </cell>
          <cell r="O1486" t="str">
            <v>CD &amp; GP</v>
          </cell>
          <cell r="P1486">
            <v>6</v>
          </cell>
          <cell r="Q1486">
            <v>5</v>
          </cell>
          <cell r="R1486">
            <v>5</v>
          </cell>
          <cell r="S1486">
            <v>16.666666666666668</v>
          </cell>
          <cell r="T1486">
            <v>4</v>
          </cell>
          <cell r="U1486">
            <v>1</v>
          </cell>
          <cell r="V1486">
            <v>-1</v>
          </cell>
          <cell r="W1486">
            <v>38</v>
          </cell>
          <cell r="X1486">
            <v>44228</v>
          </cell>
        </row>
        <row r="1487">
          <cell r="A1487" t="str">
            <v>692942</v>
          </cell>
          <cell r="B1487" t="str">
            <v xml:space="preserve">MARWAN  S.T  </v>
          </cell>
          <cell r="C1487" t="str">
            <v>11</v>
          </cell>
          <cell r="D1487" t="str">
            <v>01/04/2001</v>
          </cell>
          <cell r="E1487" t="str">
            <v>PMK. F R H  PTA</v>
          </cell>
          <cell r="F1487" t="str">
            <v>10</v>
          </cell>
          <cell r="G1487" t="str">
            <v>16/09/2002</v>
          </cell>
          <cell r="H1487">
            <v>22351</v>
          </cell>
          <cell r="I1487" t="str">
            <v>0000066655</v>
          </cell>
          <cell r="J1487" t="str">
            <v>S1</v>
          </cell>
          <cell r="K1487" t="str">
            <v>TEKNIK MESIN</v>
          </cell>
          <cell r="L1487" t="str">
            <v>PLAJU</v>
          </cell>
          <cell r="M1487" t="str">
            <v>18/11/1985</v>
          </cell>
          <cell r="N1487" t="str">
            <v>E13132</v>
          </cell>
          <cell r="O1487" t="str">
            <v>TA/PTA</v>
          </cell>
          <cell r="P1487">
            <v>6</v>
          </cell>
          <cell r="Q1487">
            <v>5</v>
          </cell>
          <cell r="R1487">
            <v>5</v>
          </cell>
          <cell r="S1487">
            <v>16.666666666666668</v>
          </cell>
          <cell r="T1487">
            <v>7</v>
          </cell>
          <cell r="U1487">
            <v>2</v>
          </cell>
          <cell r="V1487">
            <v>-1</v>
          </cell>
          <cell r="W1487">
            <v>43</v>
          </cell>
          <cell r="X1487">
            <v>42440</v>
          </cell>
        </row>
        <row r="1488">
          <cell r="A1488" t="str">
            <v>692959</v>
          </cell>
          <cell r="B1488" t="str">
            <v xml:space="preserve">TARIK HUZAIRIN  A.MD  </v>
          </cell>
          <cell r="C1488" t="str">
            <v>10</v>
          </cell>
          <cell r="D1488" t="str">
            <v>01/04/2003</v>
          </cell>
          <cell r="E1488" t="str">
            <v>TEK.ROT.EQUIP AREA-A</v>
          </cell>
          <cell r="F1488" t="str">
            <v>10</v>
          </cell>
          <cell r="G1488" t="str">
            <v>31/12/2000</v>
          </cell>
          <cell r="H1488">
            <v>23824</v>
          </cell>
          <cell r="I1488" t="str">
            <v>0000045545</v>
          </cell>
          <cell r="J1488" t="str">
            <v>D3</v>
          </cell>
          <cell r="K1488" t="str">
            <v>AKA MESIN III</v>
          </cell>
          <cell r="L1488" t="str">
            <v>PLAJU</v>
          </cell>
          <cell r="M1488" t="str">
            <v>18/11/1985</v>
          </cell>
          <cell r="N1488" t="str">
            <v>E13A20</v>
          </cell>
          <cell r="O1488" t="str">
            <v>PEM-I</v>
          </cell>
          <cell r="P1488">
            <v>5</v>
          </cell>
          <cell r="Q1488">
            <v>4</v>
          </cell>
          <cell r="R1488">
            <v>5</v>
          </cell>
          <cell r="S1488">
            <v>13.333333333333334</v>
          </cell>
          <cell r="T1488">
            <v>6</v>
          </cell>
          <cell r="U1488">
            <v>4</v>
          </cell>
          <cell r="V1488">
            <v>0</v>
          </cell>
          <cell r="W1488">
            <v>39</v>
          </cell>
          <cell r="X1488">
            <v>43913</v>
          </cell>
        </row>
        <row r="1489">
          <cell r="A1489" t="str">
            <v>692967</v>
          </cell>
          <cell r="B1489" t="str">
            <v xml:space="preserve">AMIR RAHMAN    </v>
          </cell>
          <cell r="C1489" t="str">
            <v>10</v>
          </cell>
          <cell r="D1489" t="str">
            <v>01/10/2002</v>
          </cell>
          <cell r="E1489" t="str">
            <v>PMK. CAT REC TA</v>
          </cell>
          <cell r="F1489" t="str">
            <v>10</v>
          </cell>
          <cell r="G1489" t="str">
            <v>16/09/2002</v>
          </cell>
          <cell r="H1489">
            <v>22315</v>
          </cell>
          <cell r="I1489" t="str">
            <v>0000056665</v>
          </cell>
          <cell r="J1489" t="str">
            <v>SMA</v>
          </cell>
          <cell r="K1489" t="str">
            <v>SMA/PASPAL/IPA</v>
          </cell>
          <cell r="L1489" t="str">
            <v>PLAJU</v>
          </cell>
          <cell r="M1489" t="str">
            <v>18/11/1985</v>
          </cell>
          <cell r="N1489" t="str">
            <v>E13132</v>
          </cell>
          <cell r="O1489" t="str">
            <v>TA/PTA</v>
          </cell>
          <cell r="P1489">
            <v>6</v>
          </cell>
          <cell r="Q1489">
            <v>6</v>
          </cell>
          <cell r="R1489">
            <v>5</v>
          </cell>
          <cell r="S1489">
            <v>18.333333333333332</v>
          </cell>
          <cell r="T1489">
            <v>3</v>
          </cell>
          <cell r="U1489">
            <v>2</v>
          </cell>
          <cell r="V1489">
            <v>0</v>
          </cell>
          <cell r="W1489">
            <v>43</v>
          </cell>
          <cell r="X1489">
            <v>42403</v>
          </cell>
        </row>
        <row r="1490">
          <cell r="A1490" t="str">
            <v>692975</v>
          </cell>
          <cell r="B1490" t="str">
            <v xml:space="preserve">A F R I    </v>
          </cell>
          <cell r="C1490" t="str">
            <v>10</v>
          </cell>
          <cell r="D1490" t="str">
            <v>01/04/2003</v>
          </cell>
          <cell r="E1490" t="str">
            <v>TEK.ROT.EQUIP AREA-B</v>
          </cell>
          <cell r="F1490" t="str">
            <v>10</v>
          </cell>
          <cell r="G1490" t="str">
            <v>31/12/2000</v>
          </cell>
          <cell r="H1490">
            <v>21845</v>
          </cell>
          <cell r="I1490" t="str">
            <v>0000055545</v>
          </cell>
          <cell r="J1490" t="str">
            <v>SMK</v>
          </cell>
          <cell r="K1490" t="str">
            <v>S.T.M  MESIN</v>
          </cell>
          <cell r="L1490" t="str">
            <v>SUNGAI GERONG</v>
          </cell>
          <cell r="M1490" t="str">
            <v>18/11/1985</v>
          </cell>
          <cell r="N1490" t="str">
            <v>E13A40</v>
          </cell>
          <cell r="O1490" t="str">
            <v>PEM-III</v>
          </cell>
          <cell r="P1490">
            <v>5</v>
          </cell>
          <cell r="Q1490">
            <v>4</v>
          </cell>
          <cell r="R1490">
            <v>5</v>
          </cell>
          <cell r="S1490">
            <v>13.333333333333334</v>
          </cell>
          <cell r="T1490">
            <v>3</v>
          </cell>
          <cell r="U1490">
            <v>4</v>
          </cell>
          <cell r="V1490">
            <v>0</v>
          </cell>
          <cell r="W1490">
            <v>45</v>
          </cell>
          <cell r="X1490">
            <v>41934</v>
          </cell>
        </row>
        <row r="1491">
          <cell r="A1491" t="str">
            <v>692991</v>
          </cell>
          <cell r="B1491" t="str">
            <v xml:space="preserve">A. MARZUKI    </v>
          </cell>
          <cell r="C1491" t="str">
            <v>11</v>
          </cell>
          <cell r="D1491" t="str">
            <v>01/10/2001</v>
          </cell>
          <cell r="E1491" t="str">
            <v>PMK. JAGA PK</v>
          </cell>
          <cell r="F1491" t="str">
            <v>10</v>
          </cell>
          <cell r="G1491" t="str">
            <v>01/10/2003</v>
          </cell>
          <cell r="H1491">
            <v>20810</v>
          </cell>
          <cell r="I1491" t="str">
            <v>0000055655</v>
          </cell>
          <cell r="J1491" t="str">
            <v>SMK</v>
          </cell>
          <cell r="K1491" t="str">
            <v>S.T.M  MESIN</v>
          </cell>
          <cell r="L1491" t="str">
            <v>PLAJU</v>
          </cell>
          <cell r="M1491" t="str">
            <v>18/11/1985</v>
          </cell>
          <cell r="N1491" t="str">
            <v>E13410</v>
          </cell>
          <cell r="O1491" t="str">
            <v>PK. LAT &amp; ADM</v>
          </cell>
          <cell r="P1491">
            <v>6</v>
          </cell>
          <cell r="Q1491">
            <v>5</v>
          </cell>
          <cell r="R1491">
            <v>5</v>
          </cell>
          <cell r="S1491">
            <v>16.666666666666668</v>
          </cell>
          <cell r="T1491">
            <v>3</v>
          </cell>
          <cell r="U1491">
            <v>1</v>
          </cell>
          <cell r="V1491">
            <v>-1</v>
          </cell>
          <cell r="W1491">
            <v>48</v>
          </cell>
          <cell r="X1491">
            <v>40898</v>
          </cell>
        </row>
        <row r="1492">
          <cell r="A1492" t="str">
            <v>693014</v>
          </cell>
          <cell r="B1492" t="str">
            <v xml:space="preserve">SULAIMAN  A.MA  </v>
          </cell>
          <cell r="C1492" t="str">
            <v>10</v>
          </cell>
          <cell r="D1492" t="str">
            <v>01/04/2002</v>
          </cell>
          <cell r="E1492" t="str">
            <v>PMK. PANEL</v>
          </cell>
          <cell r="F1492" t="str">
            <v>10</v>
          </cell>
          <cell r="G1492" t="str">
            <v>03/01/2000</v>
          </cell>
          <cell r="H1492">
            <v>21713</v>
          </cell>
          <cell r="I1492" t="str">
            <v>0000055655</v>
          </cell>
          <cell r="J1492" t="str">
            <v>D2</v>
          </cell>
          <cell r="K1492" t="str">
            <v>AKA PENGOL/KIL II</v>
          </cell>
          <cell r="L1492" t="str">
            <v>SUNGAI GERONG</v>
          </cell>
          <cell r="M1492" t="str">
            <v>18/11/1985</v>
          </cell>
          <cell r="N1492" t="str">
            <v>E13112</v>
          </cell>
          <cell r="O1492" t="str">
            <v>CD &amp; L</v>
          </cell>
          <cell r="P1492">
            <v>6</v>
          </cell>
          <cell r="Q1492">
            <v>5</v>
          </cell>
          <cell r="R1492">
            <v>5</v>
          </cell>
          <cell r="S1492">
            <v>16.666666666666668</v>
          </cell>
          <cell r="T1492">
            <v>5</v>
          </cell>
          <cell r="U1492">
            <v>4</v>
          </cell>
          <cell r="V1492">
            <v>0</v>
          </cell>
          <cell r="W1492">
            <v>45</v>
          </cell>
          <cell r="X1492">
            <v>41802</v>
          </cell>
        </row>
        <row r="1493">
          <cell r="A1493" t="str">
            <v>693022</v>
          </cell>
          <cell r="B1493" t="str">
            <v xml:space="preserve">TAUFIK FIKRY  A.MD  </v>
          </cell>
          <cell r="C1493" t="str">
            <v>10</v>
          </cell>
          <cell r="D1493" t="str">
            <v>01/04/2002</v>
          </cell>
          <cell r="E1493" t="str">
            <v>AST. JAGA FCCU</v>
          </cell>
          <cell r="F1493" t="str">
            <v>08</v>
          </cell>
          <cell r="G1493" t="str">
            <v>03/01/2000</v>
          </cell>
          <cell r="H1493">
            <v>24084</v>
          </cell>
          <cell r="I1493" t="str">
            <v>0000055565</v>
          </cell>
          <cell r="J1493" t="str">
            <v>D3</v>
          </cell>
          <cell r="K1493" t="str">
            <v>AKA.III / PENGOLAHAN</v>
          </cell>
          <cell r="L1493" t="str">
            <v>SUNGAI GERONG</v>
          </cell>
          <cell r="M1493" t="str">
            <v>18/11/1985</v>
          </cell>
          <cell r="N1493" t="str">
            <v>E13112</v>
          </cell>
          <cell r="O1493" t="str">
            <v>CD &amp; L</v>
          </cell>
          <cell r="P1493">
            <v>5</v>
          </cell>
          <cell r="Q1493">
            <v>6</v>
          </cell>
          <cell r="R1493">
            <v>5</v>
          </cell>
          <cell r="S1493">
            <v>16.666666666666668</v>
          </cell>
          <cell r="T1493">
            <v>6</v>
          </cell>
          <cell r="U1493">
            <v>4</v>
          </cell>
          <cell r="V1493">
            <v>-2</v>
          </cell>
          <cell r="W1493">
            <v>39</v>
          </cell>
          <cell r="X1493">
            <v>44173</v>
          </cell>
        </row>
        <row r="1494">
          <cell r="A1494" t="str">
            <v>693039</v>
          </cell>
          <cell r="B1494" t="str">
            <v xml:space="preserve">BAMBANG RUDI H.  A.P  </v>
          </cell>
          <cell r="C1494" t="str">
            <v>11</v>
          </cell>
          <cell r="D1494" t="str">
            <v>01/04/2001</v>
          </cell>
          <cell r="E1494" t="str">
            <v>PMK. S D S  PTA</v>
          </cell>
          <cell r="F1494" t="str">
            <v>10</v>
          </cell>
          <cell r="G1494" t="str">
            <v>16/09/2002</v>
          </cell>
          <cell r="H1494">
            <v>23662</v>
          </cell>
          <cell r="I1494" t="str">
            <v>0000056666</v>
          </cell>
          <cell r="J1494" t="str">
            <v>D1</v>
          </cell>
          <cell r="K1494" t="str">
            <v>AKA PENGOL/KIL.I</v>
          </cell>
          <cell r="L1494" t="str">
            <v>PLAJU</v>
          </cell>
          <cell r="M1494" t="str">
            <v>18/11/1985</v>
          </cell>
          <cell r="N1494" t="str">
            <v>E13132</v>
          </cell>
          <cell r="O1494" t="str">
            <v>TA/PTA</v>
          </cell>
          <cell r="P1494">
            <v>6</v>
          </cell>
          <cell r="Q1494">
            <v>6</v>
          </cell>
          <cell r="R1494">
            <v>6</v>
          </cell>
          <cell r="S1494">
            <v>20</v>
          </cell>
          <cell r="T1494">
            <v>4</v>
          </cell>
          <cell r="U1494">
            <v>2</v>
          </cell>
          <cell r="V1494">
            <v>-1</v>
          </cell>
          <cell r="W1494">
            <v>40</v>
          </cell>
          <cell r="X1494">
            <v>43750</v>
          </cell>
        </row>
        <row r="1495">
          <cell r="A1495" t="str">
            <v>693047</v>
          </cell>
          <cell r="B1495" t="str">
            <v xml:space="preserve">RUSYDI  A.MD  </v>
          </cell>
          <cell r="C1495" t="str">
            <v>10</v>
          </cell>
          <cell r="D1495" t="str">
            <v>01/04/2003</v>
          </cell>
          <cell r="E1495" t="str">
            <v>AST. KK SEI.GERONG</v>
          </cell>
          <cell r="F1495" t="str">
            <v>08</v>
          </cell>
          <cell r="G1495" t="str">
            <v>01/10/2003</v>
          </cell>
          <cell r="H1495">
            <v>22436</v>
          </cell>
          <cell r="I1495" t="str">
            <v>0000066555</v>
          </cell>
          <cell r="J1495" t="str">
            <v>D3</v>
          </cell>
          <cell r="K1495" t="str">
            <v>AKA.III / FS &amp; LL</v>
          </cell>
          <cell r="L1495" t="str">
            <v>PLAJU</v>
          </cell>
          <cell r="M1495" t="str">
            <v>18/11/1985</v>
          </cell>
          <cell r="N1495" t="str">
            <v>E13420</v>
          </cell>
          <cell r="O1495" t="str">
            <v>K &amp; KLK</v>
          </cell>
          <cell r="P1495">
            <v>5</v>
          </cell>
          <cell r="Q1495">
            <v>5</v>
          </cell>
          <cell r="R1495">
            <v>5</v>
          </cell>
          <cell r="S1495">
            <v>15</v>
          </cell>
          <cell r="T1495">
            <v>6</v>
          </cell>
          <cell r="U1495">
            <v>1</v>
          </cell>
          <cell r="V1495">
            <v>-2</v>
          </cell>
          <cell r="W1495">
            <v>43</v>
          </cell>
          <cell r="X1495">
            <v>42525</v>
          </cell>
        </row>
        <row r="1496">
          <cell r="A1496" t="str">
            <v>693055</v>
          </cell>
          <cell r="B1496" t="str">
            <v xml:space="preserve">M.DARMAWAN S.S.  AMA  </v>
          </cell>
          <cell r="C1496" t="str">
            <v>10</v>
          </cell>
          <cell r="D1496" t="str">
            <v>01/10/2002</v>
          </cell>
          <cell r="E1496" t="str">
            <v>PMK. S D S  PTA</v>
          </cell>
          <cell r="F1496" t="str">
            <v>10</v>
          </cell>
          <cell r="G1496" t="str">
            <v>16/09/2002</v>
          </cell>
          <cell r="H1496">
            <v>22590</v>
          </cell>
          <cell r="I1496" t="str">
            <v>0000056666</v>
          </cell>
          <cell r="J1496" t="str">
            <v>D2</v>
          </cell>
          <cell r="K1496" t="str">
            <v>AKA PENGOL/KIL II</v>
          </cell>
          <cell r="L1496" t="str">
            <v>PLAJU</v>
          </cell>
          <cell r="M1496" t="str">
            <v>18/11/1985</v>
          </cell>
          <cell r="N1496" t="str">
            <v>E13132</v>
          </cell>
          <cell r="O1496" t="str">
            <v>TA/PTA</v>
          </cell>
          <cell r="P1496">
            <v>6</v>
          </cell>
          <cell r="Q1496">
            <v>6</v>
          </cell>
          <cell r="R1496">
            <v>6</v>
          </cell>
          <cell r="S1496">
            <v>20</v>
          </cell>
          <cell r="T1496">
            <v>5</v>
          </cell>
          <cell r="U1496">
            <v>2</v>
          </cell>
          <cell r="V1496">
            <v>0</v>
          </cell>
          <cell r="W1496">
            <v>43</v>
          </cell>
          <cell r="X1496">
            <v>42679</v>
          </cell>
        </row>
        <row r="1497">
          <cell r="A1497" t="str">
            <v>693071</v>
          </cell>
          <cell r="B1497" t="str">
            <v xml:space="preserve">EFFENDI JUAINI    </v>
          </cell>
          <cell r="C1497" t="str">
            <v>10</v>
          </cell>
          <cell r="D1497" t="str">
            <v>01/04/2003</v>
          </cell>
          <cell r="E1497" t="str">
            <v>PMK. COMP &amp; MAB</v>
          </cell>
          <cell r="F1497" t="str">
            <v>10</v>
          </cell>
          <cell r="G1497" t="str">
            <v>03/01/2000</v>
          </cell>
          <cell r="H1497">
            <v>22656</v>
          </cell>
          <cell r="I1497" t="str">
            <v>0000055555</v>
          </cell>
          <cell r="J1497" t="str">
            <v>SMK</v>
          </cell>
          <cell r="K1497" t="str">
            <v>S.T.M  MESIN</v>
          </cell>
          <cell r="L1497" t="str">
            <v>SUNGAI GERONG</v>
          </cell>
          <cell r="M1497" t="str">
            <v>18/11/1985</v>
          </cell>
          <cell r="N1497" t="str">
            <v>E13112</v>
          </cell>
          <cell r="O1497" t="str">
            <v>CD &amp; L</v>
          </cell>
          <cell r="P1497">
            <v>5</v>
          </cell>
          <cell r="Q1497">
            <v>5</v>
          </cell>
          <cell r="R1497">
            <v>5</v>
          </cell>
          <cell r="S1497">
            <v>15</v>
          </cell>
          <cell r="T1497">
            <v>3</v>
          </cell>
          <cell r="U1497">
            <v>4</v>
          </cell>
          <cell r="V1497">
            <v>0</v>
          </cell>
          <cell r="W1497">
            <v>42</v>
          </cell>
          <cell r="X1497">
            <v>42745</v>
          </cell>
        </row>
        <row r="1498">
          <cell r="A1498" t="str">
            <v>693096</v>
          </cell>
          <cell r="B1498" t="str">
            <v xml:space="preserve">ISKANDAR KOHAR    </v>
          </cell>
          <cell r="C1498" t="str">
            <v>11</v>
          </cell>
          <cell r="D1498" t="str">
            <v>01/04/2002</v>
          </cell>
          <cell r="E1498" t="str">
            <v>OPR. BB MGC - KOD</v>
          </cell>
          <cell r="F1498" t="str">
            <v>11</v>
          </cell>
          <cell r="G1498" t="str">
            <v>03/01/2000</v>
          </cell>
          <cell r="H1498">
            <v>22572</v>
          </cell>
          <cell r="I1498" t="str">
            <v>0000055655</v>
          </cell>
          <cell r="J1498" t="str">
            <v>SMK</v>
          </cell>
          <cell r="K1498" t="str">
            <v>S.T.M  MESIN</v>
          </cell>
          <cell r="L1498" t="str">
            <v>PLAJU</v>
          </cell>
          <cell r="M1498" t="str">
            <v>18/11/1985</v>
          </cell>
          <cell r="N1498" t="str">
            <v>E13111</v>
          </cell>
          <cell r="O1498" t="str">
            <v>CD &amp; GP</v>
          </cell>
          <cell r="P1498">
            <v>6</v>
          </cell>
          <cell r="Q1498">
            <v>5</v>
          </cell>
          <cell r="R1498">
            <v>5</v>
          </cell>
          <cell r="S1498">
            <v>16.666666666666668</v>
          </cell>
          <cell r="T1498">
            <v>3</v>
          </cell>
          <cell r="U1498">
            <v>4</v>
          </cell>
          <cell r="V1498">
            <v>0</v>
          </cell>
          <cell r="W1498">
            <v>43</v>
          </cell>
          <cell r="X1498">
            <v>42661</v>
          </cell>
        </row>
        <row r="1499">
          <cell r="A1499" t="str">
            <v>693111</v>
          </cell>
          <cell r="B1499" t="str">
            <v xml:space="preserve">SUNARDI  IR  </v>
          </cell>
          <cell r="C1499" t="str">
            <v>10</v>
          </cell>
          <cell r="D1499" t="str">
            <v>01/04/2003</v>
          </cell>
          <cell r="E1499" t="str">
            <v>PMK.JAGA POLYMERISASI</v>
          </cell>
          <cell r="F1499" t="str">
            <v>10</v>
          </cell>
          <cell r="G1499" t="str">
            <v>16/09/2002</v>
          </cell>
          <cell r="H1499">
            <v>22854</v>
          </cell>
          <cell r="I1499" t="str">
            <v>0000055565</v>
          </cell>
          <cell r="J1499" t="str">
            <v>S1</v>
          </cell>
          <cell r="K1499" t="str">
            <v>TEKNIK KIMIA</v>
          </cell>
          <cell r="L1499" t="str">
            <v>PLAJU</v>
          </cell>
          <cell r="M1499" t="str">
            <v>18/11/1985</v>
          </cell>
          <cell r="N1499" t="str">
            <v>E13131</v>
          </cell>
          <cell r="O1499" t="str">
            <v>P P</v>
          </cell>
          <cell r="P1499">
            <v>5</v>
          </cell>
          <cell r="Q1499">
            <v>6</v>
          </cell>
          <cell r="R1499">
            <v>5</v>
          </cell>
          <cell r="S1499">
            <v>16.666666666666668</v>
          </cell>
          <cell r="T1499">
            <v>7</v>
          </cell>
          <cell r="U1499">
            <v>2</v>
          </cell>
          <cell r="V1499">
            <v>0</v>
          </cell>
          <cell r="W1499">
            <v>42</v>
          </cell>
          <cell r="X1499">
            <v>42943</v>
          </cell>
        </row>
        <row r="1500">
          <cell r="A1500" t="str">
            <v>693141</v>
          </cell>
          <cell r="B1500" t="str">
            <v xml:space="preserve">PAIMUN    </v>
          </cell>
          <cell r="C1500" t="str">
            <v>11</v>
          </cell>
          <cell r="D1500" t="str">
            <v>01/04/2001</v>
          </cell>
          <cell r="E1500" t="str">
            <v>PMK.JAGA POLYMERISASI</v>
          </cell>
          <cell r="F1500" t="str">
            <v>10</v>
          </cell>
          <cell r="G1500" t="str">
            <v>16/09/2002</v>
          </cell>
          <cell r="H1500">
            <v>21647</v>
          </cell>
          <cell r="I1500" t="str">
            <v>0000056566</v>
          </cell>
          <cell r="J1500" t="str">
            <v>SMK</v>
          </cell>
          <cell r="K1500" t="str">
            <v>S.T.M  MESIN</v>
          </cell>
          <cell r="L1500" t="str">
            <v>PLAJU</v>
          </cell>
          <cell r="M1500" t="str">
            <v>18/11/1985</v>
          </cell>
          <cell r="N1500" t="str">
            <v>E13131</v>
          </cell>
          <cell r="O1500" t="str">
            <v>P P</v>
          </cell>
          <cell r="P1500">
            <v>5</v>
          </cell>
          <cell r="Q1500">
            <v>6</v>
          </cell>
          <cell r="R1500">
            <v>6</v>
          </cell>
          <cell r="S1500">
            <v>18.333333333333332</v>
          </cell>
          <cell r="T1500">
            <v>3</v>
          </cell>
          <cell r="U1500">
            <v>2</v>
          </cell>
          <cell r="V1500">
            <v>-1</v>
          </cell>
          <cell r="W1500">
            <v>45</v>
          </cell>
          <cell r="X1500">
            <v>41736</v>
          </cell>
        </row>
        <row r="1501">
          <cell r="A1501" t="str">
            <v>693152</v>
          </cell>
          <cell r="B1501" t="str">
            <v xml:space="preserve">SUNGEDI    </v>
          </cell>
          <cell r="C1501" t="str">
            <v>10</v>
          </cell>
          <cell r="D1501" t="str">
            <v>01/04/2003</v>
          </cell>
          <cell r="E1501" t="str">
            <v>TEKNISI</v>
          </cell>
          <cell r="F1501" t="str">
            <v>10</v>
          </cell>
          <cell r="G1501" t="str">
            <v>31/12/2000</v>
          </cell>
          <cell r="H1501">
            <v>22237</v>
          </cell>
          <cell r="I1501" t="str">
            <v>0000046656</v>
          </cell>
          <cell r="J1501" t="str">
            <v>SMK</v>
          </cell>
          <cell r="K1501" t="str">
            <v>S.T.M  LISTRIK</v>
          </cell>
          <cell r="L1501" t="str">
            <v>PLAJU</v>
          </cell>
          <cell r="M1501" t="str">
            <v>18/11/1985</v>
          </cell>
          <cell r="N1501" t="str">
            <v>E13A50</v>
          </cell>
          <cell r="O1501" t="str">
            <v>BENGKEL</v>
          </cell>
          <cell r="P1501">
            <v>6</v>
          </cell>
          <cell r="Q1501">
            <v>5</v>
          </cell>
          <cell r="R1501">
            <v>6</v>
          </cell>
          <cell r="S1501">
            <v>18.333333333333332</v>
          </cell>
          <cell r="T1501">
            <v>3</v>
          </cell>
          <cell r="U1501">
            <v>4</v>
          </cell>
          <cell r="V1501">
            <v>0</v>
          </cell>
          <cell r="W1501">
            <v>44</v>
          </cell>
          <cell r="X1501">
            <v>42325</v>
          </cell>
        </row>
        <row r="1502">
          <cell r="A1502" t="str">
            <v>693169</v>
          </cell>
          <cell r="B1502" t="str">
            <v xml:space="preserve">JAMALUDDIN    </v>
          </cell>
          <cell r="C1502" t="str">
            <v>11</v>
          </cell>
          <cell r="D1502" t="str">
            <v>01/04/2000</v>
          </cell>
          <cell r="E1502" t="str">
            <v>TEK.ROT.EQUIP AREA-B</v>
          </cell>
          <cell r="F1502" t="str">
            <v>10</v>
          </cell>
          <cell r="G1502" t="str">
            <v>31/12/2000</v>
          </cell>
          <cell r="H1502">
            <v>23211</v>
          </cell>
          <cell r="I1502" t="str">
            <v>0000054566</v>
          </cell>
          <cell r="J1502" t="str">
            <v>SMK</v>
          </cell>
          <cell r="K1502" t="str">
            <v>S T M / MESIN</v>
          </cell>
          <cell r="L1502" t="str">
            <v>PLAJU</v>
          </cell>
          <cell r="M1502" t="str">
            <v>18/11/1985</v>
          </cell>
          <cell r="N1502" t="str">
            <v>E13A20</v>
          </cell>
          <cell r="O1502" t="str">
            <v>PEM-I</v>
          </cell>
          <cell r="P1502">
            <v>5</v>
          </cell>
          <cell r="Q1502">
            <v>6</v>
          </cell>
          <cell r="R1502">
            <v>6</v>
          </cell>
          <cell r="S1502">
            <v>18.333333333333332</v>
          </cell>
          <cell r="T1502">
            <v>3</v>
          </cell>
          <cell r="U1502">
            <v>4</v>
          </cell>
          <cell r="V1502">
            <v>-1</v>
          </cell>
          <cell r="W1502">
            <v>41</v>
          </cell>
          <cell r="X1502">
            <v>43300</v>
          </cell>
        </row>
        <row r="1503">
          <cell r="A1503" t="str">
            <v>693177</v>
          </cell>
          <cell r="B1503" t="str">
            <v xml:space="preserve">SORBANI SIMBOLON    </v>
          </cell>
          <cell r="C1503" t="str">
            <v>11</v>
          </cell>
          <cell r="D1503" t="str">
            <v>01/04/2003</v>
          </cell>
          <cell r="E1503" t="str">
            <v>OPR. CD III &amp; CPI</v>
          </cell>
          <cell r="F1503" t="str">
            <v>11</v>
          </cell>
          <cell r="G1503" t="str">
            <v>03/01/2000</v>
          </cell>
          <cell r="H1503">
            <v>19496</v>
          </cell>
          <cell r="I1503" t="str">
            <v>0000056655</v>
          </cell>
          <cell r="J1503" t="str">
            <v>SMP</v>
          </cell>
          <cell r="K1503" t="str">
            <v>S M P</v>
          </cell>
          <cell r="L1503" t="str">
            <v>PLAJU</v>
          </cell>
          <cell r="M1503" t="str">
            <v>18/11/1985</v>
          </cell>
          <cell r="N1503" t="str">
            <v>E13111</v>
          </cell>
          <cell r="O1503" t="str">
            <v>CD &amp; GP</v>
          </cell>
          <cell r="P1503">
            <v>6</v>
          </cell>
          <cell r="Q1503">
            <v>5</v>
          </cell>
          <cell r="R1503">
            <v>5</v>
          </cell>
          <cell r="S1503">
            <v>16.666666666666668</v>
          </cell>
          <cell r="T1503">
            <v>2</v>
          </cell>
          <cell r="U1503">
            <v>4</v>
          </cell>
          <cell r="V1503">
            <v>0</v>
          </cell>
          <cell r="W1503">
            <v>51</v>
          </cell>
          <cell r="X1503">
            <v>39585</v>
          </cell>
        </row>
        <row r="1504">
          <cell r="A1504" t="str">
            <v>693185</v>
          </cell>
          <cell r="B1504" t="str">
            <v xml:space="preserve">S U G I O N O    </v>
          </cell>
          <cell r="C1504" t="str">
            <v>11</v>
          </cell>
          <cell r="D1504" t="str">
            <v>01/04/2002</v>
          </cell>
          <cell r="E1504" t="str">
            <v>PMK. INCINERATOR</v>
          </cell>
          <cell r="F1504" t="str">
            <v>10</v>
          </cell>
          <cell r="G1504" t="str">
            <v>16/09/2002</v>
          </cell>
          <cell r="H1504">
            <v>20547</v>
          </cell>
          <cell r="I1504" t="str">
            <v>0000056655</v>
          </cell>
          <cell r="J1504" t="str">
            <v>SMA</v>
          </cell>
          <cell r="K1504" t="str">
            <v>SMA.SOS/PERSAMAAN</v>
          </cell>
          <cell r="L1504" t="str">
            <v>PLAJU</v>
          </cell>
          <cell r="M1504" t="str">
            <v>18/11/1985</v>
          </cell>
          <cell r="N1504" t="str">
            <v>E13132</v>
          </cell>
          <cell r="O1504" t="str">
            <v>TA/PTA</v>
          </cell>
          <cell r="P1504">
            <v>6</v>
          </cell>
          <cell r="Q1504">
            <v>5</v>
          </cell>
          <cell r="R1504">
            <v>5</v>
          </cell>
          <cell r="S1504">
            <v>16.666666666666668</v>
          </cell>
          <cell r="T1504">
            <v>3</v>
          </cell>
          <cell r="U1504">
            <v>2</v>
          </cell>
          <cell r="V1504">
            <v>-1</v>
          </cell>
          <cell r="W1504">
            <v>48</v>
          </cell>
          <cell r="X1504">
            <v>40635</v>
          </cell>
        </row>
        <row r="1505">
          <cell r="A1505" t="str">
            <v>693209</v>
          </cell>
          <cell r="B1505" t="str">
            <v xml:space="preserve">TIGOR PARDAMEAN    </v>
          </cell>
          <cell r="C1505" t="str">
            <v>11</v>
          </cell>
          <cell r="D1505" t="str">
            <v>01/04/2001</v>
          </cell>
          <cell r="E1505" t="str">
            <v>PMK. F R H  PTA</v>
          </cell>
          <cell r="F1505" t="str">
            <v>10</v>
          </cell>
          <cell r="G1505" t="str">
            <v>16/09/2002</v>
          </cell>
          <cell r="H1505">
            <v>21496</v>
          </cell>
          <cell r="I1505" t="str">
            <v>0000055655</v>
          </cell>
          <cell r="J1505" t="str">
            <v>SMK</v>
          </cell>
          <cell r="K1505" t="str">
            <v>STM/BGN KAPAL</v>
          </cell>
          <cell r="L1505" t="str">
            <v>PLAJU</v>
          </cell>
          <cell r="M1505" t="str">
            <v>18/11/1985</v>
          </cell>
          <cell r="N1505" t="str">
            <v>E13132</v>
          </cell>
          <cell r="O1505" t="str">
            <v>TA/PTA</v>
          </cell>
          <cell r="P1505">
            <v>6</v>
          </cell>
          <cell r="Q1505">
            <v>5</v>
          </cell>
          <cell r="R1505">
            <v>5</v>
          </cell>
          <cell r="S1505">
            <v>16.666666666666668</v>
          </cell>
          <cell r="T1505">
            <v>3</v>
          </cell>
          <cell r="U1505">
            <v>2</v>
          </cell>
          <cell r="V1505">
            <v>-1</v>
          </cell>
          <cell r="W1505">
            <v>46</v>
          </cell>
          <cell r="X1505">
            <v>41585</v>
          </cell>
        </row>
        <row r="1506">
          <cell r="A1506" t="str">
            <v>693217</v>
          </cell>
          <cell r="B1506" t="str">
            <v xml:space="preserve">ABUBAKAR    </v>
          </cell>
          <cell r="C1506" t="str">
            <v>11</v>
          </cell>
          <cell r="D1506" t="str">
            <v>01/04/2003</v>
          </cell>
          <cell r="E1506" t="str">
            <v>PMK. CAT REC  TA</v>
          </cell>
          <cell r="F1506" t="str">
            <v>10</v>
          </cell>
          <cell r="G1506" t="str">
            <v>16/09/2002</v>
          </cell>
          <cell r="H1506">
            <v>22392</v>
          </cell>
          <cell r="I1506" t="str">
            <v>0000056655</v>
          </cell>
          <cell r="J1506" t="str">
            <v>SMA</v>
          </cell>
          <cell r="K1506" t="str">
            <v>SMA-SOSIAL/PERSAMAAN</v>
          </cell>
          <cell r="L1506" t="str">
            <v>PLAJU</v>
          </cell>
          <cell r="M1506" t="str">
            <v>18/11/1985</v>
          </cell>
          <cell r="N1506" t="str">
            <v>E13132</v>
          </cell>
          <cell r="O1506" t="str">
            <v>TA/PTA</v>
          </cell>
          <cell r="P1506">
            <v>6</v>
          </cell>
          <cell r="Q1506">
            <v>5</v>
          </cell>
          <cell r="R1506">
            <v>5</v>
          </cell>
          <cell r="S1506">
            <v>16.666666666666668</v>
          </cell>
          <cell r="T1506">
            <v>3</v>
          </cell>
          <cell r="U1506">
            <v>2</v>
          </cell>
          <cell r="V1506">
            <v>-1</v>
          </cell>
          <cell r="W1506">
            <v>43</v>
          </cell>
          <cell r="X1506">
            <v>42481</v>
          </cell>
        </row>
        <row r="1507">
          <cell r="A1507" t="str">
            <v>693233</v>
          </cell>
          <cell r="B1507" t="str">
            <v xml:space="preserve">TOBING  TULUS L.  ST  </v>
          </cell>
          <cell r="C1507" t="str">
            <v>11</v>
          </cell>
          <cell r="D1507" t="str">
            <v>01/10/2001</v>
          </cell>
          <cell r="E1507" t="str">
            <v>PMK. JAGA PK</v>
          </cell>
          <cell r="F1507" t="str">
            <v>10</v>
          </cell>
          <cell r="G1507" t="str">
            <v>01/10/2003</v>
          </cell>
          <cell r="H1507">
            <v>23449</v>
          </cell>
          <cell r="I1507" t="str">
            <v>0000056655</v>
          </cell>
          <cell r="J1507" t="str">
            <v>S1</v>
          </cell>
          <cell r="K1507" t="str">
            <v>TEKNIK MESIN</v>
          </cell>
          <cell r="L1507" t="str">
            <v>PLAJU</v>
          </cell>
          <cell r="M1507" t="str">
            <v>18/11/1985</v>
          </cell>
          <cell r="N1507" t="str">
            <v>E13410</v>
          </cell>
          <cell r="O1507" t="str">
            <v>PK. LAT &amp; ADM</v>
          </cell>
          <cell r="P1507">
            <v>6</v>
          </cell>
          <cell r="Q1507">
            <v>5</v>
          </cell>
          <cell r="R1507">
            <v>5</v>
          </cell>
          <cell r="S1507">
            <v>16.666666666666668</v>
          </cell>
          <cell r="T1507">
            <v>7</v>
          </cell>
          <cell r="U1507">
            <v>1</v>
          </cell>
          <cell r="V1507">
            <v>-1</v>
          </cell>
          <cell r="W1507">
            <v>40</v>
          </cell>
          <cell r="X1507">
            <v>43537</v>
          </cell>
        </row>
        <row r="1508">
          <cell r="A1508" t="str">
            <v>693258</v>
          </cell>
          <cell r="B1508" t="str">
            <v xml:space="preserve">RUSTAM HAS T.    </v>
          </cell>
          <cell r="C1508" t="str">
            <v>11</v>
          </cell>
          <cell r="D1508" t="str">
            <v>01/04/2002</v>
          </cell>
          <cell r="E1508" t="str">
            <v>TESTER JAGA LAB PL</v>
          </cell>
          <cell r="F1508" t="str">
            <v>11</v>
          </cell>
          <cell r="G1508" t="str">
            <v>03/01/2000</v>
          </cell>
          <cell r="H1508">
            <v>22498</v>
          </cell>
          <cell r="I1508" t="str">
            <v>0000055555</v>
          </cell>
          <cell r="J1508" t="str">
            <v>SMK</v>
          </cell>
          <cell r="K1508" t="str">
            <v>S.T.M  MESIN</v>
          </cell>
          <cell r="L1508" t="str">
            <v>PLAJU</v>
          </cell>
          <cell r="M1508" t="str">
            <v>18/11/1985</v>
          </cell>
          <cell r="N1508" t="str">
            <v>E13140</v>
          </cell>
          <cell r="O1508" t="str">
            <v>LABORATORIUM</v>
          </cell>
          <cell r="P1508">
            <v>5</v>
          </cell>
          <cell r="Q1508">
            <v>5</v>
          </cell>
          <cell r="R1508">
            <v>5</v>
          </cell>
          <cell r="S1508">
            <v>15</v>
          </cell>
          <cell r="T1508">
            <v>3</v>
          </cell>
          <cell r="U1508">
            <v>4</v>
          </cell>
          <cell r="V1508">
            <v>0</v>
          </cell>
          <cell r="W1508">
            <v>43</v>
          </cell>
          <cell r="X1508">
            <v>42587</v>
          </cell>
        </row>
        <row r="1509">
          <cell r="A1509" t="str">
            <v>693266</v>
          </cell>
          <cell r="B1509" t="str">
            <v xml:space="preserve">C A N D R A  A.MD  </v>
          </cell>
          <cell r="C1509" t="str">
            <v>11</v>
          </cell>
          <cell r="D1509" t="str">
            <v>01/04/2001</v>
          </cell>
          <cell r="E1509" t="str">
            <v>AST. JAGA PK</v>
          </cell>
          <cell r="F1509" t="str">
            <v>08</v>
          </cell>
          <cell r="G1509" t="str">
            <v>01/10/2003</v>
          </cell>
          <cell r="H1509">
            <v>22549</v>
          </cell>
          <cell r="I1509" t="str">
            <v>0000056646</v>
          </cell>
          <cell r="J1509" t="str">
            <v>D2</v>
          </cell>
          <cell r="K1509" t="str">
            <v>AKA F &amp; S  III</v>
          </cell>
          <cell r="L1509" t="str">
            <v>PLAJU</v>
          </cell>
          <cell r="M1509" t="str">
            <v>18/11/1985</v>
          </cell>
          <cell r="N1509" t="str">
            <v>E13410</v>
          </cell>
          <cell r="O1509" t="str">
            <v>PK. LAT &amp; ADM</v>
          </cell>
          <cell r="P1509">
            <v>6</v>
          </cell>
          <cell r="Q1509">
            <v>4</v>
          </cell>
          <cell r="R1509">
            <v>6</v>
          </cell>
          <cell r="S1509">
            <v>16.666666666666668</v>
          </cell>
          <cell r="T1509">
            <v>5</v>
          </cell>
          <cell r="U1509">
            <v>1</v>
          </cell>
          <cell r="V1509">
            <v>-3</v>
          </cell>
          <cell r="W1509">
            <v>43</v>
          </cell>
          <cell r="X1509">
            <v>42638</v>
          </cell>
        </row>
        <row r="1510">
          <cell r="A1510" t="str">
            <v>693314</v>
          </cell>
          <cell r="B1510" t="str">
            <v xml:space="preserve">SAUT SITOMPUL  IR  </v>
          </cell>
          <cell r="C1510" t="str">
            <v>09</v>
          </cell>
          <cell r="D1510" t="str">
            <v>01/10/2001</v>
          </cell>
          <cell r="E1510" t="str">
            <v>AST. AHLI JAD PROD MH&amp;PET</v>
          </cell>
          <cell r="F1510" t="str">
            <v>06</v>
          </cell>
          <cell r="G1510" t="str">
            <v>01/11/2001</v>
          </cell>
          <cell r="H1510">
            <v>21134</v>
          </cell>
          <cell r="I1510" t="str">
            <v>0000066566</v>
          </cell>
          <cell r="J1510" t="str">
            <v>S1</v>
          </cell>
          <cell r="K1510" t="str">
            <v>TEKNIK ELEKTRO</v>
          </cell>
          <cell r="L1510" t="str">
            <v>PLAJU</v>
          </cell>
          <cell r="M1510" t="str">
            <v>18/11/1985</v>
          </cell>
          <cell r="N1510" t="str">
            <v>E13220</v>
          </cell>
          <cell r="O1510" t="str">
            <v>JAD BB/PRODUK</v>
          </cell>
          <cell r="P1510">
            <v>5</v>
          </cell>
          <cell r="Q1510">
            <v>6</v>
          </cell>
          <cell r="R1510">
            <v>6</v>
          </cell>
          <cell r="S1510">
            <v>18.333333333333332</v>
          </cell>
          <cell r="T1510">
            <v>7</v>
          </cell>
          <cell r="U1510">
            <v>3</v>
          </cell>
          <cell r="V1510">
            <v>-3</v>
          </cell>
          <cell r="W1510">
            <v>47</v>
          </cell>
          <cell r="X1510">
            <v>41223</v>
          </cell>
        </row>
        <row r="1511">
          <cell r="A1511" t="str">
            <v>693322</v>
          </cell>
          <cell r="B1511" t="str">
            <v xml:space="preserve">KASYURIK    </v>
          </cell>
          <cell r="C1511" t="str">
            <v>10</v>
          </cell>
          <cell r="D1511" t="str">
            <v>01/04/2003</v>
          </cell>
          <cell r="E1511" t="str">
            <v>PMK. COMP &amp; MAB</v>
          </cell>
          <cell r="F1511" t="str">
            <v>10</v>
          </cell>
          <cell r="G1511" t="str">
            <v>03/01/2000</v>
          </cell>
          <cell r="H1511">
            <v>23342</v>
          </cell>
          <cell r="I1511" t="str">
            <v>0000055654</v>
          </cell>
          <cell r="J1511" t="str">
            <v>SMK</v>
          </cell>
          <cell r="K1511" t="str">
            <v>S.T.M  MESIN</v>
          </cell>
          <cell r="L1511" t="str">
            <v>SUNGAI GERONG</v>
          </cell>
          <cell r="M1511" t="str">
            <v>18/11/1985</v>
          </cell>
          <cell r="N1511" t="str">
            <v>E13112</v>
          </cell>
          <cell r="O1511" t="str">
            <v>CD &amp; L</v>
          </cell>
          <cell r="P1511">
            <v>6</v>
          </cell>
          <cell r="Q1511">
            <v>5</v>
          </cell>
          <cell r="R1511">
            <v>4</v>
          </cell>
          <cell r="S1511">
            <v>15</v>
          </cell>
          <cell r="T1511">
            <v>3</v>
          </cell>
          <cell r="U1511">
            <v>4</v>
          </cell>
          <cell r="V1511">
            <v>0</v>
          </cell>
          <cell r="W1511">
            <v>41</v>
          </cell>
          <cell r="X1511">
            <v>43431</v>
          </cell>
        </row>
        <row r="1512">
          <cell r="A1512" t="str">
            <v>693339</v>
          </cell>
          <cell r="B1512" t="str">
            <v xml:space="preserve">HALIDWALID    </v>
          </cell>
          <cell r="C1512" t="str">
            <v>11</v>
          </cell>
          <cell r="D1512" t="str">
            <v>01/04/2002</v>
          </cell>
          <cell r="E1512" t="str">
            <v>TESTER JAGA LAB PL</v>
          </cell>
          <cell r="F1512" t="str">
            <v>11</v>
          </cell>
          <cell r="G1512" t="str">
            <v>03/01/2000</v>
          </cell>
          <cell r="H1512">
            <v>23231</v>
          </cell>
          <cell r="I1512" t="str">
            <v>0000045555</v>
          </cell>
          <cell r="J1512" t="str">
            <v>SMK</v>
          </cell>
          <cell r="K1512" t="str">
            <v>S.T.M  MESIN</v>
          </cell>
          <cell r="L1512" t="str">
            <v>PLAJU</v>
          </cell>
          <cell r="M1512" t="str">
            <v>18/11/1985</v>
          </cell>
          <cell r="N1512" t="str">
            <v>E13140</v>
          </cell>
          <cell r="O1512" t="str">
            <v>LABORATORIUM</v>
          </cell>
          <cell r="P1512">
            <v>5</v>
          </cell>
          <cell r="Q1512">
            <v>5</v>
          </cell>
          <cell r="R1512">
            <v>5</v>
          </cell>
          <cell r="S1512">
            <v>15</v>
          </cell>
          <cell r="T1512">
            <v>3</v>
          </cell>
          <cell r="U1512">
            <v>4</v>
          </cell>
          <cell r="V1512">
            <v>0</v>
          </cell>
          <cell r="W1512">
            <v>41</v>
          </cell>
          <cell r="X1512">
            <v>43320</v>
          </cell>
        </row>
        <row r="1513">
          <cell r="A1513" t="str">
            <v>693347</v>
          </cell>
          <cell r="B1513" t="str">
            <v xml:space="preserve">ZULKIFLI  A.MA  </v>
          </cell>
          <cell r="C1513" t="str">
            <v>10</v>
          </cell>
          <cell r="D1513" t="str">
            <v>01/10/2003</v>
          </cell>
          <cell r="E1513" t="str">
            <v>TEKNISI LAS</v>
          </cell>
          <cell r="F1513" t="str">
            <v>10</v>
          </cell>
          <cell r="G1513" t="str">
            <v>01/10/2002</v>
          </cell>
          <cell r="H1513">
            <v>22169</v>
          </cell>
          <cell r="I1513" t="str">
            <v>0000055554</v>
          </cell>
          <cell r="J1513" t="str">
            <v>D2</v>
          </cell>
          <cell r="K1513" t="str">
            <v>AKA MESIN II</v>
          </cell>
          <cell r="L1513" t="str">
            <v>PLAJU</v>
          </cell>
          <cell r="M1513" t="str">
            <v>18/11/1985</v>
          </cell>
          <cell r="N1513" t="str">
            <v>E13A50</v>
          </cell>
          <cell r="O1513" t="str">
            <v>BENGKEL</v>
          </cell>
          <cell r="P1513">
            <v>5</v>
          </cell>
          <cell r="Q1513">
            <v>5</v>
          </cell>
          <cell r="R1513">
            <v>4</v>
          </cell>
          <cell r="S1513">
            <v>13.333333333333334</v>
          </cell>
          <cell r="T1513">
            <v>5</v>
          </cell>
          <cell r="U1513">
            <v>2</v>
          </cell>
          <cell r="V1513">
            <v>0</v>
          </cell>
          <cell r="W1513">
            <v>44</v>
          </cell>
          <cell r="X1513">
            <v>42257</v>
          </cell>
        </row>
        <row r="1514">
          <cell r="A1514" t="str">
            <v>693363</v>
          </cell>
          <cell r="B1514" t="str">
            <v xml:space="preserve">AHMAD KAMIL    </v>
          </cell>
          <cell r="C1514" t="str">
            <v>11</v>
          </cell>
          <cell r="D1514" t="str">
            <v>01/10/2002</v>
          </cell>
          <cell r="E1514" t="str">
            <v>DANRU PKP PLAJU</v>
          </cell>
          <cell r="F1514" t="str">
            <v>11</v>
          </cell>
          <cell r="G1514" t="str">
            <v>16/04/2001</v>
          </cell>
          <cell r="H1514">
            <v>19816</v>
          </cell>
          <cell r="I1514" t="str">
            <v>0000055655</v>
          </cell>
          <cell r="J1514" t="str">
            <v>SMA</v>
          </cell>
          <cell r="K1514" t="str">
            <v>S.M.A / SOSIAL</v>
          </cell>
          <cell r="L1514" t="str">
            <v>SUNGAI GERONG</v>
          </cell>
          <cell r="M1514" t="str">
            <v>18/11/1985</v>
          </cell>
          <cell r="N1514" t="str">
            <v>E13630</v>
          </cell>
          <cell r="O1514" t="str">
            <v>SEKURITI</v>
          </cell>
          <cell r="P1514">
            <v>6</v>
          </cell>
          <cell r="Q1514">
            <v>5</v>
          </cell>
          <cell r="R1514">
            <v>5</v>
          </cell>
          <cell r="S1514">
            <v>16.666666666666668</v>
          </cell>
          <cell r="T1514">
            <v>3</v>
          </cell>
          <cell r="U1514">
            <v>3</v>
          </cell>
          <cell r="V1514">
            <v>0</v>
          </cell>
          <cell r="W1514">
            <v>50</v>
          </cell>
          <cell r="X1514">
            <v>39905</v>
          </cell>
        </row>
        <row r="1515">
          <cell r="A1515" t="str">
            <v>693403</v>
          </cell>
          <cell r="B1515" t="str">
            <v xml:space="preserve">PARMINTO    </v>
          </cell>
          <cell r="C1515" t="str">
            <v>11</v>
          </cell>
          <cell r="D1515" t="str">
            <v>01/04/2001</v>
          </cell>
          <cell r="E1515" t="str">
            <v>PTR. AUVIS &amp; REPORTER</v>
          </cell>
          <cell r="F1515" t="str">
            <v>10</v>
          </cell>
          <cell r="G1515" t="str">
            <v>01/07/2000</v>
          </cell>
          <cell r="H1515">
            <v>22477</v>
          </cell>
          <cell r="I1515" t="str">
            <v>0000055555</v>
          </cell>
          <cell r="J1515" t="str">
            <v>SMK</v>
          </cell>
          <cell r="K1515" t="str">
            <v>S T M  BGN GEDUNG</v>
          </cell>
          <cell r="L1515" t="str">
            <v>PLAJU</v>
          </cell>
          <cell r="M1515" t="str">
            <v>18/11/1985</v>
          </cell>
          <cell r="N1515" t="str">
            <v>E13620</v>
          </cell>
          <cell r="O1515" t="str">
            <v>HUPMAS</v>
          </cell>
          <cell r="P1515">
            <v>5</v>
          </cell>
          <cell r="Q1515">
            <v>5</v>
          </cell>
          <cell r="R1515">
            <v>5</v>
          </cell>
          <cell r="S1515">
            <v>15</v>
          </cell>
          <cell r="T1515">
            <v>3</v>
          </cell>
          <cell r="U1515">
            <v>4</v>
          </cell>
          <cell r="V1515">
            <v>-1</v>
          </cell>
          <cell r="W1515">
            <v>43</v>
          </cell>
          <cell r="X1515">
            <v>42566</v>
          </cell>
        </row>
        <row r="1516">
          <cell r="A1516" t="str">
            <v>693428</v>
          </cell>
          <cell r="B1516" t="str">
            <v xml:space="preserve">MARZUKI MS    </v>
          </cell>
          <cell r="C1516" t="str">
            <v>11</v>
          </cell>
          <cell r="D1516" t="str">
            <v>01/04/2001</v>
          </cell>
          <cell r="E1516" t="str">
            <v>PMK. GUDANG &amp; CHEMICAL</v>
          </cell>
          <cell r="F1516" t="str">
            <v>10</v>
          </cell>
          <cell r="G1516" t="str">
            <v>03/01/2000</v>
          </cell>
          <cell r="H1516">
            <v>21182</v>
          </cell>
          <cell r="I1516" t="str">
            <v>0000056565</v>
          </cell>
          <cell r="J1516" t="str">
            <v>SMA</v>
          </cell>
          <cell r="K1516" t="str">
            <v>S.M.A-B/PASPAL</v>
          </cell>
          <cell r="L1516" t="str">
            <v>SUNGAI GERONG</v>
          </cell>
          <cell r="M1516" t="str">
            <v>18/11/1985</v>
          </cell>
          <cell r="N1516" t="str">
            <v>E13112</v>
          </cell>
          <cell r="O1516" t="str">
            <v>CD &amp; L</v>
          </cell>
          <cell r="P1516">
            <v>5</v>
          </cell>
          <cell r="Q1516">
            <v>6</v>
          </cell>
          <cell r="R1516">
            <v>5</v>
          </cell>
          <cell r="S1516">
            <v>16.666666666666668</v>
          </cell>
          <cell r="T1516">
            <v>3</v>
          </cell>
          <cell r="U1516">
            <v>4</v>
          </cell>
          <cell r="V1516">
            <v>-1</v>
          </cell>
          <cell r="W1516">
            <v>47</v>
          </cell>
          <cell r="X1516">
            <v>41271</v>
          </cell>
        </row>
        <row r="1517">
          <cell r="A1517" t="str">
            <v>693436</v>
          </cell>
          <cell r="B1517" t="str">
            <v xml:space="preserve">ZAMHARI  A.MA  </v>
          </cell>
          <cell r="C1517" t="str">
            <v>11</v>
          </cell>
          <cell r="D1517" t="str">
            <v>01/04/2003</v>
          </cell>
          <cell r="E1517" t="str">
            <v>OPR. WTP PL</v>
          </cell>
          <cell r="F1517" t="str">
            <v>11</v>
          </cell>
          <cell r="G1517" t="str">
            <v>03/01/2000</v>
          </cell>
          <cell r="H1517">
            <v>21740</v>
          </cell>
          <cell r="I1517" t="str">
            <v>0000055465</v>
          </cell>
          <cell r="J1517" t="str">
            <v>D2</v>
          </cell>
          <cell r="K1517" t="str">
            <v>AKA UTILITIES II</v>
          </cell>
          <cell r="L1517" t="str">
            <v>PLAJU</v>
          </cell>
          <cell r="M1517" t="str">
            <v>18/11/1985</v>
          </cell>
          <cell r="N1517" t="str">
            <v>E13118</v>
          </cell>
          <cell r="O1517" t="str">
            <v>U T L</v>
          </cell>
          <cell r="P1517">
            <v>4</v>
          </cell>
          <cell r="Q1517">
            <v>6</v>
          </cell>
          <cell r="R1517">
            <v>5</v>
          </cell>
          <cell r="S1517">
            <v>15</v>
          </cell>
          <cell r="T1517">
            <v>5</v>
          </cell>
          <cell r="U1517">
            <v>4</v>
          </cell>
          <cell r="V1517">
            <v>0</v>
          </cell>
          <cell r="W1517">
            <v>45</v>
          </cell>
          <cell r="X1517">
            <v>41829</v>
          </cell>
        </row>
        <row r="1518">
          <cell r="A1518" t="str">
            <v>693444</v>
          </cell>
          <cell r="B1518" t="str">
            <v xml:space="preserve">AKHMAD ZAIDIR  SE  </v>
          </cell>
          <cell r="C1518" t="str">
            <v>11</v>
          </cell>
          <cell r="D1518" t="str">
            <v>01/04/2000</v>
          </cell>
          <cell r="E1518" t="str">
            <v>PMK. SLOPS SYSTEM  SG</v>
          </cell>
          <cell r="F1518" t="str">
            <v>10</v>
          </cell>
          <cell r="G1518" t="str">
            <v>03/01/2000</v>
          </cell>
          <cell r="H1518">
            <v>23841</v>
          </cell>
          <cell r="I1518" t="str">
            <v>0000054565</v>
          </cell>
          <cell r="J1518" t="str">
            <v>S1</v>
          </cell>
          <cell r="K1518" t="str">
            <v>EKONOMI MANAGEMENT</v>
          </cell>
          <cell r="L1518" t="str">
            <v>SUNGAI GERONG</v>
          </cell>
          <cell r="M1518" t="str">
            <v>18/11/1985</v>
          </cell>
          <cell r="N1518" t="str">
            <v>E13119</v>
          </cell>
          <cell r="O1518" t="str">
            <v>I T P</v>
          </cell>
          <cell r="P1518">
            <v>5</v>
          </cell>
          <cell r="Q1518">
            <v>6</v>
          </cell>
          <cell r="R1518">
            <v>5</v>
          </cell>
          <cell r="S1518">
            <v>16.666666666666668</v>
          </cell>
          <cell r="T1518">
            <v>7</v>
          </cell>
          <cell r="U1518">
            <v>4</v>
          </cell>
          <cell r="V1518">
            <v>-1</v>
          </cell>
          <cell r="W1518">
            <v>39</v>
          </cell>
          <cell r="X1518">
            <v>43930</v>
          </cell>
        </row>
        <row r="1519">
          <cell r="A1519" t="str">
            <v>693509</v>
          </cell>
          <cell r="B1519" t="str">
            <v xml:space="preserve">MIKDANIL    </v>
          </cell>
          <cell r="C1519" t="str">
            <v>12</v>
          </cell>
          <cell r="D1519" t="str">
            <v>01/04/2000</v>
          </cell>
          <cell r="E1519" t="str">
            <v>TESTER JAGA LAB TA/PTA</v>
          </cell>
          <cell r="F1519" t="str">
            <v>11</v>
          </cell>
          <cell r="G1519" t="str">
            <v>03/01/2000</v>
          </cell>
          <cell r="H1519">
            <v>20914</v>
          </cell>
          <cell r="I1519" t="str">
            <v>0000065566</v>
          </cell>
          <cell r="J1519" t="str">
            <v>SMA</v>
          </cell>
          <cell r="K1519" t="str">
            <v>SMA-BIOLOGI/PERSAMAAN</v>
          </cell>
          <cell r="L1519" t="str">
            <v>PLAJU</v>
          </cell>
          <cell r="M1519" t="str">
            <v>18/11/1985</v>
          </cell>
          <cell r="N1519" t="str">
            <v>E13140</v>
          </cell>
          <cell r="O1519" t="str">
            <v>LABORATORIUM</v>
          </cell>
          <cell r="P1519">
            <v>5</v>
          </cell>
          <cell r="Q1519">
            <v>6</v>
          </cell>
          <cell r="R1519">
            <v>6</v>
          </cell>
          <cell r="S1519">
            <v>18.333333333333332</v>
          </cell>
          <cell r="T1519">
            <v>3</v>
          </cell>
          <cell r="U1519">
            <v>4</v>
          </cell>
          <cell r="V1519">
            <v>-1</v>
          </cell>
          <cell r="W1519">
            <v>47</v>
          </cell>
          <cell r="X1519">
            <v>41003</v>
          </cell>
        </row>
        <row r="1520">
          <cell r="A1520" t="str">
            <v>693525</v>
          </cell>
          <cell r="B1520" t="str">
            <v xml:space="preserve">I S M O Y O    </v>
          </cell>
          <cell r="C1520" t="str">
            <v>12</v>
          </cell>
          <cell r="D1520" t="str">
            <v>01/04/2000</v>
          </cell>
          <cell r="E1520" t="str">
            <v>TESTER JAGA LAB  SG</v>
          </cell>
          <cell r="F1520" t="str">
            <v>11</v>
          </cell>
          <cell r="G1520" t="str">
            <v>03/01/2000</v>
          </cell>
          <cell r="H1520">
            <v>21715</v>
          </cell>
          <cell r="I1520" t="str">
            <v>0000055556</v>
          </cell>
          <cell r="J1520" t="str">
            <v>SMA</v>
          </cell>
          <cell r="K1520" t="str">
            <v>SMA.SOS/PERSAMAAN</v>
          </cell>
          <cell r="L1520" t="str">
            <v>SUNGAI GERONG</v>
          </cell>
          <cell r="M1520" t="str">
            <v>18/11/1985</v>
          </cell>
          <cell r="N1520" t="str">
            <v>E13140</v>
          </cell>
          <cell r="O1520" t="str">
            <v>LABORATORIUM</v>
          </cell>
          <cell r="P1520">
            <v>5</v>
          </cell>
          <cell r="Q1520">
            <v>5</v>
          </cell>
          <cell r="R1520">
            <v>6</v>
          </cell>
          <cell r="S1520">
            <v>16.666666666666668</v>
          </cell>
          <cell r="T1520">
            <v>3</v>
          </cell>
          <cell r="U1520">
            <v>4</v>
          </cell>
          <cell r="V1520">
            <v>-1</v>
          </cell>
          <cell r="W1520">
            <v>45</v>
          </cell>
          <cell r="X1520">
            <v>41804</v>
          </cell>
        </row>
        <row r="1521">
          <cell r="A1521" t="str">
            <v>693541</v>
          </cell>
          <cell r="B1521" t="str">
            <v xml:space="preserve">EMIR FAISAL  IR  </v>
          </cell>
          <cell r="C1521" t="str">
            <v>09</v>
          </cell>
          <cell r="D1521" t="str">
            <v>01/04/2003</v>
          </cell>
          <cell r="E1521" t="str">
            <v>AST. OPERASI KOMPUTER</v>
          </cell>
          <cell r="F1521" t="str">
            <v>09</v>
          </cell>
          <cell r="G1521" t="str">
            <v>15/09/2003</v>
          </cell>
          <cell r="H1521">
            <v>23182</v>
          </cell>
          <cell r="I1521" t="str">
            <v>0000066755</v>
          </cell>
          <cell r="J1521" t="str">
            <v>S1</v>
          </cell>
          <cell r="K1521" t="str">
            <v>TEKNIK ELEKTRO</v>
          </cell>
          <cell r="L1521" t="str">
            <v>PLAJU</v>
          </cell>
          <cell r="M1521" t="str">
            <v>18/11/1985</v>
          </cell>
          <cell r="N1521" t="str">
            <v>E13910</v>
          </cell>
          <cell r="O1521" t="str">
            <v>OPERASI</v>
          </cell>
          <cell r="P1521">
            <v>7</v>
          </cell>
          <cell r="Q1521">
            <v>5</v>
          </cell>
          <cell r="R1521">
            <v>5</v>
          </cell>
          <cell r="S1521">
            <v>20</v>
          </cell>
          <cell r="T1521">
            <v>7</v>
          </cell>
          <cell r="U1521">
            <v>1</v>
          </cell>
          <cell r="V1521">
            <v>0</v>
          </cell>
          <cell r="W1521">
            <v>41</v>
          </cell>
          <cell r="X1521">
            <v>43271</v>
          </cell>
        </row>
        <row r="1522">
          <cell r="A1522" t="str">
            <v>693558</v>
          </cell>
          <cell r="B1522" t="str">
            <v xml:space="preserve">BAMBANG SUPRIYANTO    </v>
          </cell>
          <cell r="C1522" t="str">
            <v>10</v>
          </cell>
          <cell r="D1522" t="str">
            <v>01/10/2003</v>
          </cell>
          <cell r="E1522" t="str">
            <v>TEKNISI INSTRUMENT</v>
          </cell>
          <cell r="F1522" t="str">
            <v>10</v>
          </cell>
          <cell r="G1522" t="str">
            <v>01/10/2002</v>
          </cell>
          <cell r="H1522">
            <v>23803</v>
          </cell>
          <cell r="I1522" t="str">
            <v>0000066554</v>
          </cell>
          <cell r="J1522" t="str">
            <v>SMA</v>
          </cell>
          <cell r="K1522" t="str">
            <v>S.M.A-B/PASPAL</v>
          </cell>
          <cell r="L1522" t="str">
            <v>PLAJU</v>
          </cell>
          <cell r="M1522" t="str">
            <v>18/11/1985</v>
          </cell>
          <cell r="N1522" t="str">
            <v>E13A50</v>
          </cell>
          <cell r="O1522" t="str">
            <v>BENGKEL</v>
          </cell>
          <cell r="P1522">
            <v>5</v>
          </cell>
          <cell r="Q1522">
            <v>5</v>
          </cell>
          <cell r="R1522">
            <v>4</v>
          </cell>
          <cell r="S1522">
            <v>13.333333333333334</v>
          </cell>
          <cell r="T1522">
            <v>3</v>
          </cell>
          <cell r="U1522">
            <v>2</v>
          </cell>
          <cell r="V1522">
            <v>0</v>
          </cell>
          <cell r="W1522">
            <v>39</v>
          </cell>
          <cell r="X1522">
            <v>43892</v>
          </cell>
        </row>
        <row r="1523">
          <cell r="A1523" t="str">
            <v>693566</v>
          </cell>
          <cell r="B1523" t="str">
            <v xml:space="preserve">M. AMINULLAH    </v>
          </cell>
          <cell r="C1523" t="str">
            <v>10</v>
          </cell>
          <cell r="D1523" t="str">
            <v>01/10/2003</v>
          </cell>
          <cell r="E1523" t="str">
            <v>TEK INSTRUMEN AREA-B</v>
          </cell>
          <cell r="F1523" t="str">
            <v>10</v>
          </cell>
          <cell r="G1523" t="str">
            <v>31/12/2000</v>
          </cell>
          <cell r="H1523">
            <v>24041</v>
          </cell>
          <cell r="I1523" t="str">
            <v>0000054565</v>
          </cell>
          <cell r="J1523" t="str">
            <v>SMA</v>
          </cell>
          <cell r="K1523" t="str">
            <v>SMA/PASPAL/IPA</v>
          </cell>
          <cell r="L1523" t="str">
            <v>SUNGAI GERONG</v>
          </cell>
          <cell r="M1523" t="str">
            <v>18/11/1985</v>
          </cell>
          <cell r="N1523" t="str">
            <v>E13A40</v>
          </cell>
          <cell r="O1523" t="str">
            <v>PEM-III</v>
          </cell>
          <cell r="P1523">
            <v>5</v>
          </cell>
          <cell r="Q1523">
            <v>6</v>
          </cell>
          <cell r="R1523">
            <v>5</v>
          </cell>
          <cell r="S1523">
            <v>16.666666666666668</v>
          </cell>
          <cell r="T1523">
            <v>3</v>
          </cell>
          <cell r="U1523">
            <v>4</v>
          </cell>
          <cell r="V1523">
            <v>0</v>
          </cell>
          <cell r="W1523">
            <v>39</v>
          </cell>
          <cell r="X1523">
            <v>44130</v>
          </cell>
        </row>
        <row r="1524">
          <cell r="A1524" t="str">
            <v>693571</v>
          </cell>
          <cell r="B1524" t="str">
            <v xml:space="preserve">SOLIKIN  IR  </v>
          </cell>
          <cell r="C1524" t="str">
            <v>09</v>
          </cell>
          <cell r="D1524" t="str">
            <v>01/04/2003</v>
          </cell>
          <cell r="E1524" t="str">
            <v>AST. PERKANTORAN</v>
          </cell>
          <cell r="F1524" t="str">
            <v>09</v>
          </cell>
          <cell r="G1524" t="str">
            <v>16/09/2003</v>
          </cell>
          <cell r="H1524">
            <v>23135</v>
          </cell>
          <cell r="I1524" t="str">
            <v>0000066675</v>
          </cell>
          <cell r="J1524" t="str">
            <v>S1</v>
          </cell>
          <cell r="K1524" t="str">
            <v>TEKNIK SIPIL</v>
          </cell>
          <cell r="L1524" t="str">
            <v>PLAJU</v>
          </cell>
          <cell r="M1524" t="str">
            <v>18/11/1985</v>
          </cell>
          <cell r="N1524" t="str">
            <v>E13530</v>
          </cell>
          <cell r="O1524" t="str">
            <v>FASUM</v>
          </cell>
          <cell r="P1524">
            <v>6</v>
          </cell>
          <cell r="Q1524">
            <v>7</v>
          </cell>
          <cell r="R1524">
            <v>5</v>
          </cell>
          <cell r="S1524">
            <v>21.666666666666668</v>
          </cell>
          <cell r="T1524">
            <v>7</v>
          </cell>
          <cell r="U1524">
            <v>1</v>
          </cell>
          <cell r="V1524">
            <v>0</v>
          </cell>
          <cell r="W1524">
            <v>41</v>
          </cell>
          <cell r="X1524">
            <v>43224</v>
          </cell>
        </row>
        <row r="1525">
          <cell r="A1525" t="str">
            <v>693606</v>
          </cell>
          <cell r="B1525" t="str">
            <v xml:space="preserve">A Z H A R I  IR  </v>
          </cell>
          <cell r="C1525" t="str">
            <v>10</v>
          </cell>
          <cell r="D1525" t="str">
            <v>01/10/2002</v>
          </cell>
          <cell r="E1525" t="str">
            <v>AST. STATISTIK &amp; INFO</v>
          </cell>
          <cell r="F1525" t="str">
            <v>08</v>
          </cell>
          <cell r="G1525" t="str">
            <v>09/09/2003</v>
          </cell>
          <cell r="H1525">
            <v>23181</v>
          </cell>
          <cell r="I1525" t="str">
            <v>0000055555</v>
          </cell>
          <cell r="J1525" t="str">
            <v>S1</v>
          </cell>
          <cell r="K1525" t="str">
            <v>TEKNIK MESIN</v>
          </cell>
          <cell r="L1525" t="str">
            <v>PLAJU</v>
          </cell>
          <cell r="M1525" t="str">
            <v>18/11/1985</v>
          </cell>
          <cell r="N1525" t="str">
            <v>E13710</v>
          </cell>
          <cell r="O1525" t="str">
            <v>P &amp; B</v>
          </cell>
          <cell r="P1525">
            <v>5</v>
          </cell>
          <cell r="Q1525">
            <v>5</v>
          </cell>
          <cell r="R1525">
            <v>5</v>
          </cell>
          <cell r="S1525">
            <v>15</v>
          </cell>
          <cell r="T1525">
            <v>7</v>
          </cell>
          <cell r="U1525">
            <v>1</v>
          </cell>
          <cell r="V1525">
            <v>-2</v>
          </cell>
          <cell r="W1525">
            <v>41</v>
          </cell>
          <cell r="X1525">
            <v>43270</v>
          </cell>
        </row>
        <row r="1526">
          <cell r="A1526" t="str">
            <v>693622</v>
          </cell>
          <cell r="B1526" t="str">
            <v xml:space="preserve">HERMANSYAH    </v>
          </cell>
          <cell r="C1526" t="str">
            <v>11</v>
          </cell>
          <cell r="D1526" t="str">
            <v>01/04/2002</v>
          </cell>
          <cell r="E1526" t="str">
            <v>PMK. PANEL REFORMING</v>
          </cell>
          <cell r="F1526" t="str">
            <v>10</v>
          </cell>
          <cell r="G1526" t="str">
            <v>01/08/2003</v>
          </cell>
          <cell r="H1526">
            <v>22174</v>
          </cell>
          <cell r="I1526" t="str">
            <v>0000054654</v>
          </cell>
          <cell r="J1526" t="str">
            <v>SMK</v>
          </cell>
          <cell r="K1526" t="str">
            <v>S.T.M  LISTRIK</v>
          </cell>
          <cell r="L1526" t="str">
            <v>PLAJU</v>
          </cell>
          <cell r="M1526" t="str">
            <v>18/11/1985</v>
          </cell>
          <cell r="N1526" t="str">
            <v>E13111</v>
          </cell>
          <cell r="O1526" t="str">
            <v>CD &amp; GP</v>
          </cell>
          <cell r="P1526">
            <v>6</v>
          </cell>
          <cell r="Q1526">
            <v>5</v>
          </cell>
          <cell r="R1526">
            <v>4</v>
          </cell>
          <cell r="S1526">
            <v>15</v>
          </cell>
          <cell r="T1526">
            <v>3</v>
          </cell>
          <cell r="U1526">
            <v>1</v>
          </cell>
          <cell r="V1526">
            <v>-1</v>
          </cell>
          <cell r="W1526">
            <v>44</v>
          </cell>
          <cell r="X1526">
            <v>42262</v>
          </cell>
        </row>
        <row r="1527">
          <cell r="A1527" t="str">
            <v>693639</v>
          </cell>
          <cell r="B1527" t="str">
            <v xml:space="preserve">MUKHLISSUDIN    </v>
          </cell>
          <cell r="C1527" t="str">
            <v>10</v>
          </cell>
          <cell r="D1527" t="str">
            <v>01/04/2000</v>
          </cell>
          <cell r="E1527" t="str">
            <v>PWS. SANDI</v>
          </cell>
          <cell r="F1527" t="str">
            <v>08</v>
          </cell>
          <cell r="G1527" t="str">
            <v>02/01/2003</v>
          </cell>
          <cell r="H1527">
            <v>22468</v>
          </cell>
          <cell r="I1527" t="str">
            <v>0000055655</v>
          </cell>
          <cell r="J1527" t="str">
            <v>SMK</v>
          </cell>
          <cell r="K1527" t="str">
            <v>S T M  BGN GEDUNG</v>
          </cell>
          <cell r="L1527" t="str">
            <v>PLAJU</v>
          </cell>
          <cell r="M1527" t="str">
            <v>18/11/1985</v>
          </cell>
          <cell r="N1527" t="str">
            <v>E13630</v>
          </cell>
          <cell r="O1527" t="str">
            <v>SEKURITI</v>
          </cell>
          <cell r="P1527">
            <v>6</v>
          </cell>
          <cell r="Q1527">
            <v>5</v>
          </cell>
          <cell r="R1527">
            <v>5</v>
          </cell>
          <cell r="S1527">
            <v>16.666666666666668</v>
          </cell>
          <cell r="T1527">
            <v>3</v>
          </cell>
          <cell r="U1527">
            <v>1</v>
          </cell>
          <cell r="V1527">
            <v>-2</v>
          </cell>
          <cell r="W1527">
            <v>43</v>
          </cell>
          <cell r="X1527">
            <v>42557</v>
          </cell>
        </row>
        <row r="1528">
          <cell r="A1528" t="str">
            <v>693647</v>
          </cell>
          <cell r="B1528" t="str">
            <v xml:space="preserve">TOGAR SIREGAR  ST  </v>
          </cell>
          <cell r="C1528" t="str">
            <v>10</v>
          </cell>
          <cell r="D1528" t="str">
            <v>01/04/2002</v>
          </cell>
          <cell r="E1528" t="str">
            <v>AST. SYSTEM &amp; FILING</v>
          </cell>
          <cell r="F1528" t="str">
            <v>09</v>
          </cell>
          <cell r="G1528" t="str">
            <v>01/07/2002</v>
          </cell>
          <cell r="H1528">
            <v>24108</v>
          </cell>
          <cell r="I1528" t="str">
            <v>0000055655</v>
          </cell>
          <cell r="J1528" t="str">
            <v>S1</v>
          </cell>
          <cell r="K1528" t="str">
            <v>TEKNIK MESIN</v>
          </cell>
          <cell r="L1528" t="str">
            <v>PLAJU</v>
          </cell>
          <cell r="M1528" t="str">
            <v>24/12/1985</v>
          </cell>
          <cell r="N1528" t="str">
            <v>E13122</v>
          </cell>
          <cell r="O1528" t="str">
            <v>INSPEKSI</v>
          </cell>
          <cell r="P1528">
            <v>6</v>
          </cell>
          <cell r="Q1528">
            <v>5</v>
          </cell>
          <cell r="R1528">
            <v>5</v>
          </cell>
          <cell r="S1528">
            <v>16.666666666666668</v>
          </cell>
          <cell r="T1528">
            <v>7</v>
          </cell>
          <cell r="U1528">
            <v>2</v>
          </cell>
          <cell r="V1528">
            <v>-1</v>
          </cell>
          <cell r="W1528">
            <v>38</v>
          </cell>
          <cell r="X1528">
            <v>44197</v>
          </cell>
        </row>
        <row r="1529">
          <cell r="A1529" t="str">
            <v>693655</v>
          </cell>
          <cell r="B1529" t="str">
            <v xml:space="preserve">TAUFIK DAHLAN  A.MD  </v>
          </cell>
          <cell r="C1529" t="str">
            <v>10</v>
          </cell>
          <cell r="D1529" t="str">
            <v>01/10/2001</v>
          </cell>
          <cell r="E1529" t="str">
            <v>AST. TEKNIK DERMAGA</v>
          </cell>
          <cell r="F1529" t="str">
            <v>08</v>
          </cell>
          <cell r="G1529" t="str">
            <v>16/08/2003</v>
          </cell>
          <cell r="H1529">
            <v>22603</v>
          </cell>
          <cell r="I1529" t="str">
            <v>0000075566</v>
          </cell>
          <cell r="J1529" t="str">
            <v>D3</v>
          </cell>
          <cell r="K1529" t="str">
            <v>AKA. III TEK.SIPIL PERMIN</v>
          </cell>
          <cell r="L1529" t="str">
            <v>PLAJU</v>
          </cell>
          <cell r="M1529" t="str">
            <v>18/11/1985</v>
          </cell>
          <cell r="N1529" t="str">
            <v>E13540</v>
          </cell>
          <cell r="O1529" t="str">
            <v>MARINE</v>
          </cell>
          <cell r="P1529">
            <v>5</v>
          </cell>
          <cell r="Q1529">
            <v>6</v>
          </cell>
          <cell r="R1529">
            <v>6</v>
          </cell>
          <cell r="S1529">
            <v>18.333333333333332</v>
          </cell>
          <cell r="T1529">
            <v>6</v>
          </cell>
          <cell r="U1529">
            <v>1</v>
          </cell>
          <cell r="V1529">
            <v>-2</v>
          </cell>
          <cell r="W1529">
            <v>43</v>
          </cell>
          <cell r="X1529">
            <v>42692</v>
          </cell>
        </row>
        <row r="1530">
          <cell r="A1530" t="str">
            <v>693663</v>
          </cell>
          <cell r="B1530" t="str">
            <v xml:space="preserve">HARUNAR RASYID    </v>
          </cell>
          <cell r="C1530" t="str">
            <v>11</v>
          </cell>
          <cell r="D1530" t="str">
            <v>01/04/2002</v>
          </cell>
          <cell r="E1530" t="str">
            <v>TESTER JAGA LAB  SG</v>
          </cell>
          <cell r="F1530" t="str">
            <v>11</v>
          </cell>
          <cell r="G1530" t="str">
            <v>03/01/2000</v>
          </cell>
          <cell r="H1530">
            <v>20050</v>
          </cell>
          <cell r="I1530" t="str">
            <v>0000045555</v>
          </cell>
          <cell r="J1530" t="str">
            <v>SMA</v>
          </cell>
          <cell r="K1530" t="str">
            <v>SMA/PASPAL/IPA</v>
          </cell>
          <cell r="L1530" t="str">
            <v>SUNGAI GERONG</v>
          </cell>
          <cell r="M1530" t="str">
            <v>18/11/1985</v>
          </cell>
          <cell r="N1530" t="str">
            <v>E13140</v>
          </cell>
          <cell r="O1530" t="str">
            <v>LABORATORIUM</v>
          </cell>
          <cell r="P1530">
            <v>5</v>
          </cell>
          <cell r="Q1530">
            <v>5</v>
          </cell>
          <cell r="R1530">
            <v>5</v>
          </cell>
          <cell r="S1530">
            <v>15</v>
          </cell>
          <cell r="T1530">
            <v>3</v>
          </cell>
          <cell r="U1530">
            <v>4</v>
          </cell>
          <cell r="V1530">
            <v>0</v>
          </cell>
          <cell r="W1530">
            <v>50</v>
          </cell>
          <cell r="X1530">
            <v>40139</v>
          </cell>
        </row>
        <row r="1531">
          <cell r="A1531" t="str">
            <v>693671</v>
          </cell>
          <cell r="B1531" t="str">
            <v xml:space="preserve">SIGIT DAMIRI    </v>
          </cell>
          <cell r="C1531" t="str">
            <v>12</v>
          </cell>
          <cell r="D1531" t="str">
            <v>01/10/2001</v>
          </cell>
          <cell r="E1531" t="str">
            <v>PTR. PENGHUBUNG JAKARTA</v>
          </cell>
          <cell r="F1531" t="str">
            <v>10</v>
          </cell>
          <cell r="G1531" t="str">
            <v>21/11/2001</v>
          </cell>
          <cell r="H1531">
            <v>20998</v>
          </cell>
          <cell r="I1531" t="str">
            <v>0000056565</v>
          </cell>
          <cell r="J1531" t="str">
            <v>SMA</v>
          </cell>
          <cell r="K1531" t="str">
            <v>SMA.SOS/PERSAMAAN</v>
          </cell>
          <cell r="L1531" t="str">
            <v>PLAJU</v>
          </cell>
          <cell r="M1531" t="str">
            <v>18/11/1985</v>
          </cell>
          <cell r="N1531" t="str">
            <v>E13730</v>
          </cell>
          <cell r="O1531" t="str">
            <v>H I K</v>
          </cell>
          <cell r="P1531">
            <v>5</v>
          </cell>
          <cell r="Q1531">
            <v>6</v>
          </cell>
          <cell r="R1531">
            <v>5</v>
          </cell>
          <cell r="S1531">
            <v>16.666666666666668</v>
          </cell>
          <cell r="T1531">
            <v>3</v>
          </cell>
          <cell r="U1531">
            <v>3</v>
          </cell>
          <cell r="V1531">
            <v>-2</v>
          </cell>
          <cell r="W1531">
            <v>47</v>
          </cell>
          <cell r="X1531">
            <v>41087</v>
          </cell>
        </row>
        <row r="1532">
          <cell r="A1532" t="str">
            <v>693703</v>
          </cell>
          <cell r="B1532" t="str">
            <v xml:space="preserve">SUMARYOTO    </v>
          </cell>
          <cell r="C1532" t="str">
            <v>11</v>
          </cell>
          <cell r="D1532" t="str">
            <v>01/04/2000</v>
          </cell>
          <cell r="E1532" t="str">
            <v>PMK. JAGA LAB PL</v>
          </cell>
          <cell r="F1532" t="str">
            <v>10</v>
          </cell>
          <cell r="G1532" t="str">
            <v>01/10/2000</v>
          </cell>
          <cell r="H1532">
            <v>23739</v>
          </cell>
          <cell r="I1532" t="str">
            <v>0000065555</v>
          </cell>
          <cell r="J1532" t="str">
            <v>SMA</v>
          </cell>
          <cell r="K1532" t="str">
            <v>SMA/PASPAL/IPA</v>
          </cell>
          <cell r="L1532" t="str">
            <v>PLAJU</v>
          </cell>
          <cell r="M1532" t="str">
            <v>18/11/1985</v>
          </cell>
          <cell r="N1532" t="str">
            <v>E13140</v>
          </cell>
          <cell r="O1532" t="str">
            <v>LABORATORIUM</v>
          </cell>
          <cell r="P1532">
            <v>5</v>
          </cell>
          <cell r="Q1532">
            <v>5</v>
          </cell>
          <cell r="R1532">
            <v>5</v>
          </cell>
          <cell r="S1532">
            <v>15</v>
          </cell>
          <cell r="T1532">
            <v>3</v>
          </cell>
          <cell r="U1532">
            <v>4</v>
          </cell>
          <cell r="V1532">
            <v>-1</v>
          </cell>
          <cell r="W1532">
            <v>40</v>
          </cell>
          <cell r="X1532">
            <v>43827</v>
          </cell>
        </row>
        <row r="1533">
          <cell r="A1533" t="str">
            <v>693711</v>
          </cell>
          <cell r="B1533" t="str">
            <v xml:space="preserve">F. SURAHYO    </v>
          </cell>
          <cell r="C1533" t="str">
            <v>10</v>
          </cell>
          <cell r="D1533" t="str">
            <v>01/04/2002</v>
          </cell>
          <cell r="E1533" t="str">
            <v>PMK. LAB  A D M</v>
          </cell>
          <cell r="F1533" t="str">
            <v>10</v>
          </cell>
          <cell r="G1533" t="str">
            <v>03/01/2000</v>
          </cell>
          <cell r="H1533">
            <v>21749</v>
          </cell>
          <cell r="I1533" t="str">
            <v>0000065555</v>
          </cell>
          <cell r="J1533" t="str">
            <v>SMA</v>
          </cell>
          <cell r="K1533" t="str">
            <v>S.M.A / SOSIAL</v>
          </cell>
          <cell r="L1533" t="str">
            <v>PLAJU</v>
          </cell>
          <cell r="M1533" t="str">
            <v>18/11/1985</v>
          </cell>
          <cell r="N1533" t="str">
            <v>E13140</v>
          </cell>
          <cell r="O1533" t="str">
            <v>LABORATORIUM</v>
          </cell>
          <cell r="P1533">
            <v>5</v>
          </cell>
          <cell r="Q1533">
            <v>5</v>
          </cell>
          <cell r="R1533">
            <v>5</v>
          </cell>
          <cell r="S1533">
            <v>15</v>
          </cell>
          <cell r="T1533">
            <v>3</v>
          </cell>
          <cell r="U1533">
            <v>4</v>
          </cell>
          <cell r="V1533">
            <v>0</v>
          </cell>
          <cell r="W1533">
            <v>45</v>
          </cell>
          <cell r="X1533">
            <v>41838</v>
          </cell>
        </row>
        <row r="1534">
          <cell r="A1534" t="str">
            <v>693728</v>
          </cell>
          <cell r="B1534" t="str">
            <v xml:space="preserve">HALIMI M.    </v>
          </cell>
          <cell r="C1534" t="str">
            <v>12</v>
          </cell>
          <cell r="D1534" t="str">
            <v>01/04/2000</v>
          </cell>
          <cell r="E1534" t="str">
            <v>TESTER JAGA LAB PL</v>
          </cell>
          <cell r="F1534" t="str">
            <v>11</v>
          </cell>
          <cell r="G1534" t="str">
            <v>03/01/2000</v>
          </cell>
          <cell r="H1534">
            <v>23134</v>
          </cell>
          <cell r="I1534" t="str">
            <v>0000055556</v>
          </cell>
          <cell r="J1534" t="str">
            <v>SMA</v>
          </cell>
          <cell r="K1534" t="str">
            <v>S.M.A-C/SOSIAL</v>
          </cell>
          <cell r="L1534" t="str">
            <v>PLAJU</v>
          </cell>
          <cell r="M1534" t="str">
            <v>18/11/1985</v>
          </cell>
          <cell r="N1534" t="str">
            <v>E13140</v>
          </cell>
          <cell r="O1534" t="str">
            <v>LABORATORIUM</v>
          </cell>
          <cell r="P1534">
            <v>5</v>
          </cell>
          <cell r="Q1534">
            <v>5</v>
          </cell>
          <cell r="R1534">
            <v>6</v>
          </cell>
          <cell r="S1534">
            <v>16.666666666666668</v>
          </cell>
          <cell r="T1534">
            <v>3</v>
          </cell>
          <cell r="U1534">
            <v>4</v>
          </cell>
          <cell r="V1534">
            <v>-1</v>
          </cell>
          <cell r="W1534">
            <v>41</v>
          </cell>
          <cell r="X1534">
            <v>43223</v>
          </cell>
        </row>
        <row r="1535">
          <cell r="A1535" t="str">
            <v>693744</v>
          </cell>
          <cell r="B1535" t="str">
            <v xml:space="preserve">A Z I S    </v>
          </cell>
          <cell r="C1535" t="str">
            <v>11</v>
          </cell>
          <cell r="D1535" t="str">
            <v>01/04/2001</v>
          </cell>
          <cell r="E1535" t="str">
            <v>TESTER LAB GAS SG</v>
          </cell>
          <cell r="F1535" t="str">
            <v>11</v>
          </cell>
          <cell r="G1535" t="str">
            <v>03/01/2000</v>
          </cell>
          <cell r="H1535">
            <v>21392</v>
          </cell>
          <cell r="I1535" t="str">
            <v>0000066566</v>
          </cell>
          <cell r="J1535" t="str">
            <v>SMK</v>
          </cell>
          <cell r="K1535" t="str">
            <v>S T M  BGN GEDUNG</v>
          </cell>
          <cell r="L1535" t="str">
            <v>SUNGAI GERONG</v>
          </cell>
          <cell r="M1535" t="str">
            <v>18/11/1985</v>
          </cell>
          <cell r="N1535" t="str">
            <v>E13140</v>
          </cell>
          <cell r="O1535" t="str">
            <v>LABORATORIUM</v>
          </cell>
          <cell r="P1535">
            <v>5</v>
          </cell>
          <cell r="Q1535">
            <v>6</v>
          </cell>
          <cell r="R1535">
            <v>6</v>
          </cell>
          <cell r="S1535">
            <v>18.333333333333332</v>
          </cell>
          <cell r="T1535">
            <v>3</v>
          </cell>
          <cell r="U1535">
            <v>4</v>
          </cell>
          <cell r="V1535">
            <v>0</v>
          </cell>
          <cell r="W1535">
            <v>46</v>
          </cell>
          <cell r="X1535">
            <v>41481</v>
          </cell>
        </row>
        <row r="1536">
          <cell r="A1536" t="str">
            <v>693752</v>
          </cell>
          <cell r="B1536" t="str">
            <v xml:space="preserve">NUR MUHAMMAD S.  A.P  </v>
          </cell>
          <cell r="C1536" t="str">
            <v>11</v>
          </cell>
          <cell r="D1536" t="str">
            <v>01/04/2000</v>
          </cell>
          <cell r="E1536" t="str">
            <v>PMK. HARIAN LAB PL</v>
          </cell>
          <cell r="F1536" t="str">
            <v>10</v>
          </cell>
          <cell r="G1536" t="str">
            <v>16/08/2000</v>
          </cell>
          <cell r="H1536">
            <v>23924</v>
          </cell>
          <cell r="I1536" t="str">
            <v>0000065545</v>
          </cell>
          <cell r="J1536" t="str">
            <v>D1</v>
          </cell>
          <cell r="K1536" t="str">
            <v>AKA LAB I</v>
          </cell>
          <cell r="L1536" t="str">
            <v>PLAJU</v>
          </cell>
          <cell r="M1536" t="str">
            <v>18/11/1985</v>
          </cell>
          <cell r="N1536" t="str">
            <v>E13140</v>
          </cell>
          <cell r="O1536" t="str">
            <v>LABORATORIUM</v>
          </cell>
          <cell r="P1536">
            <v>5</v>
          </cell>
          <cell r="Q1536">
            <v>4</v>
          </cell>
          <cell r="R1536">
            <v>5</v>
          </cell>
          <cell r="S1536">
            <v>13.333333333333334</v>
          </cell>
          <cell r="T1536">
            <v>4</v>
          </cell>
          <cell r="U1536">
            <v>4</v>
          </cell>
          <cell r="V1536">
            <v>-1</v>
          </cell>
          <cell r="W1536">
            <v>39</v>
          </cell>
          <cell r="X1536">
            <v>44013</v>
          </cell>
        </row>
        <row r="1537">
          <cell r="A1537" t="str">
            <v>693785</v>
          </cell>
          <cell r="B1537" t="str">
            <v xml:space="preserve">SUHARTONO    </v>
          </cell>
          <cell r="C1537" t="str">
            <v>10</v>
          </cell>
          <cell r="D1537" t="str">
            <v>01/10/2003</v>
          </cell>
          <cell r="E1537" t="str">
            <v>AST. INSTRUMENT</v>
          </cell>
          <cell r="F1537" t="str">
            <v>09</v>
          </cell>
          <cell r="G1537" t="str">
            <v>16/09/2003</v>
          </cell>
          <cell r="H1537">
            <v>18946</v>
          </cell>
          <cell r="I1537" t="str">
            <v>0000066665</v>
          </cell>
          <cell r="J1537" t="str">
            <v>SMA</v>
          </cell>
          <cell r="K1537" t="str">
            <v>S.M.A-C/SOSIAL</v>
          </cell>
          <cell r="L1537" t="str">
            <v>PLAJU</v>
          </cell>
          <cell r="M1537" t="str">
            <v>18/11/1985</v>
          </cell>
          <cell r="N1537" t="str">
            <v>E13530</v>
          </cell>
          <cell r="O1537" t="str">
            <v>FASUM</v>
          </cell>
          <cell r="P1537">
            <v>6</v>
          </cell>
          <cell r="Q1537">
            <v>6</v>
          </cell>
          <cell r="R1537">
            <v>5</v>
          </cell>
          <cell r="S1537">
            <v>18.333333333333332</v>
          </cell>
          <cell r="T1537">
            <v>3</v>
          </cell>
          <cell r="U1537">
            <v>1</v>
          </cell>
          <cell r="V1537">
            <v>-1</v>
          </cell>
          <cell r="W1537">
            <v>53</v>
          </cell>
          <cell r="X1537">
            <v>39035</v>
          </cell>
        </row>
        <row r="1538">
          <cell r="A1538" t="str">
            <v>693793</v>
          </cell>
          <cell r="B1538" t="str">
            <v xml:space="preserve">SURYANTONO    </v>
          </cell>
          <cell r="C1538" t="str">
            <v>10</v>
          </cell>
          <cell r="D1538" t="str">
            <v>01/10/2002</v>
          </cell>
          <cell r="E1538" t="str">
            <v>PMK. DISTRIBUSI LIS SG</v>
          </cell>
          <cell r="F1538" t="str">
            <v>10</v>
          </cell>
          <cell r="G1538" t="str">
            <v>03/01/2000</v>
          </cell>
          <cell r="H1538">
            <v>21293</v>
          </cell>
          <cell r="I1538" t="str">
            <v>0000055655</v>
          </cell>
          <cell r="J1538" t="str">
            <v>SMK</v>
          </cell>
          <cell r="K1538" t="str">
            <v>S.T.M  MESIN</v>
          </cell>
          <cell r="L1538" t="str">
            <v>SUNGAI GERONG</v>
          </cell>
          <cell r="M1538" t="str">
            <v>18/11/1985</v>
          </cell>
          <cell r="N1538" t="str">
            <v>E13118</v>
          </cell>
          <cell r="O1538" t="str">
            <v>U T L</v>
          </cell>
          <cell r="P1538">
            <v>6</v>
          </cell>
          <cell r="Q1538">
            <v>5</v>
          </cell>
          <cell r="R1538">
            <v>5</v>
          </cell>
          <cell r="S1538">
            <v>16.666666666666668</v>
          </cell>
          <cell r="T1538">
            <v>3</v>
          </cell>
          <cell r="U1538">
            <v>4</v>
          </cell>
          <cell r="V1538">
            <v>0</v>
          </cell>
          <cell r="W1538">
            <v>46</v>
          </cell>
          <cell r="X1538">
            <v>41382</v>
          </cell>
        </row>
        <row r="1539">
          <cell r="A1539" t="str">
            <v>693809</v>
          </cell>
          <cell r="B1539" t="str">
            <v xml:space="preserve">ISKANDAR    </v>
          </cell>
          <cell r="C1539" t="str">
            <v>10</v>
          </cell>
          <cell r="D1539" t="str">
            <v>01/04/2003</v>
          </cell>
          <cell r="E1539" t="str">
            <v>TEK. LISTRIK AREA-A</v>
          </cell>
          <cell r="F1539" t="str">
            <v>10</v>
          </cell>
          <cell r="G1539" t="str">
            <v>31/12/2000</v>
          </cell>
          <cell r="H1539">
            <v>21136</v>
          </cell>
          <cell r="I1539" t="str">
            <v>0000056655</v>
          </cell>
          <cell r="J1539" t="str">
            <v>SMK</v>
          </cell>
          <cell r="K1539" t="str">
            <v>STM/LISTRIK</v>
          </cell>
          <cell r="L1539" t="str">
            <v>PLAJU</v>
          </cell>
          <cell r="M1539" t="str">
            <v>18/11/1985</v>
          </cell>
          <cell r="N1539" t="str">
            <v>E13A30</v>
          </cell>
          <cell r="O1539" t="str">
            <v>PEM-II</v>
          </cell>
          <cell r="P1539">
            <v>6</v>
          </cell>
          <cell r="Q1539">
            <v>5</v>
          </cell>
          <cell r="R1539">
            <v>5</v>
          </cell>
          <cell r="S1539">
            <v>16.666666666666668</v>
          </cell>
          <cell r="T1539">
            <v>3</v>
          </cell>
          <cell r="U1539">
            <v>4</v>
          </cell>
          <cell r="V1539">
            <v>0</v>
          </cell>
          <cell r="W1539">
            <v>47</v>
          </cell>
          <cell r="X1539">
            <v>41225</v>
          </cell>
        </row>
        <row r="1540">
          <cell r="A1540" t="str">
            <v>693833</v>
          </cell>
          <cell r="B1540" t="str">
            <v xml:space="preserve">AMIR FAUZI  A.MD  </v>
          </cell>
          <cell r="C1540" t="str">
            <v>10</v>
          </cell>
          <cell r="D1540" t="str">
            <v>01/04/2003</v>
          </cell>
          <cell r="E1540" t="str">
            <v>AST. TERMINAL / LLP</v>
          </cell>
          <cell r="F1540" t="str">
            <v>08</v>
          </cell>
          <cell r="G1540" t="str">
            <v>28/10/2003</v>
          </cell>
          <cell r="H1540">
            <v>23050</v>
          </cell>
          <cell r="I1540" t="str">
            <v>0000055565</v>
          </cell>
          <cell r="J1540" t="str">
            <v>D3</v>
          </cell>
          <cell r="K1540" t="str">
            <v>AKA TEKNIK LISTRIK III</v>
          </cell>
          <cell r="L1540" t="str">
            <v>PLAJU</v>
          </cell>
          <cell r="M1540" t="str">
            <v>18/11/1985</v>
          </cell>
          <cell r="N1540" t="str">
            <v>E13540</v>
          </cell>
          <cell r="O1540" t="str">
            <v>MARINE</v>
          </cell>
          <cell r="P1540">
            <v>5</v>
          </cell>
          <cell r="Q1540">
            <v>6</v>
          </cell>
          <cell r="R1540">
            <v>5</v>
          </cell>
          <cell r="S1540">
            <v>16.666666666666668</v>
          </cell>
          <cell r="T1540">
            <v>6</v>
          </cell>
          <cell r="U1540">
            <v>1</v>
          </cell>
          <cell r="V1540">
            <v>-2</v>
          </cell>
          <cell r="W1540">
            <v>41</v>
          </cell>
          <cell r="X1540">
            <v>43139</v>
          </cell>
        </row>
        <row r="1541">
          <cell r="A1541" t="str">
            <v>693858</v>
          </cell>
          <cell r="B1541" t="str">
            <v xml:space="preserve">A. ACHYAR  S.T  </v>
          </cell>
          <cell r="C1541" t="str">
            <v>10</v>
          </cell>
          <cell r="D1541" t="str">
            <v>01/04/2003</v>
          </cell>
          <cell r="E1541" t="str">
            <v>TEK. LISTRIK REA-B</v>
          </cell>
          <cell r="F1541" t="str">
            <v>10</v>
          </cell>
          <cell r="G1541" t="str">
            <v>31/12/2000</v>
          </cell>
          <cell r="H1541">
            <v>22102</v>
          </cell>
          <cell r="I1541" t="str">
            <v>0000066545</v>
          </cell>
          <cell r="J1541" t="str">
            <v>S1</v>
          </cell>
          <cell r="K1541" t="str">
            <v>TEKNIK ELEKTRO</v>
          </cell>
          <cell r="L1541" t="str">
            <v>PLAJU</v>
          </cell>
          <cell r="M1541" t="str">
            <v>18/11/1985</v>
          </cell>
          <cell r="N1541" t="str">
            <v>E13A30</v>
          </cell>
          <cell r="O1541" t="str">
            <v>PEM-II</v>
          </cell>
          <cell r="P1541">
            <v>5</v>
          </cell>
          <cell r="Q1541">
            <v>4</v>
          </cell>
          <cell r="R1541">
            <v>5</v>
          </cell>
          <cell r="S1541">
            <v>13.333333333333334</v>
          </cell>
          <cell r="T1541">
            <v>7</v>
          </cell>
          <cell r="U1541">
            <v>4</v>
          </cell>
          <cell r="V1541">
            <v>0</v>
          </cell>
          <cell r="W1541">
            <v>44</v>
          </cell>
          <cell r="X1541">
            <v>42190</v>
          </cell>
        </row>
        <row r="1542">
          <cell r="A1542" t="str">
            <v>693866</v>
          </cell>
          <cell r="B1542" t="str">
            <v xml:space="preserve">SAHALA SIAHAAN    </v>
          </cell>
          <cell r="C1542" t="str">
            <v>10</v>
          </cell>
          <cell r="D1542" t="str">
            <v>01/10/2003</v>
          </cell>
          <cell r="E1542" t="str">
            <v>PMK. REACTOR ALKYLASI</v>
          </cell>
          <cell r="F1542" t="str">
            <v>10</v>
          </cell>
          <cell r="G1542" t="str">
            <v>01/05/2002</v>
          </cell>
          <cell r="H1542">
            <v>21299</v>
          </cell>
          <cell r="I1542" t="str">
            <v>0000055655</v>
          </cell>
          <cell r="J1542" t="str">
            <v>SMK</v>
          </cell>
          <cell r="K1542" t="str">
            <v>S.T.M  LISTRIK</v>
          </cell>
          <cell r="L1542" t="str">
            <v>PLAJU</v>
          </cell>
          <cell r="M1542" t="str">
            <v>18/11/1985</v>
          </cell>
          <cell r="N1542" t="str">
            <v>E13111</v>
          </cell>
          <cell r="O1542" t="str">
            <v>CD &amp; GP</v>
          </cell>
          <cell r="P1542">
            <v>6</v>
          </cell>
          <cell r="Q1542">
            <v>5</v>
          </cell>
          <cell r="R1542">
            <v>5</v>
          </cell>
          <cell r="S1542">
            <v>16.666666666666668</v>
          </cell>
          <cell r="T1542">
            <v>3</v>
          </cell>
          <cell r="U1542">
            <v>2</v>
          </cell>
          <cell r="V1542">
            <v>0</v>
          </cell>
          <cell r="W1542">
            <v>46</v>
          </cell>
          <cell r="X1542">
            <v>41388</v>
          </cell>
        </row>
        <row r="1543">
          <cell r="A1543" t="str">
            <v>693899</v>
          </cell>
          <cell r="B1543" t="str">
            <v xml:space="preserve">ROBERT S.    </v>
          </cell>
          <cell r="C1543" t="str">
            <v>11</v>
          </cell>
          <cell r="D1543" t="str">
            <v>01/04/2000</v>
          </cell>
          <cell r="E1543" t="str">
            <v>PMK. DISTRIBUSI</v>
          </cell>
          <cell r="F1543" t="str">
            <v>10</v>
          </cell>
          <cell r="G1543" t="str">
            <v>01/08/2003</v>
          </cell>
          <cell r="H1543">
            <v>22181</v>
          </cell>
          <cell r="I1543" t="str">
            <v>0000056655</v>
          </cell>
          <cell r="J1543" t="str">
            <v>SMA</v>
          </cell>
          <cell r="K1543" t="str">
            <v>S.M.A-B/PASPAL</v>
          </cell>
          <cell r="L1543" t="str">
            <v>SUNGAI GERONG</v>
          </cell>
          <cell r="M1543" t="str">
            <v>18/11/1985</v>
          </cell>
          <cell r="N1543" t="str">
            <v>E13118</v>
          </cell>
          <cell r="O1543" t="str">
            <v>U T L</v>
          </cell>
          <cell r="P1543">
            <v>6</v>
          </cell>
          <cell r="Q1543">
            <v>5</v>
          </cell>
          <cell r="R1543">
            <v>5</v>
          </cell>
          <cell r="S1543">
            <v>16.666666666666668</v>
          </cell>
          <cell r="T1543">
            <v>3</v>
          </cell>
          <cell r="U1543">
            <v>1</v>
          </cell>
          <cell r="V1543">
            <v>-1</v>
          </cell>
          <cell r="W1543">
            <v>44</v>
          </cell>
          <cell r="X1543">
            <v>42269</v>
          </cell>
        </row>
        <row r="1544">
          <cell r="A1544" t="str">
            <v>693906</v>
          </cell>
          <cell r="B1544" t="str">
            <v xml:space="preserve">SYAFIQURRAHMAN  IR  </v>
          </cell>
          <cell r="C1544" t="str">
            <v>12</v>
          </cell>
          <cell r="D1544" t="str">
            <v>01/10/2002</v>
          </cell>
          <cell r="E1544" t="str">
            <v>TEK. LISTRIK AREA-B</v>
          </cell>
          <cell r="F1544" t="str">
            <v>10</v>
          </cell>
          <cell r="G1544" t="str">
            <v>31/12/2000</v>
          </cell>
          <cell r="H1544">
            <v>22608</v>
          </cell>
          <cell r="I1544" t="str">
            <v>0000056544</v>
          </cell>
          <cell r="J1544" t="str">
            <v>S1</v>
          </cell>
          <cell r="K1544" t="str">
            <v>TEK. ELEKTRO</v>
          </cell>
          <cell r="L1544" t="str">
            <v>PLAJU</v>
          </cell>
          <cell r="M1544" t="str">
            <v>18/11/1985</v>
          </cell>
          <cell r="N1544" t="str">
            <v>E13A20</v>
          </cell>
          <cell r="O1544" t="str">
            <v>PEM-I</v>
          </cell>
          <cell r="P1544">
            <v>5</v>
          </cell>
          <cell r="Q1544">
            <v>4</v>
          </cell>
          <cell r="R1544">
            <v>4</v>
          </cell>
          <cell r="S1544">
            <v>11.666666666666666</v>
          </cell>
          <cell r="T1544">
            <v>7</v>
          </cell>
          <cell r="U1544">
            <v>4</v>
          </cell>
          <cell r="V1544">
            <v>-2</v>
          </cell>
          <cell r="W1544">
            <v>43</v>
          </cell>
          <cell r="X1544">
            <v>42697</v>
          </cell>
        </row>
        <row r="1545">
          <cell r="A1545" t="str">
            <v>693939</v>
          </cell>
          <cell r="B1545" t="str">
            <v xml:space="preserve">SUNISMAN  A.P  </v>
          </cell>
          <cell r="C1545" t="str">
            <v>11</v>
          </cell>
          <cell r="D1545" t="str">
            <v>01/10/2002</v>
          </cell>
          <cell r="E1545" t="str">
            <v>DANRU PKP BK</v>
          </cell>
          <cell r="F1545" t="str">
            <v>11</v>
          </cell>
          <cell r="G1545" t="str">
            <v>19/01/2001</v>
          </cell>
          <cell r="H1545">
            <v>23103</v>
          </cell>
          <cell r="I1545" t="str">
            <v>0000056655</v>
          </cell>
          <cell r="J1545" t="str">
            <v>D1</v>
          </cell>
          <cell r="K1545" t="str">
            <v>AKA UTILITIES I</v>
          </cell>
          <cell r="L1545" t="str">
            <v>PLAJU</v>
          </cell>
          <cell r="M1545" t="str">
            <v>18/11/1985</v>
          </cell>
          <cell r="N1545" t="str">
            <v>E13630</v>
          </cell>
          <cell r="O1545" t="str">
            <v>SEKURITI</v>
          </cell>
          <cell r="P1545">
            <v>6</v>
          </cell>
          <cell r="Q1545">
            <v>5</v>
          </cell>
          <cell r="R1545">
            <v>5</v>
          </cell>
          <cell r="S1545">
            <v>16.666666666666668</v>
          </cell>
          <cell r="T1545">
            <v>4</v>
          </cell>
          <cell r="U1545">
            <v>3</v>
          </cell>
          <cell r="V1545">
            <v>0</v>
          </cell>
          <cell r="W1545">
            <v>41</v>
          </cell>
          <cell r="X1545">
            <v>43192</v>
          </cell>
        </row>
        <row r="1546">
          <cell r="A1546" t="str">
            <v>693947</v>
          </cell>
          <cell r="B1546" t="str">
            <v xml:space="preserve">ROBERT P.    </v>
          </cell>
          <cell r="C1546" t="str">
            <v>11</v>
          </cell>
          <cell r="D1546" t="str">
            <v>01/04/2001</v>
          </cell>
          <cell r="E1546" t="str">
            <v>PMK. DEMIN SEI.GERONG</v>
          </cell>
          <cell r="F1546" t="str">
            <v>10</v>
          </cell>
          <cell r="G1546" t="str">
            <v>01/08/2003</v>
          </cell>
          <cell r="H1546">
            <v>23191</v>
          </cell>
          <cell r="I1546" t="str">
            <v>0000046555</v>
          </cell>
          <cell r="J1546" t="str">
            <v>SMA</v>
          </cell>
          <cell r="K1546" t="str">
            <v>S.M.A-B/PASPAL</v>
          </cell>
          <cell r="L1546" t="str">
            <v>SUNGAI GERONG</v>
          </cell>
          <cell r="M1546" t="str">
            <v>18/11/1985</v>
          </cell>
          <cell r="N1546" t="str">
            <v>E13118</v>
          </cell>
          <cell r="O1546" t="str">
            <v>U T L</v>
          </cell>
          <cell r="P1546">
            <v>5</v>
          </cell>
          <cell r="Q1546">
            <v>5</v>
          </cell>
          <cell r="R1546">
            <v>5</v>
          </cell>
          <cell r="S1546">
            <v>15</v>
          </cell>
          <cell r="T1546">
            <v>3</v>
          </cell>
          <cell r="U1546">
            <v>1</v>
          </cell>
          <cell r="V1546">
            <v>-1</v>
          </cell>
          <cell r="W1546">
            <v>41</v>
          </cell>
          <cell r="X1546">
            <v>43280</v>
          </cell>
        </row>
        <row r="1547">
          <cell r="A1547" t="str">
            <v>693955</v>
          </cell>
          <cell r="B1547" t="str">
            <v xml:space="preserve">I S S A C    </v>
          </cell>
          <cell r="C1547" t="str">
            <v>11</v>
          </cell>
          <cell r="D1547" t="str">
            <v>01/04/2001</v>
          </cell>
          <cell r="E1547" t="str">
            <v>PMK. PKG BOILER</v>
          </cell>
          <cell r="F1547" t="str">
            <v>10</v>
          </cell>
          <cell r="G1547" t="str">
            <v>01/08/2003</v>
          </cell>
          <cell r="H1547">
            <v>22910</v>
          </cell>
          <cell r="I1547" t="str">
            <v>0000056665</v>
          </cell>
          <cell r="J1547" t="str">
            <v>SMA</v>
          </cell>
          <cell r="K1547" t="str">
            <v>SMA/PASPAL/IPA</v>
          </cell>
          <cell r="L1547" t="str">
            <v>PLAJU</v>
          </cell>
          <cell r="M1547" t="str">
            <v>18/11/1985</v>
          </cell>
          <cell r="N1547" t="str">
            <v>E13118</v>
          </cell>
          <cell r="O1547" t="str">
            <v>U T L</v>
          </cell>
          <cell r="P1547">
            <v>6</v>
          </cell>
          <cell r="Q1547">
            <v>6</v>
          </cell>
          <cell r="R1547">
            <v>5</v>
          </cell>
          <cell r="S1547">
            <v>18.333333333333332</v>
          </cell>
          <cell r="T1547">
            <v>3</v>
          </cell>
          <cell r="U1547">
            <v>1</v>
          </cell>
          <cell r="V1547">
            <v>-1</v>
          </cell>
          <cell r="W1547">
            <v>42</v>
          </cell>
          <cell r="X1547">
            <v>42999</v>
          </cell>
        </row>
        <row r="1548">
          <cell r="A1548" t="str">
            <v>693963</v>
          </cell>
          <cell r="B1548" t="str">
            <v xml:space="preserve">HARYOTO    </v>
          </cell>
          <cell r="C1548" t="str">
            <v>11</v>
          </cell>
          <cell r="D1548" t="str">
            <v>01/04/1999</v>
          </cell>
          <cell r="E1548" t="str">
            <v>TEKNISI RIGGER</v>
          </cell>
          <cell r="F1548" t="str">
            <v>10</v>
          </cell>
          <cell r="G1548" t="str">
            <v>01/10/2002</v>
          </cell>
          <cell r="H1548">
            <v>20403</v>
          </cell>
          <cell r="I1548" t="str">
            <v>0000055433</v>
          </cell>
          <cell r="J1548" t="str">
            <v>SMK</v>
          </cell>
          <cell r="K1548" t="str">
            <v>S.T.M  MESIN</v>
          </cell>
          <cell r="L1548" t="str">
            <v>SUNGAI GERONG</v>
          </cell>
          <cell r="M1548" t="str">
            <v>18/11/1985</v>
          </cell>
          <cell r="N1548" t="str">
            <v>E13A50</v>
          </cell>
          <cell r="O1548" t="str">
            <v>BENGKEL</v>
          </cell>
          <cell r="P1548">
            <v>4</v>
          </cell>
          <cell r="Q1548">
            <v>3</v>
          </cell>
          <cell r="R1548">
            <v>3</v>
          </cell>
          <cell r="S1548">
            <v>6.666666666666667</v>
          </cell>
          <cell r="T1548">
            <v>3</v>
          </cell>
          <cell r="U1548">
            <v>2</v>
          </cell>
          <cell r="V1548">
            <v>-1</v>
          </cell>
          <cell r="W1548">
            <v>49</v>
          </cell>
          <cell r="X1548">
            <v>40492</v>
          </cell>
        </row>
        <row r="1549">
          <cell r="A1549" t="str">
            <v>694213</v>
          </cell>
          <cell r="B1549" t="str">
            <v xml:space="preserve">UDIN GUNAWAN  AK DRS </v>
          </cell>
          <cell r="C1549" t="str">
            <v>03</v>
          </cell>
          <cell r="D1549" t="str">
            <v>01/04/2001</v>
          </cell>
          <cell r="E1549" t="str">
            <v>MANAJER KEUANGAN</v>
          </cell>
          <cell r="F1549" t="str">
            <v>02</v>
          </cell>
          <cell r="G1549" t="str">
            <v>24/06/2002</v>
          </cell>
          <cell r="H1549">
            <v>19731</v>
          </cell>
          <cell r="I1549" t="str">
            <v>0000065666</v>
          </cell>
          <cell r="J1549" t="str">
            <v>S1</v>
          </cell>
          <cell r="K1549" t="str">
            <v>EKONOMI AKUNTANSI</v>
          </cell>
          <cell r="L1549" t="str">
            <v>PLAJU</v>
          </cell>
          <cell r="M1549" t="str">
            <v>01/08/1987</v>
          </cell>
          <cell r="N1549" t="str">
            <v>E13800</v>
          </cell>
          <cell r="O1549" t="str">
            <v>KEUANGAN</v>
          </cell>
          <cell r="P1549">
            <v>6</v>
          </cell>
          <cell r="Q1549">
            <v>6</v>
          </cell>
          <cell r="R1549">
            <v>6</v>
          </cell>
          <cell r="S1549">
            <v>20</v>
          </cell>
          <cell r="T1549">
            <v>7</v>
          </cell>
          <cell r="U1549">
            <v>2</v>
          </cell>
          <cell r="V1549">
            <v>-1</v>
          </cell>
          <cell r="W1549">
            <v>50</v>
          </cell>
          <cell r="X1549">
            <v>39820</v>
          </cell>
        </row>
        <row r="1550">
          <cell r="A1550" t="str">
            <v>694335</v>
          </cell>
          <cell r="B1550" t="str">
            <v xml:space="preserve">BAMBANG GUNTUR  A.MA  </v>
          </cell>
          <cell r="C1550" t="str">
            <v>10</v>
          </cell>
          <cell r="D1550" t="str">
            <v>01/10/2002</v>
          </cell>
          <cell r="E1550" t="str">
            <v>PMK. S D S  PTA</v>
          </cell>
          <cell r="F1550" t="str">
            <v>10</v>
          </cell>
          <cell r="G1550" t="str">
            <v>16/09/2002</v>
          </cell>
          <cell r="H1550">
            <v>22762</v>
          </cell>
          <cell r="I1550" t="str">
            <v>0000055655</v>
          </cell>
          <cell r="J1550" t="str">
            <v>D2</v>
          </cell>
          <cell r="K1550" t="str">
            <v>AKA PENGOL/KIL II</v>
          </cell>
          <cell r="L1550" t="str">
            <v>PLAJU</v>
          </cell>
          <cell r="M1550" t="str">
            <v>18/11/1985</v>
          </cell>
          <cell r="N1550" t="str">
            <v>E13132</v>
          </cell>
          <cell r="O1550" t="str">
            <v>TA/PTA</v>
          </cell>
          <cell r="P1550">
            <v>6</v>
          </cell>
          <cell r="Q1550">
            <v>5</v>
          </cell>
          <cell r="R1550">
            <v>5</v>
          </cell>
          <cell r="S1550">
            <v>16.666666666666668</v>
          </cell>
          <cell r="T1550">
            <v>5</v>
          </cell>
          <cell r="U1550">
            <v>2</v>
          </cell>
          <cell r="V1550">
            <v>0</v>
          </cell>
          <cell r="W1550">
            <v>42</v>
          </cell>
          <cell r="X1550">
            <v>42851</v>
          </cell>
        </row>
        <row r="1551">
          <cell r="A1551" t="str">
            <v>694343</v>
          </cell>
          <cell r="B1551" t="str">
            <v xml:space="preserve">ABDUL LATIF    </v>
          </cell>
          <cell r="C1551" t="str">
            <v>11</v>
          </cell>
          <cell r="D1551" t="str">
            <v>01/10/2001</v>
          </cell>
          <cell r="E1551" t="str">
            <v>OPR. WTP PL</v>
          </cell>
          <cell r="F1551" t="str">
            <v>11</v>
          </cell>
          <cell r="G1551" t="str">
            <v>03/01/2000</v>
          </cell>
          <cell r="H1551">
            <v>22975</v>
          </cell>
          <cell r="I1551" t="str">
            <v>0000046555</v>
          </cell>
          <cell r="J1551" t="str">
            <v>SMK</v>
          </cell>
          <cell r="K1551" t="str">
            <v>S.T.M  LISTRIK</v>
          </cell>
          <cell r="L1551" t="str">
            <v>PLAJU</v>
          </cell>
          <cell r="M1551" t="str">
            <v>18/11/1985</v>
          </cell>
          <cell r="N1551" t="str">
            <v>E13118</v>
          </cell>
          <cell r="O1551" t="str">
            <v>U T L</v>
          </cell>
          <cell r="P1551">
            <v>5</v>
          </cell>
          <cell r="Q1551">
            <v>5</v>
          </cell>
          <cell r="R1551">
            <v>5</v>
          </cell>
          <cell r="S1551">
            <v>15</v>
          </cell>
          <cell r="T1551">
            <v>3</v>
          </cell>
          <cell r="U1551">
            <v>4</v>
          </cell>
          <cell r="V1551">
            <v>0</v>
          </cell>
          <cell r="W1551">
            <v>42</v>
          </cell>
          <cell r="X1551">
            <v>43064</v>
          </cell>
        </row>
        <row r="1552">
          <cell r="A1552" t="str">
            <v>694368</v>
          </cell>
          <cell r="B1552" t="str">
            <v xml:space="preserve">SUHUNAN N.  A.P  </v>
          </cell>
          <cell r="C1552" t="str">
            <v>11</v>
          </cell>
          <cell r="D1552" t="str">
            <v>01/04/2001</v>
          </cell>
          <cell r="E1552" t="str">
            <v>PMK. LOADING SEI.GERONG</v>
          </cell>
          <cell r="F1552" t="str">
            <v>10</v>
          </cell>
          <cell r="G1552" t="str">
            <v>01/07/2003</v>
          </cell>
          <cell r="H1552">
            <v>23026</v>
          </cell>
          <cell r="I1552" t="str">
            <v>0000055566</v>
          </cell>
          <cell r="J1552" t="str">
            <v>D1</v>
          </cell>
          <cell r="K1552" t="str">
            <v>AKA UTILITIES I</v>
          </cell>
          <cell r="L1552" t="str">
            <v>PLAJU</v>
          </cell>
          <cell r="M1552" t="str">
            <v>18/11/1985</v>
          </cell>
          <cell r="N1552" t="str">
            <v>E13119</v>
          </cell>
          <cell r="O1552" t="str">
            <v>I T P</v>
          </cell>
          <cell r="P1552">
            <v>5</v>
          </cell>
          <cell r="Q1552">
            <v>6</v>
          </cell>
          <cell r="R1552">
            <v>6</v>
          </cell>
          <cell r="S1552">
            <v>18.333333333333332</v>
          </cell>
          <cell r="T1552">
            <v>4</v>
          </cell>
          <cell r="U1552">
            <v>1</v>
          </cell>
          <cell r="V1552">
            <v>-1</v>
          </cell>
          <cell r="W1552">
            <v>41</v>
          </cell>
          <cell r="X1552">
            <v>43115</v>
          </cell>
        </row>
        <row r="1553">
          <cell r="A1553" t="str">
            <v>694376</v>
          </cell>
          <cell r="B1553" t="str">
            <v xml:space="preserve">D E N C I K  A.P  </v>
          </cell>
          <cell r="C1553" t="str">
            <v>11</v>
          </cell>
          <cell r="D1553" t="str">
            <v>01/04/2001</v>
          </cell>
          <cell r="E1553" t="str">
            <v>OPR. DERMAGA PL</v>
          </cell>
          <cell r="F1553" t="str">
            <v>11</v>
          </cell>
          <cell r="G1553" t="str">
            <v>03/01/2000</v>
          </cell>
          <cell r="H1553">
            <v>21518</v>
          </cell>
          <cell r="I1553" t="str">
            <v>0000055566</v>
          </cell>
          <cell r="J1553" t="str">
            <v>D1</v>
          </cell>
          <cell r="K1553" t="str">
            <v>AKA UTILITIES I</v>
          </cell>
          <cell r="L1553" t="str">
            <v>PLAJU</v>
          </cell>
          <cell r="M1553" t="str">
            <v>18/11/1985</v>
          </cell>
          <cell r="N1553" t="str">
            <v>E13119</v>
          </cell>
          <cell r="O1553" t="str">
            <v>I T P</v>
          </cell>
          <cell r="P1553">
            <v>5</v>
          </cell>
          <cell r="Q1553">
            <v>6</v>
          </cell>
          <cell r="R1553">
            <v>6</v>
          </cell>
          <cell r="S1553">
            <v>18.333333333333332</v>
          </cell>
          <cell r="T1553">
            <v>4</v>
          </cell>
          <cell r="U1553">
            <v>4</v>
          </cell>
          <cell r="V1553">
            <v>0</v>
          </cell>
          <cell r="W1553">
            <v>46</v>
          </cell>
          <cell r="X1553">
            <v>41607</v>
          </cell>
        </row>
        <row r="1554">
          <cell r="A1554" t="str">
            <v>694384</v>
          </cell>
          <cell r="B1554" t="str">
            <v xml:space="preserve">AZHAR IRAWAN    </v>
          </cell>
          <cell r="C1554" t="str">
            <v>11</v>
          </cell>
          <cell r="D1554" t="str">
            <v>01/10/2001</v>
          </cell>
          <cell r="E1554" t="str">
            <v>PMK. BAGGING</v>
          </cell>
          <cell r="F1554" t="str">
            <v>10</v>
          </cell>
          <cell r="G1554" t="str">
            <v>16/09/2002</v>
          </cell>
          <cell r="H1554">
            <v>23377</v>
          </cell>
          <cell r="I1554" t="str">
            <v>0000055654</v>
          </cell>
          <cell r="J1554" t="str">
            <v>SMA</v>
          </cell>
          <cell r="K1554" t="str">
            <v>SMA/PASPAL/IPA</v>
          </cell>
          <cell r="L1554" t="str">
            <v>PLAJU</v>
          </cell>
          <cell r="M1554" t="str">
            <v>18/11/1985</v>
          </cell>
          <cell r="N1554" t="str">
            <v>E13132</v>
          </cell>
          <cell r="O1554" t="str">
            <v>TA/PTA</v>
          </cell>
          <cell r="P1554">
            <v>6</v>
          </cell>
          <cell r="Q1554">
            <v>5</v>
          </cell>
          <cell r="R1554">
            <v>4</v>
          </cell>
          <cell r="S1554">
            <v>15</v>
          </cell>
          <cell r="T1554">
            <v>3</v>
          </cell>
          <cell r="U1554">
            <v>2</v>
          </cell>
          <cell r="V1554">
            <v>-1</v>
          </cell>
          <cell r="W1554">
            <v>40</v>
          </cell>
          <cell r="X1554">
            <v>43466</v>
          </cell>
        </row>
        <row r="1555">
          <cell r="A1555" t="str">
            <v>694392</v>
          </cell>
          <cell r="B1555" t="str">
            <v xml:space="preserve">DEDY SUPRIADI  S.T  </v>
          </cell>
          <cell r="C1555" t="str">
            <v>11</v>
          </cell>
          <cell r="D1555" t="str">
            <v>01/04/2001</v>
          </cell>
          <cell r="E1555" t="str">
            <v>PMK. DEMIN PLANT</v>
          </cell>
          <cell r="F1555" t="str">
            <v>10</v>
          </cell>
          <cell r="G1555" t="str">
            <v>03/01/2000</v>
          </cell>
          <cell r="H1555">
            <v>24272</v>
          </cell>
          <cell r="I1555" t="str">
            <v>0000056564</v>
          </cell>
          <cell r="J1555" t="str">
            <v>S1</v>
          </cell>
          <cell r="K1555" t="str">
            <v>TEKNIK KIMIA</v>
          </cell>
          <cell r="L1555" t="str">
            <v>PLAJU</v>
          </cell>
          <cell r="M1555" t="str">
            <v>18/11/1985</v>
          </cell>
          <cell r="N1555" t="str">
            <v>E13118</v>
          </cell>
          <cell r="O1555" t="str">
            <v>U T L</v>
          </cell>
          <cell r="P1555">
            <v>5</v>
          </cell>
          <cell r="Q1555">
            <v>6</v>
          </cell>
          <cell r="R1555">
            <v>4</v>
          </cell>
          <cell r="S1555">
            <v>15</v>
          </cell>
          <cell r="T1555">
            <v>7</v>
          </cell>
          <cell r="U1555">
            <v>4</v>
          </cell>
          <cell r="V1555">
            <v>-1</v>
          </cell>
          <cell r="W1555">
            <v>38</v>
          </cell>
          <cell r="X1555">
            <v>44361</v>
          </cell>
        </row>
        <row r="1556">
          <cell r="A1556" t="str">
            <v>694408</v>
          </cell>
          <cell r="B1556" t="str">
            <v xml:space="preserve">KOMALA MULIA    </v>
          </cell>
          <cell r="C1556" t="str">
            <v>11</v>
          </cell>
          <cell r="D1556" t="str">
            <v>01/04/2001</v>
          </cell>
          <cell r="E1556" t="str">
            <v>PMK. F R D  TA</v>
          </cell>
          <cell r="F1556" t="str">
            <v>10</v>
          </cell>
          <cell r="G1556" t="str">
            <v>16/09/2002</v>
          </cell>
          <cell r="H1556">
            <v>23881</v>
          </cell>
          <cell r="I1556" t="str">
            <v>0000056655</v>
          </cell>
          <cell r="J1556" t="str">
            <v>SMA</v>
          </cell>
          <cell r="K1556" t="str">
            <v>SMA/PASPAL/IPA</v>
          </cell>
          <cell r="L1556" t="str">
            <v>PLAJU</v>
          </cell>
          <cell r="M1556" t="str">
            <v>18/11/1985</v>
          </cell>
          <cell r="N1556" t="str">
            <v>E13132</v>
          </cell>
          <cell r="O1556" t="str">
            <v>TA/PTA</v>
          </cell>
          <cell r="P1556">
            <v>6</v>
          </cell>
          <cell r="Q1556">
            <v>5</v>
          </cell>
          <cell r="R1556">
            <v>5</v>
          </cell>
          <cell r="S1556">
            <v>16.666666666666668</v>
          </cell>
          <cell r="T1556">
            <v>3</v>
          </cell>
          <cell r="U1556">
            <v>2</v>
          </cell>
          <cell r="V1556">
            <v>-1</v>
          </cell>
          <cell r="W1556">
            <v>39</v>
          </cell>
          <cell r="X1556">
            <v>43970</v>
          </cell>
        </row>
        <row r="1557">
          <cell r="A1557" t="str">
            <v>694416</v>
          </cell>
          <cell r="B1557" t="str">
            <v xml:space="preserve">NANDAR SUGIONO    </v>
          </cell>
          <cell r="C1557" t="str">
            <v>10</v>
          </cell>
          <cell r="D1557" t="str">
            <v>01/10/2002</v>
          </cell>
          <cell r="E1557" t="str">
            <v>PMK. S D S  TA</v>
          </cell>
          <cell r="F1557" t="str">
            <v>10</v>
          </cell>
          <cell r="G1557" t="str">
            <v>16/09/2002</v>
          </cell>
          <cell r="H1557">
            <v>23203</v>
          </cell>
          <cell r="I1557" t="str">
            <v>0000056655</v>
          </cell>
          <cell r="J1557" t="str">
            <v>SMA</v>
          </cell>
          <cell r="K1557" t="str">
            <v>S.M.A-B/PASPAL</v>
          </cell>
          <cell r="L1557" t="str">
            <v>PLAJU</v>
          </cell>
          <cell r="M1557" t="str">
            <v>18/11/1985</v>
          </cell>
          <cell r="N1557" t="str">
            <v>E13132</v>
          </cell>
          <cell r="O1557" t="str">
            <v>TA/PTA</v>
          </cell>
          <cell r="P1557">
            <v>6</v>
          </cell>
          <cell r="Q1557">
            <v>5</v>
          </cell>
          <cell r="R1557">
            <v>5</v>
          </cell>
          <cell r="S1557">
            <v>16.666666666666668</v>
          </cell>
          <cell r="T1557">
            <v>3</v>
          </cell>
          <cell r="U1557">
            <v>2</v>
          </cell>
          <cell r="V1557">
            <v>0</v>
          </cell>
          <cell r="W1557">
            <v>41</v>
          </cell>
          <cell r="X1557">
            <v>43292</v>
          </cell>
        </row>
        <row r="1558">
          <cell r="A1558" t="str">
            <v>694424</v>
          </cell>
          <cell r="B1558" t="str">
            <v xml:space="preserve">MUHAMMAD SUYANTO    </v>
          </cell>
          <cell r="C1558" t="str">
            <v>10</v>
          </cell>
          <cell r="D1558" t="str">
            <v>01/04/2003</v>
          </cell>
          <cell r="E1558" t="str">
            <v>PMK. F R D  TA</v>
          </cell>
          <cell r="F1558" t="str">
            <v>10</v>
          </cell>
          <cell r="G1558" t="str">
            <v>16/09/2002</v>
          </cell>
          <cell r="H1558">
            <v>22287</v>
          </cell>
          <cell r="I1558" t="str">
            <v>0000056655</v>
          </cell>
          <cell r="J1558" t="str">
            <v>SMK</v>
          </cell>
          <cell r="K1558" t="str">
            <v>S.T.M  LISTRIK</v>
          </cell>
          <cell r="L1558" t="str">
            <v>PLAJU</v>
          </cell>
          <cell r="M1558" t="str">
            <v>18/11/1985</v>
          </cell>
          <cell r="N1558" t="str">
            <v>E13132</v>
          </cell>
          <cell r="O1558" t="str">
            <v>TA/PTA</v>
          </cell>
          <cell r="P1558">
            <v>6</v>
          </cell>
          <cell r="Q1558">
            <v>5</v>
          </cell>
          <cell r="R1558">
            <v>5</v>
          </cell>
          <cell r="S1558">
            <v>16.666666666666668</v>
          </cell>
          <cell r="T1558">
            <v>3</v>
          </cell>
          <cell r="U1558">
            <v>2</v>
          </cell>
          <cell r="V1558">
            <v>0</v>
          </cell>
          <cell r="W1558">
            <v>43</v>
          </cell>
          <cell r="X1558">
            <v>42375</v>
          </cell>
        </row>
        <row r="1559">
          <cell r="A1559" t="str">
            <v>694432</v>
          </cell>
          <cell r="B1559" t="str">
            <v xml:space="preserve">ERWIN DHARMAWISMI L  A.MD  </v>
          </cell>
          <cell r="C1559" t="str">
            <v>10</v>
          </cell>
          <cell r="D1559" t="str">
            <v>01/04/2003</v>
          </cell>
          <cell r="E1559" t="str">
            <v>AST. JAGA AREA-1 PLAJU</v>
          </cell>
          <cell r="F1559" t="str">
            <v>09</v>
          </cell>
          <cell r="G1559" t="str">
            <v>01/09/2003</v>
          </cell>
          <cell r="H1559">
            <v>21484</v>
          </cell>
          <cell r="I1559" t="str">
            <v>0000065555</v>
          </cell>
          <cell r="J1559" t="str">
            <v>D3</v>
          </cell>
          <cell r="K1559" t="str">
            <v>AKA.III / PENGOLAHAN</v>
          </cell>
          <cell r="L1559" t="str">
            <v>SUNGAI GERONG</v>
          </cell>
          <cell r="M1559" t="str">
            <v>18/11/1985</v>
          </cell>
          <cell r="N1559" t="str">
            <v>E13119</v>
          </cell>
          <cell r="O1559" t="str">
            <v>I T P</v>
          </cell>
          <cell r="P1559">
            <v>5</v>
          </cell>
          <cell r="Q1559">
            <v>5</v>
          </cell>
          <cell r="R1559">
            <v>5</v>
          </cell>
          <cell r="S1559">
            <v>15</v>
          </cell>
          <cell r="T1559">
            <v>6</v>
          </cell>
          <cell r="U1559">
            <v>1</v>
          </cell>
          <cell r="V1559">
            <v>-1</v>
          </cell>
          <cell r="W1559">
            <v>46</v>
          </cell>
          <cell r="X1559">
            <v>41573</v>
          </cell>
        </row>
        <row r="1560">
          <cell r="A1560" t="str">
            <v>694449</v>
          </cell>
          <cell r="B1560" t="str">
            <v xml:space="preserve">HERRY ROESLY  A.MA  </v>
          </cell>
          <cell r="C1560" t="str">
            <v>11</v>
          </cell>
          <cell r="D1560" t="str">
            <v>01/04/1999</v>
          </cell>
          <cell r="E1560" t="str">
            <v>PMK. BOILER 9-11</v>
          </cell>
          <cell r="F1560" t="str">
            <v>10</v>
          </cell>
          <cell r="G1560" t="str">
            <v>01/04/2002</v>
          </cell>
          <cell r="H1560">
            <v>20354</v>
          </cell>
          <cell r="I1560" t="str">
            <v>0000054555</v>
          </cell>
          <cell r="J1560" t="str">
            <v>D2</v>
          </cell>
          <cell r="K1560" t="str">
            <v>AKA UTILITIES II</v>
          </cell>
          <cell r="L1560" t="str">
            <v>PLAJU</v>
          </cell>
          <cell r="M1560" t="str">
            <v>18/11/1985</v>
          </cell>
          <cell r="N1560" t="str">
            <v>E13118</v>
          </cell>
          <cell r="O1560" t="str">
            <v>U T L</v>
          </cell>
          <cell r="P1560">
            <v>5</v>
          </cell>
          <cell r="Q1560">
            <v>5</v>
          </cell>
          <cell r="R1560">
            <v>5</v>
          </cell>
          <cell r="S1560">
            <v>15</v>
          </cell>
          <cell r="T1560">
            <v>5</v>
          </cell>
          <cell r="U1560">
            <v>2</v>
          </cell>
          <cell r="V1560">
            <v>-1</v>
          </cell>
          <cell r="W1560">
            <v>49</v>
          </cell>
          <cell r="X1560">
            <v>40443</v>
          </cell>
        </row>
        <row r="1561">
          <cell r="A1561" t="str">
            <v>694457</v>
          </cell>
          <cell r="B1561" t="str">
            <v xml:space="preserve">INDHI HARTO  S.T  </v>
          </cell>
          <cell r="C1561" t="str">
            <v>10</v>
          </cell>
          <cell r="D1561" t="str">
            <v>01/10/2001</v>
          </cell>
          <cell r="E1561" t="str">
            <v>AST. JAGA PTA</v>
          </cell>
          <cell r="F1561" t="str">
            <v>08</v>
          </cell>
          <cell r="G1561" t="str">
            <v>16/09/2002</v>
          </cell>
          <cell r="H1561">
            <v>21679</v>
          </cell>
          <cell r="I1561" t="str">
            <v>0000066666</v>
          </cell>
          <cell r="J1561" t="str">
            <v>S1</v>
          </cell>
          <cell r="K1561" t="str">
            <v>TEKNIK KIMIA</v>
          </cell>
          <cell r="L1561" t="str">
            <v>PLAJU</v>
          </cell>
          <cell r="M1561" t="str">
            <v>18/11/1985</v>
          </cell>
          <cell r="N1561" t="str">
            <v>E13132</v>
          </cell>
          <cell r="O1561" t="str">
            <v>TA/PTA</v>
          </cell>
          <cell r="P1561">
            <v>6</v>
          </cell>
          <cell r="Q1561">
            <v>6</v>
          </cell>
          <cell r="R1561">
            <v>6</v>
          </cell>
          <cell r="S1561">
            <v>20</v>
          </cell>
          <cell r="T1561">
            <v>7</v>
          </cell>
          <cell r="U1561">
            <v>2</v>
          </cell>
          <cell r="V1561">
            <v>-2</v>
          </cell>
          <cell r="W1561">
            <v>45</v>
          </cell>
          <cell r="X1561">
            <v>41768</v>
          </cell>
        </row>
        <row r="1562">
          <cell r="A1562" t="str">
            <v>694465</v>
          </cell>
          <cell r="B1562" t="str">
            <v xml:space="preserve">ODI JUHDI    </v>
          </cell>
          <cell r="C1562" t="str">
            <v>10</v>
          </cell>
          <cell r="D1562" t="str">
            <v>01/04/2002</v>
          </cell>
          <cell r="E1562" t="str">
            <v>AST. JAGA PTA</v>
          </cell>
          <cell r="F1562" t="str">
            <v>08</v>
          </cell>
          <cell r="G1562" t="str">
            <v>08/08/2003</v>
          </cell>
          <cell r="H1562">
            <v>22868</v>
          </cell>
          <cell r="I1562" t="str">
            <v>0000056655</v>
          </cell>
          <cell r="J1562" t="str">
            <v>SMK</v>
          </cell>
          <cell r="K1562" t="str">
            <v>S.T.M  MESIN</v>
          </cell>
          <cell r="L1562" t="str">
            <v>PLAJU</v>
          </cell>
          <cell r="M1562" t="str">
            <v>18/11/1985</v>
          </cell>
          <cell r="N1562" t="str">
            <v>E13132</v>
          </cell>
          <cell r="O1562" t="str">
            <v>TA/PTA</v>
          </cell>
          <cell r="P1562">
            <v>6</v>
          </cell>
          <cell r="Q1562">
            <v>5</v>
          </cell>
          <cell r="R1562">
            <v>5</v>
          </cell>
          <cell r="S1562">
            <v>16.666666666666668</v>
          </cell>
          <cell r="T1562">
            <v>3</v>
          </cell>
          <cell r="U1562">
            <v>1</v>
          </cell>
          <cell r="V1562">
            <v>-2</v>
          </cell>
          <cell r="W1562">
            <v>42</v>
          </cell>
          <cell r="X1562">
            <v>42957</v>
          </cell>
        </row>
        <row r="1563">
          <cell r="A1563" t="str">
            <v>694473</v>
          </cell>
          <cell r="B1563" t="str">
            <v xml:space="preserve">HERU BERMANTIYO    </v>
          </cell>
          <cell r="C1563" t="str">
            <v>11</v>
          </cell>
          <cell r="D1563" t="str">
            <v>01/10/1999</v>
          </cell>
          <cell r="E1563" t="str">
            <v>AST.TATA LAKSANA</v>
          </cell>
          <cell r="F1563" t="str">
            <v>08</v>
          </cell>
          <cell r="G1563" t="str">
            <v>09/09/2003</v>
          </cell>
          <cell r="H1563">
            <v>23334</v>
          </cell>
          <cell r="I1563" t="str">
            <v>0000055545</v>
          </cell>
          <cell r="J1563" t="str">
            <v>SMK</v>
          </cell>
          <cell r="K1563" t="str">
            <v>S T M / MESIN</v>
          </cell>
          <cell r="L1563" t="str">
            <v>PLAJU</v>
          </cell>
          <cell r="M1563" t="str">
            <v>18/11/1985</v>
          </cell>
          <cell r="N1563" t="str">
            <v>E13740</v>
          </cell>
          <cell r="O1563" t="str">
            <v>O &amp; P</v>
          </cell>
          <cell r="P1563">
            <v>5</v>
          </cell>
          <cell r="Q1563">
            <v>4</v>
          </cell>
          <cell r="R1563">
            <v>5</v>
          </cell>
          <cell r="S1563">
            <v>13.333333333333334</v>
          </cell>
          <cell r="T1563">
            <v>3</v>
          </cell>
          <cell r="U1563">
            <v>1</v>
          </cell>
          <cell r="V1563">
            <v>-3</v>
          </cell>
          <cell r="W1563">
            <v>41</v>
          </cell>
          <cell r="X1563">
            <v>43423</v>
          </cell>
        </row>
        <row r="1564">
          <cell r="A1564" t="str">
            <v>694481</v>
          </cell>
          <cell r="B1564" t="str">
            <v xml:space="preserve">UUS RUSDIYANA  S.T  </v>
          </cell>
          <cell r="C1564" t="str">
            <v>10</v>
          </cell>
          <cell r="D1564" t="str">
            <v>01/10/2001</v>
          </cell>
          <cell r="E1564" t="str">
            <v>AST. CONSOLE PTA</v>
          </cell>
          <cell r="F1564" t="str">
            <v>08</v>
          </cell>
          <cell r="G1564" t="str">
            <v>16/09/2002</v>
          </cell>
          <cell r="H1564">
            <v>23898</v>
          </cell>
          <cell r="I1564" t="str">
            <v>0000066666</v>
          </cell>
          <cell r="J1564" t="str">
            <v>S1</v>
          </cell>
          <cell r="K1564" t="str">
            <v>TEKNIK KIMIA</v>
          </cell>
          <cell r="L1564" t="str">
            <v>PLAJU</v>
          </cell>
          <cell r="M1564" t="str">
            <v>18/11/1985</v>
          </cell>
          <cell r="N1564" t="str">
            <v>E13132</v>
          </cell>
          <cell r="O1564" t="str">
            <v>TA/PTA</v>
          </cell>
          <cell r="P1564">
            <v>6</v>
          </cell>
          <cell r="Q1564">
            <v>6</v>
          </cell>
          <cell r="R1564">
            <v>6</v>
          </cell>
          <cell r="S1564">
            <v>20</v>
          </cell>
          <cell r="T1564">
            <v>7</v>
          </cell>
          <cell r="U1564">
            <v>2</v>
          </cell>
          <cell r="V1564">
            <v>-2</v>
          </cell>
          <cell r="W1564">
            <v>39</v>
          </cell>
          <cell r="X1564">
            <v>43987</v>
          </cell>
        </row>
        <row r="1565">
          <cell r="A1565" t="str">
            <v>694498</v>
          </cell>
          <cell r="B1565" t="str">
            <v xml:space="preserve">EDI PURNOMO  S.T  </v>
          </cell>
          <cell r="C1565" t="str">
            <v>10</v>
          </cell>
          <cell r="D1565" t="str">
            <v>01/04/2001</v>
          </cell>
          <cell r="E1565" t="str">
            <v>AST. CONSOLE TA</v>
          </cell>
          <cell r="F1565" t="str">
            <v>08</v>
          </cell>
          <cell r="G1565" t="str">
            <v>16/09/2002</v>
          </cell>
          <cell r="H1565">
            <v>23303</v>
          </cell>
          <cell r="I1565" t="str">
            <v>0000076666</v>
          </cell>
          <cell r="J1565" t="str">
            <v>S1</v>
          </cell>
          <cell r="K1565" t="str">
            <v>TEKNIK MESIN</v>
          </cell>
          <cell r="L1565" t="str">
            <v>PLAJU</v>
          </cell>
          <cell r="M1565" t="str">
            <v>18/11/1985</v>
          </cell>
          <cell r="N1565" t="str">
            <v>E13132</v>
          </cell>
          <cell r="O1565" t="str">
            <v>TA/PTA</v>
          </cell>
          <cell r="P1565">
            <v>6</v>
          </cell>
          <cell r="Q1565">
            <v>6</v>
          </cell>
          <cell r="R1565">
            <v>6</v>
          </cell>
          <cell r="S1565">
            <v>20</v>
          </cell>
          <cell r="T1565">
            <v>7</v>
          </cell>
          <cell r="U1565">
            <v>2</v>
          </cell>
          <cell r="V1565">
            <v>-2</v>
          </cell>
          <cell r="W1565">
            <v>41</v>
          </cell>
          <cell r="X1565">
            <v>43392</v>
          </cell>
        </row>
        <row r="1566">
          <cell r="A1566" t="str">
            <v>694505</v>
          </cell>
          <cell r="B1566" t="str">
            <v xml:space="preserve">TAUFIQ  A.MA  </v>
          </cell>
          <cell r="C1566" t="str">
            <v>10</v>
          </cell>
          <cell r="D1566" t="str">
            <v>01/04/2002</v>
          </cell>
          <cell r="E1566" t="str">
            <v>AST. CONSOLE PTA</v>
          </cell>
          <cell r="F1566" t="str">
            <v>08</v>
          </cell>
          <cell r="G1566" t="str">
            <v>16/09/2002</v>
          </cell>
          <cell r="H1566">
            <v>22529</v>
          </cell>
          <cell r="I1566" t="str">
            <v>0000066666</v>
          </cell>
          <cell r="J1566" t="str">
            <v>D2</v>
          </cell>
          <cell r="K1566" t="str">
            <v>AKA PENGOL/KIL II</v>
          </cell>
          <cell r="L1566" t="str">
            <v>PLAJU</v>
          </cell>
          <cell r="M1566" t="str">
            <v>18/11/1985</v>
          </cell>
          <cell r="N1566" t="str">
            <v>E13132</v>
          </cell>
          <cell r="O1566" t="str">
            <v>TA/PTA</v>
          </cell>
          <cell r="P1566">
            <v>6</v>
          </cell>
          <cell r="Q1566">
            <v>6</v>
          </cell>
          <cell r="R1566">
            <v>6</v>
          </cell>
          <cell r="S1566">
            <v>20</v>
          </cell>
          <cell r="T1566">
            <v>5</v>
          </cell>
          <cell r="U1566">
            <v>2</v>
          </cell>
          <cell r="V1566">
            <v>-2</v>
          </cell>
          <cell r="W1566">
            <v>43</v>
          </cell>
          <cell r="X1566">
            <v>42618</v>
          </cell>
        </row>
        <row r="1567">
          <cell r="A1567" t="str">
            <v>694513</v>
          </cell>
          <cell r="B1567" t="str">
            <v xml:space="preserve">H. YUSNIZAR UMAR  DRS  </v>
          </cell>
          <cell r="C1567" t="str">
            <v>04</v>
          </cell>
          <cell r="D1567" t="str">
            <v>01/10/2000</v>
          </cell>
          <cell r="E1567" t="str">
            <v>KA. BAG. HIK</v>
          </cell>
          <cell r="F1567" t="str">
            <v>03</v>
          </cell>
          <cell r="G1567" t="str">
            <v>24/06/2003</v>
          </cell>
          <cell r="H1567">
            <v>18492</v>
          </cell>
          <cell r="I1567" t="str">
            <v>0000066666</v>
          </cell>
          <cell r="J1567" t="str">
            <v>S1</v>
          </cell>
          <cell r="K1567" t="str">
            <v>TARBIYAH</v>
          </cell>
          <cell r="L1567" t="str">
            <v>PLAJU</v>
          </cell>
          <cell r="M1567" t="str">
            <v>30/12/1985</v>
          </cell>
          <cell r="N1567" t="str">
            <v>E13730</v>
          </cell>
          <cell r="O1567" t="str">
            <v>H I K</v>
          </cell>
          <cell r="P1567">
            <v>6</v>
          </cell>
          <cell r="Q1567">
            <v>6</v>
          </cell>
          <cell r="R1567">
            <v>6</v>
          </cell>
          <cell r="S1567">
            <v>20</v>
          </cell>
          <cell r="T1567">
            <v>7</v>
          </cell>
          <cell r="U1567">
            <v>1</v>
          </cell>
          <cell r="V1567">
            <v>-1</v>
          </cell>
          <cell r="W1567">
            <v>54</v>
          </cell>
          <cell r="X1567">
            <v>38581</v>
          </cell>
        </row>
        <row r="1568">
          <cell r="A1568" t="str">
            <v>695518</v>
          </cell>
          <cell r="B1568" t="str">
            <v xml:space="preserve">E L V I N  S.T  </v>
          </cell>
          <cell r="C1568" t="str">
            <v>10</v>
          </cell>
          <cell r="D1568" t="str">
            <v>01/10/2001</v>
          </cell>
          <cell r="E1568" t="str">
            <v>AST. CONSOLE TA</v>
          </cell>
          <cell r="F1568" t="str">
            <v>08</v>
          </cell>
          <cell r="G1568" t="str">
            <v>16/09/2002</v>
          </cell>
          <cell r="H1568">
            <v>23136</v>
          </cell>
          <cell r="I1568" t="str">
            <v>0000066666</v>
          </cell>
          <cell r="J1568" t="str">
            <v>S1</v>
          </cell>
          <cell r="K1568" t="str">
            <v>TEKNIK KIMIA</v>
          </cell>
          <cell r="L1568" t="str">
            <v>PLAJU</v>
          </cell>
          <cell r="M1568" t="str">
            <v>18/11/1985</v>
          </cell>
          <cell r="N1568" t="str">
            <v>E13132</v>
          </cell>
          <cell r="O1568" t="str">
            <v>TA/PTA</v>
          </cell>
          <cell r="P1568">
            <v>6</v>
          </cell>
          <cell r="Q1568">
            <v>6</v>
          </cell>
          <cell r="R1568">
            <v>6</v>
          </cell>
          <cell r="S1568">
            <v>20</v>
          </cell>
          <cell r="T1568">
            <v>7</v>
          </cell>
          <cell r="U1568">
            <v>2</v>
          </cell>
          <cell r="V1568">
            <v>-2</v>
          </cell>
          <cell r="W1568">
            <v>41</v>
          </cell>
          <cell r="X1568">
            <v>43225</v>
          </cell>
        </row>
        <row r="1569">
          <cell r="A1569" t="str">
            <v>695526</v>
          </cell>
          <cell r="B1569" t="str">
            <v xml:space="preserve">ESRON  S  A.MD  </v>
          </cell>
          <cell r="C1569" t="str">
            <v>10</v>
          </cell>
          <cell r="D1569" t="str">
            <v>01/04/2003</v>
          </cell>
          <cell r="E1569" t="str">
            <v>PMK. DEMIN PLANT</v>
          </cell>
          <cell r="F1569" t="str">
            <v>10</v>
          </cell>
          <cell r="G1569" t="str">
            <v>03/01/2000</v>
          </cell>
          <cell r="H1569">
            <v>22154</v>
          </cell>
          <cell r="I1569" t="str">
            <v>0000045565</v>
          </cell>
          <cell r="J1569" t="str">
            <v>D3</v>
          </cell>
          <cell r="K1569" t="str">
            <v>AKA TEKNIK UTILITIES III</v>
          </cell>
          <cell r="L1569" t="str">
            <v>PLAJU</v>
          </cell>
          <cell r="M1569" t="str">
            <v>18/11/1985</v>
          </cell>
          <cell r="N1569" t="str">
            <v>E13118</v>
          </cell>
          <cell r="O1569" t="str">
            <v>U T L</v>
          </cell>
          <cell r="P1569">
            <v>5</v>
          </cell>
          <cell r="Q1569">
            <v>6</v>
          </cell>
          <cell r="R1569">
            <v>5</v>
          </cell>
          <cell r="S1569">
            <v>16.666666666666668</v>
          </cell>
          <cell r="T1569">
            <v>6</v>
          </cell>
          <cell r="U1569">
            <v>4</v>
          </cell>
          <cell r="V1569">
            <v>0</v>
          </cell>
          <cell r="W1569">
            <v>44</v>
          </cell>
          <cell r="X1569">
            <v>42242</v>
          </cell>
        </row>
        <row r="1570">
          <cell r="A1570" t="str">
            <v>695534</v>
          </cell>
          <cell r="B1570" t="str">
            <v xml:space="preserve">EDDY MARTIN  DRS  </v>
          </cell>
          <cell r="C1570" t="str">
            <v>08</v>
          </cell>
          <cell r="D1570" t="str">
            <v>01/10/2002</v>
          </cell>
          <cell r="E1570" t="str">
            <v>PWS. KESEJAHTERAAN SOSIAL</v>
          </cell>
          <cell r="F1570" t="str">
            <v>06</v>
          </cell>
          <cell r="G1570" t="str">
            <v>16/04/2003</v>
          </cell>
          <cell r="H1570">
            <v>21472</v>
          </cell>
          <cell r="I1570" t="str">
            <v>0000056666</v>
          </cell>
          <cell r="J1570" t="str">
            <v>S1</v>
          </cell>
          <cell r="K1570" t="str">
            <v>EKONOMI MANAGEMENT</v>
          </cell>
          <cell r="L1570" t="str">
            <v>PLAJU</v>
          </cell>
          <cell r="M1570" t="str">
            <v>18/11/1985</v>
          </cell>
          <cell r="N1570" t="str">
            <v>E13730</v>
          </cell>
          <cell r="O1570" t="str">
            <v>H I K</v>
          </cell>
          <cell r="P1570">
            <v>6</v>
          </cell>
          <cell r="Q1570">
            <v>6</v>
          </cell>
          <cell r="R1570">
            <v>6</v>
          </cell>
          <cell r="S1570">
            <v>20</v>
          </cell>
          <cell r="T1570">
            <v>7</v>
          </cell>
          <cell r="U1570">
            <v>1</v>
          </cell>
          <cell r="V1570">
            <v>-2</v>
          </cell>
          <cell r="W1570">
            <v>46</v>
          </cell>
          <cell r="X1570">
            <v>41561</v>
          </cell>
        </row>
        <row r="1571">
          <cell r="A1571" t="str">
            <v>695542</v>
          </cell>
          <cell r="B1571" t="str">
            <v xml:space="preserve">SAMSUHA  A.MD  </v>
          </cell>
          <cell r="C1571" t="str">
            <v>10</v>
          </cell>
          <cell r="D1571" t="str">
            <v>01/10/2001</v>
          </cell>
          <cell r="E1571" t="str">
            <v>AST. CONSOLE PTA</v>
          </cell>
          <cell r="F1571" t="str">
            <v>08</v>
          </cell>
          <cell r="G1571" t="str">
            <v>16/09/2002</v>
          </cell>
          <cell r="H1571">
            <v>23513</v>
          </cell>
          <cell r="I1571" t="str">
            <v>0000076556</v>
          </cell>
          <cell r="J1571" t="str">
            <v>D3</v>
          </cell>
          <cell r="K1571" t="str">
            <v>AKA PENG/KIL III</v>
          </cell>
          <cell r="L1571" t="str">
            <v>PLAJU</v>
          </cell>
          <cell r="M1571" t="str">
            <v>18/11/1985</v>
          </cell>
          <cell r="N1571" t="str">
            <v>E13132</v>
          </cell>
          <cell r="O1571" t="str">
            <v>TA/PTA</v>
          </cell>
          <cell r="P1571">
            <v>5</v>
          </cell>
          <cell r="Q1571">
            <v>5</v>
          </cell>
          <cell r="R1571">
            <v>6</v>
          </cell>
          <cell r="S1571">
            <v>16.666666666666668</v>
          </cell>
          <cell r="T1571">
            <v>6</v>
          </cell>
          <cell r="U1571">
            <v>2</v>
          </cell>
          <cell r="V1571">
            <v>-2</v>
          </cell>
          <cell r="W1571">
            <v>40</v>
          </cell>
          <cell r="X1571">
            <v>43601</v>
          </cell>
        </row>
        <row r="1572">
          <cell r="A1572" t="str">
            <v>695559</v>
          </cell>
          <cell r="B1572" t="str">
            <v xml:space="preserve">NONO SUYATNO    </v>
          </cell>
          <cell r="C1572" t="str">
            <v>10</v>
          </cell>
          <cell r="D1572" t="str">
            <v>01/10/2001</v>
          </cell>
          <cell r="E1572" t="str">
            <v>AST. JAGA PTA</v>
          </cell>
          <cell r="F1572" t="str">
            <v>08</v>
          </cell>
          <cell r="G1572" t="str">
            <v>16/09/2002</v>
          </cell>
          <cell r="H1572">
            <v>23065</v>
          </cell>
          <cell r="I1572" t="str">
            <v>0000066666</v>
          </cell>
          <cell r="J1572" t="str">
            <v>SMA</v>
          </cell>
          <cell r="K1572" t="str">
            <v>S.M.A-C/SOSIAL</v>
          </cell>
          <cell r="L1572" t="str">
            <v>PLAJU</v>
          </cell>
          <cell r="M1572" t="str">
            <v>18/11/1985</v>
          </cell>
          <cell r="N1572" t="str">
            <v>E13132</v>
          </cell>
          <cell r="O1572" t="str">
            <v>TA/PTA</v>
          </cell>
          <cell r="P1572">
            <v>6</v>
          </cell>
          <cell r="Q1572">
            <v>6</v>
          </cell>
          <cell r="R1572">
            <v>6</v>
          </cell>
          <cell r="S1572">
            <v>20</v>
          </cell>
          <cell r="T1572">
            <v>3</v>
          </cell>
          <cell r="U1572">
            <v>2</v>
          </cell>
          <cell r="V1572">
            <v>-2</v>
          </cell>
          <cell r="W1572">
            <v>41</v>
          </cell>
          <cell r="X1572">
            <v>43154</v>
          </cell>
        </row>
        <row r="1573">
          <cell r="A1573" t="str">
            <v>695567</v>
          </cell>
          <cell r="B1573" t="str">
            <v xml:space="preserve">UMAR SAGA    </v>
          </cell>
          <cell r="C1573" t="str">
            <v>10</v>
          </cell>
          <cell r="D1573" t="str">
            <v>01/04/2002</v>
          </cell>
          <cell r="E1573" t="str">
            <v>AST. CONSOLE PTA</v>
          </cell>
          <cell r="F1573" t="str">
            <v>08</v>
          </cell>
          <cell r="G1573" t="str">
            <v>08/08/2003</v>
          </cell>
          <cell r="H1573">
            <v>23334</v>
          </cell>
          <cell r="I1573" t="str">
            <v>0000066666</v>
          </cell>
          <cell r="J1573" t="str">
            <v>SMA</v>
          </cell>
          <cell r="K1573" t="str">
            <v>SMA/PASPAL/IPA</v>
          </cell>
          <cell r="L1573" t="str">
            <v>PLAJU</v>
          </cell>
          <cell r="M1573" t="str">
            <v>18/11/1985</v>
          </cell>
          <cell r="N1573" t="str">
            <v>E13132</v>
          </cell>
          <cell r="O1573" t="str">
            <v>TA/PTA</v>
          </cell>
          <cell r="P1573">
            <v>6</v>
          </cell>
          <cell r="Q1573">
            <v>6</v>
          </cell>
          <cell r="R1573">
            <v>6</v>
          </cell>
          <cell r="S1573">
            <v>20</v>
          </cell>
          <cell r="T1573">
            <v>3</v>
          </cell>
          <cell r="U1573">
            <v>1</v>
          </cell>
          <cell r="V1573">
            <v>-2</v>
          </cell>
          <cell r="W1573">
            <v>41</v>
          </cell>
          <cell r="X1573">
            <v>43423</v>
          </cell>
        </row>
        <row r="1574">
          <cell r="A1574" t="str">
            <v>695575</v>
          </cell>
          <cell r="B1574" t="str">
            <v xml:space="preserve">SUHAILI    </v>
          </cell>
          <cell r="C1574" t="str">
            <v>11</v>
          </cell>
          <cell r="D1574" t="str">
            <v>01/04/2002</v>
          </cell>
          <cell r="E1574" t="str">
            <v>OPR. DISTILASI</v>
          </cell>
          <cell r="F1574" t="str">
            <v>11</v>
          </cell>
          <cell r="G1574" t="str">
            <v>03/01/2000</v>
          </cell>
          <cell r="H1574">
            <v>21955</v>
          </cell>
          <cell r="I1574" t="str">
            <v>0000055654</v>
          </cell>
          <cell r="J1574" t="str">
            <v>SMK</v>
          </cell>
          <cell r="K1574" t="str">
            <v>S.T.M  MESIN</v>
          </cell>
          <cell r="L1574" t="str">
            <v>PLAJU</v>
          </cell>
          <cell r="M1574" t="str">
            <v>18/11/1985</v>
          </cell>
          <cell r="N1574" t="str">
            <v>E13111</v>
          </cell>
          <cell r="O1574" t="str">
            <v>CD &amp; GP</v>
          </cell>
          <cell r="P1574">
            <v>6</v>
          </cell>
          <cell r="Q1574">
            <v>5</v>
          </cell>
          <cell r="R1574">
            <v>4</v>
          </cell>
          <cell r="S1574">
            <v>15</v>
          </cell>
          <cell r="T1574">
            <v>3</v>
          </cell>
          <cell r="U1574">
            <v>4</v>
          </cell>
          <cell r="V1574">
            <v>0</v>
          </cell>
          <cell r="W1574">
            <v>44</v>
          </cell>
          <cell r="X1574">
            <v>42044</v>
          </cell>
        </row>
        <row r="1575">
          <cell r="A1575" t="str">
            <v>695583</v>
          </cell>
          <cell r="B1575" t="str">
            <v xml:space="preserve">SYARIPUDIN    </v>
          </cell>
          <cell r="C1575" t="str">
            <v>11</v>
          </cell>
          <cell r="D1575" t="str">
            <v>01/10/2001</v>
          </cell>
          <cell r="E1575" t="str">
            <v>OPR. W H R U</v>
          </cell>
          <cell r="F1575" t="str">
            <v>11</v>
          </cell>
          <cell r="G1575" t="str">
            <v>03/01/2000</v>
          </cell>
          <cell r="H1575">
            <v>21428</v>
          </cell>
          <cell r="I1575" t="str">
            <v>0000056665</v>
          </cell>
          <cell r="J1575" t="str">
            <v>SMK</v>
          </cell>
          <cell r="K1575" t="str">
            <v>S.T.M  MESIN</v>
          </cell>
          <cell r="L1575" t="str">
            <v>PLAJU</v>
          </cell>
          <cell r="M1575" t="str">
            <v>18/11/1985</v>
          </cell>
          <cell r="N1575" t="str">
            <v>E13118</v>
          </cell>
          <cell r="O1575" t="str">
            <v>U T L</v>
          </cell>
          <cell r="P1575">
            <v>6</v>
          </cell>
          <cell r="Q1575">
            <v>6</v>
          </cell>
          <cell r="R1575">
            <v>5</v>
          </cell>
          <cell r="S1575">
            <v>18.333333333333332</v>
          </cell>
          <cell r="T1575">
            <v>3</v>
          </cell>
          <cell r="U1575">
            <v>4</v>
          </cell>
          <cell r="V1575">
            <v>0</v>
          </cell>
          <cell r="W1575">
            <v>46</v>
          </cell>
          <cell r="X1575">
            <v>41517</v>
          </cell>
        </row>
        <row r="1576">
          <cell r="A1576" t="str">
            <v>695591</v>
          </cell>
          <cell r="B1576" t="str">
            <v xml:space="preserve">AHMAD KOSASIH    </v>
          </cell>
          <cell r="C1576" t="str">
            <v>11</v>
          </cell>
          <cell r="D1576" t="str">
            <v>01/10/2001</v>
          </cell>
          <cell r="E1576" t="str">
            <v>OPR. WHRU</v>
          </cell>
          <cell r="F1576" t="str">
            <v>11</v>
          </cell>
          <cell r="G1576" t="str">
            <v>01/04/2002</v>
          </cell>
          <cell r="H1576">
            <v>21808</v>
          </cell>
          <cell r="I1576" t="str">
            <v>0000046655</v>
          </cell>
          <cell r="J1576" t="str">
            <v>SMK</v>
          </cell>
          <cell r="K1576" t="str">
            <v>S T M / MESIN</v>
          </cell>
          <cell r="L1576" t="str">
            <v>PLAJU</v>
          </cell>
          <cell r="M1576" t="str">
            <v>18/11/1985</v>
          </cell>
          <cell r="N1576" t="str">
            <v>E13118</v>
          </cell>
          <cell r="O1576" t="str">
            <v>U T L</v>
          </cell>
          <cell r="P1576">
            <v>6</v>
          </cell>
          <cell r="Q1576">
            <v>5</v>
          </cell>
          <cell r="R1576">
            <v>5</v>
          </cell>
          <cell r="S1576">
            <v>16.666666666666668</v>
          </cell>
          <cell r="T1576">
            <v>3</v>
          </cell>
          <cell r="U1576">
            <v>2</v>
          </cell>
          <cell r="V1576">
            <v>0</v>
          </cell>
          <cell r="W1576">
            <v>45</v>
          </cell>
          <cell r="X1576">
            <v>41897</v>
          </cell>
        </row>
        <row r="1577">
          <cell r="A1577" t="str">
            <v>695607</v>
          </cell>
          <cell r="B1577" t="str">
            <v xml:space="preserve">G.W.E. NENDISSA    </v>
          </cell>
          <cell r="C1577" t="str">
            <v>11</v>
          </cell>
          <cell r="D1577" t="str">
            <v>01/04/2002</v>
          </cell>
          <cell r="E1577" t="str">
            <v>OPR. TANK RPM - R</v>
          </cell>
          <cell r="F1577" t="str">
            <v>11</v>
          </cell>
          <cell r="G1577" t="str">
            <v>03/01/2000</v>
          </cell>
          <cell r="H1577">
            <v>22594</v>
          </cell>
          <cell r="I1577" t="str">
            <v>0000055655</v>
          </cell>
          <cell r="J1577" t="str">
            <v>SMA</v>
          </cell>
          <cell r="K1577" t="str">
            <v>S.M.A-C/SOSIAL</v>
          </cell>
          <cell r="L1577" t="str">
            <v>PLAJU</v>
          </cell>
          <cell r="M1577" t="str">
            <v>18/11/1985</v>
          </cell>
          <cell r="N1577" t="str">
            <v>E13119</v>
          </cell>
          <cell r="O1577" t="str">
            <v>I T P</v>
          </cell>
          <cell r="P1577">
            <v>6</v>
          </cell>
          <cell r="Q1577">
            <v>5</v>
          </cell>
          <cell r="R1577">
            <v>5</v>
          </cell>
          <cell r="S1577">
            <v>16.666666666666668</v>
          </cell>
          <cell r="T1577">
            <v>3</v>
          </cell>
          <cell r="U1577">
            <v>4</v>
          </cell>
          <cell r="V1577">
            <v>0</v>
          </cell>
          <cell r="W1577">
            <v>43</v>
          </cell>
          <cell r="X1577">
            <v>42683</v>
          </cell>
        </row>
        <row r="1578">
          <cell r="A1578" t="str">
            <v>695615</v>
          </cell>
          <cell r="B1578" t="str">
            <v xml:space="preserve">M. IKHSAN GANI    </v>
          </cell>
          <cell r="C1578" t="str">
            <v>11</v>
          </cell>
          <cell r="D1578" t="str">
            <v>01/10/2001</v>
          </cell>
          <cell r="E1578" t="str">
            <v>OPR. W H R U</v>
          </cell>
          <cell r="F1578" t="str">
            <v>11</v>
          </cell>
          <cell r="G1578" t="str">
            <v>03/01/2000</v>
          </cell>
          <cell r="H1578">
            <v>22286</v>
          </cell>
          <cell r="I1578" t="str">
            <v>0000056665</v>
          </cell>
          <cell r="J1578" t="str">
            <v>SMK</v>
          </cell>
          <cell r="K1578" t="str">
            <v>S.T.M. ELEKTRONIKA</v>
          </cell>
          <cell r="L1578" t="str">
            <v>PLAJU</v>
          </cell>
          <cell r="M1578" t="str">
            <v>18/11/1985</v>
          </cell>
          <cell r="N1578" t="str">
            <v>E13118</v>
          </cell>
          <cell r="O1578" t="str">
            <v>U T L</v>
          </cell>
          <cell r="P1578">
            <v>6</v>
          </cell>
          <cell r="Q1578">
            <v>6</v>
          </cell>
          <cell r="R1578">
            <v>5</v>
          </cell>
          <cell r="S1578">
            <v>18.333333333333332</v>
          </cell>
          <cell r="T1578">
            <v>3</v>
          </cell>
          <cell r="U1578">
            <v>4</v>
          </cell>
          <cell r="V1578">
            <v>0</v>
          </cell>
          <cell r="W1578">
            <v>43</v>
          </cell>
          <cell r="X1578">
            <v>42374</v>
          </cell>
        </row>
        <row r="1579">
          <cell r="A1579" t="str">
            <v>695623</v>
          </cell>
          <cell r="B1579" t="str">
            <v xml:space="preserve">SUDIRMAN    </v>
          </cell>
          <cell r="C1579" t="str">
            <v>10</v>
          </cell>
          <cell r="D1579" t="str">
            <v>01/04/2003</v>
          </cell>
          <cell r="E1579" t="str">
            <v>ANALISA MANAJEMEN KINERJA</v>
          </cell>
          <cell r="F1579" t="str">
            <v>08</v>
          </cell>
          <cell r="G1579" t="str">
            <v>09/09/2003</v>
          </cell>
          <cell r="H1579">
            <v>23325</v>
          </cell>
          <cell r="I1579" t="str">
            <v>0000066655</v>
          </cell>
          <cell r="J1579" t="str">
            <v>SMA</v>
          </cell>
          <cell r="K1579" t="str">
            <v>S.M.A-B/PASPAL</v>
          </cell>
          <cell r="L1579" t="str">
            <v>PLAJU</v>
          </cell>
          <cell r="M1579" t="str">
            <v>18/11/1985</v>
          </cell>
          <cell r="N1579" t="str">
            <v>E13720</v>
          </cell>
          <cell r="O1579" t="str">
            <v>RENBANG</v>
          </cell>
          <cell r="P1579">
            <v>6</v>
          </cell>
          <cell r="Q1579">
            <v>5</v>
          </cell>
          <cell r="R1579">
            <v>5</v>
          </cell>
          <cell r="S1579">
            <v>16.666666666666668</v>
          </cell>
          <cell r="T1579">
            <v>3</v>
          </cell>
          <cell r="U1579">
            <v>1</v>
          </cell>
          <cell r="V1579">
            <v>-2</v>
          </cell>
          <cell r="W1579">
            <v>41</v>
          </cell>
          <cell r="X1579">
            <v>43414</v>
          </cell>
        </row>
        <row r="1580">
          <cell r="A1580" t="str">
            <v>695672</v>
          </cell>
          <cell r="B1580" t="str">
            <v xml:space="preserve">NURLIANA  H.    </v>
          </cell>
          <cell r="C1580" t="str">
            <v>11</v>
          </cell>
          <cell r="D1580" t="str">
            <v>01/04/2002</v>
          </cell>
          <cell r="E1580" t="str">
            <v>AST. OPS. TELP, FAC,TELEX</v>
          </cell>
          <cell r="F1580" t="str">
            <v>09</v>
          </cell>
          <cell r="G1580" t="str">
            <v>01/10/2002</v>
          </cell>
          <cell r="H1580">
            <v>23471</v>
          </cell>
          <cell r="I1580" t="str">
            <v>0000066665</v>
          </cell>
          <cell r="J1580" t="str">
            <v>SMA</v>
          </cell>
          <cell r="K1580" t="str">
            <v>S.M.A / SOSIAL</v>
          </cell>
          <cell r="L1580" t="str">
            <v>PLAJU</v>
          </cell>
          <cell r="M1580" t="str">
            <v>01/10/1985</v>
          </cell>
          <cell r="N1580" t="str">
            <v>E13910</v>
          </cell>
          <cell r="O1580" t="str">
            <v>OPERASI</v>
          </cell>
          <cell r="P1580">
            <v>6</v>
          </cell>
          <cell r="Q1580">
            <v>6</v>
          </cell>
          <cell r="R1580">
            <v>5</v>
          </cell>
          <cell r="S1580">
            <v>18.333333333333332</v>
          </cell>
          <cell r="T1580">
            <v>3</v>
          </cell>
          <cell r="U1580">
            <v>2</v>
          </cell>
          <cell r="V1580">
            <v>-2</v>
          </cell>
          <cell r="W1580">
            <v>40</v>
          </cell>
          <cell r="X1580">
            <v>43559</v>
          </cell>
        </row>
        <row r="1581">
          <cell r="A1581" t="str">
            <v>695689</v>
          </cell>
          <cell r="B1581" t="str">
            <v xml:space="preserve">ELIANA    </v>
          </cell>
          <cell r="C1581" t="str">
            <v>11</v>
          </cell>
          <cell r="D1581" t="str">
            <v>01/10/2003</v>
          </cell>
          <cell r="E1581" t="str">
            <v>TESTER LAB AIR PL</v>
          </cell>
          <cell r="F1581" t="str">
            <v>11</v>
          </cell>
          <cell r="G1581" t="str">
            <v>03/01/2000</v>
          </cell>
          <cell r="H1581">
            <v>22305</v>
          </cell>
          <cell r="I1581" t="str">
            <v>0000055565</v>
          </cell>
          <cell r="J1581" t="str">
            <v>SMK</v>
          </cell>
          <cell r="K1581" t="str">
            <v>S.M.E.A  TATA BUKU</v>
          </cell>
          <cell r="L1581" t="str">
            <v>PLAJU</v>
          </cell>
          <cell r="M1581" t="str">
            <v>01/10/1985</v>
          </cell>
          <cell r="N1581" t="str">
            <v>E13140</v>
          </cell>
          <cell r="O1581" t="str">
            <v>LABORATORIUM</v>
          </cell>
          <cell r="P1581">
            <v>5</v>
          </cell>
          <cell r="Q1581">
            <v>6</v>
          </cell>
          <cell r="R1581">
            <v>5</v>
          </cell>
          <cell r="S1581">
            <v>16.666666666666668</v>
          </cell>
          <cell r="T1581">
            <v>3</v>
          </cell>
          <cell r="U1581">
            <v>4</v>
          </cell>
          <cell r="V1581">
            <v>0</v>
          </cell>
          <cell r="W1581">
            <v>43</v>
          </cell>
          <cell r="X1581">
            <v>42393</v>
          </cell>
        </row>
        <row r="1582">
          <cell r="A1582" t="str">
            <v>695697</v>
          </cell>
          <cell r="B1582" t="str">
            <v xml:space="preserve">SUPRI HARTINI    </v>
          </cell>
          <cell r="C1582" t="str">
            <v>11</v>
          </cell>
          <cell r="D1582" t="str">
            <v>01/04/2002</v>
          </cell>
          <cell r="E1582" t="str">
            <v>PMK. LAB GUDANG PL</v>
          </cell>
          <cell r="F1582" t="str">
            <v>10</v>
          </cell>
          <cell r="G1582" t="str">
            <v>01/12/2002</v>
          </cell>
          <cell r="H1582">
            <v>22563</v>
          </cell>
          <cell r="I1582" t="str">
            <v>0000055546</v>
          </cell>
          <cell r="J1582" t="str">
            <v>SMA</v>
          </cell>
          <cell r="K1582" t="str">
            <v>S.M.A / SOSIAL</v>
          </cell>
          <cell r="L1582" t="str">
            <v>PLAJU</v>
          </cell>
          <cell r="M1582" t="str">
            <v>01/10/1985</v>
          </cell>
          <cell r="N1582" t="str">
            <v>E13140</v>
          </cell>
          <cell r="O1582" t="str">
            <v>LABORATORIUM</v>
          </cell>
          <cell r="P1582">
            <v>5</v>
          </cell>
          <cell r="Q1582">
            <v>4</v>
          </cell>
          <cell r="R1582">
            <v>6</v>
          </cell>
          <cell r="S1582">
            <v>15</v>
          </cell>
          <cell r="T1582">
            <v>3</v>
          </cell>
          <cell r="U1582">
            <v>2</v>
          </cell>
          <cell r="V1582">
            <v>-1</v>
          </cell>
          <cell r="W1582">
            <v>43</v>
          </cell>
          <cell r="X1582">
            <v>42652</v>
          </cell>
        </row>
        <row r="1583">
          <cell r="A1583" t="str">
            <v>695704</v>
          </cell>
          <cell r="B1583" t="str">
            <v xml:space="preserve">YOSIANA TUYU  DRA  </v>
          </cell>
          <cell r="C1583" t="str">
            <v>11</v>
          </cell>
          <cell r="D1583" t="str">
            <v>01/10/2000</v>
          </cell>
          <cell r="E1583" t="str">
            <v>AST.REN &amp; ANALIS ANGGARAN</v>
          </cell>
          <cell r="F1583" t="str">
            <v>08</v>
          </cell>
          <cell r="G1583" t="str">
            <v>01/08/2003</v>
          </cell>
          <cell r="H1583">
            <v>22333</v>
          </cell>
          <cell r="I1583" t="str">
            <v>0000056555</v>
          </cell>
          <cell r="J1583" t="str">
            <v>S1</v>
          </cell>
          <cell r="K1583" t="str">
            <v>IKIP / MATEMATIKA</v>
          </cell>
          <cell r="L1583" t="str">
            <v>PLAJU</v>
          </cell>
          <cell r="M1583" t="str">
            <v>01/10/1985</v>
          </cell>
          <cell r="N1583" t="str">
            <v>E13710</v>
          </cell>
          <cell r="O1583" t="str">
            <v>P &amp; B</v>
          </cell>
          <cell r="P1583">
            <v>5</v>
          </cell>
          <cell r="Q1583">
            <v>5</v>
          </cell>
          <cell r="R1583">
            <v>5</v>
          </cell>
          <cell r="S1583">
            <v>15</v>
          </cell>
          <cell r="T1583">
            <v>7</v>
          </cell>
          <cell r="U1583">
            <v>1</v>
          </cell>
          <cell r="V1583">
            <v>-3</v>
          </cell>
          <cell r="W1583">
            <v>43</v>
          </cell>
          <cell r="X1583">
            <v>42421</v>
          </cell>
        </row>
        <row r="1584">
          <cell r="A1584" t="str">
            <v>695712</v>
          </cell>
          <cell r="B1584" t="str">
            <v xml:space="preserve">ZATININGSIH    </v>
          </cell>
          <cell r="C1584" t="str">
            <v>11</v>
          </cell>
          <cell r="D1584" t="str">
            <v>01/10/2002</v>
          </cell>
          <cell r="E1584" t="str">
            <v>PTR. ADMINISTRASI</v>
          </cell>
          <cell r="F1584" t="str">
            <v>11</v>
          </cell>
          <cell r="G1584" t="str">
            <v>03/01/2000</v>
          </cell>
          <cell r="H1584">
            <v>23021</v>
          </cell>
          <cell r="I1584" t="str">
            <v>0000066655</v>
          </cell>
          <cell r="J1584" t="str">
            <v>SMK</v>
          </cell>
          <cell r="K1584" t="str">
            <v>S.M.E.A  TATA NIAGA</v>
          </cell>
          <cell r="L1584" t="str">
            <v>PLAJU</v>
          </cell>
          <cell r="M1584" t="str">
            <v>01/10/1985</v>
          </cell>
          <cell r="N1584" t="str">
            <v>E13630</v>
          </cell>
          <cell r="O1584" t="str">
            <v>SEKURITI</v>
          </cell>
          <cell r="P1584">
            <v>6</v>
          </cell>
          <cell r="Q1584">
            <v>5</v>
          </cell>
          <cell r="R1584">
            <v>5</v>
          </cell>
          <cell r="S1584">
            <v>16.666666666666668</v>
          </cell>
          <cell r="T1584">
            <v>3</v>
          </cell>
          <cell r="U1584">
            <v>4</v>
          </cell>
          <cell r="V1584">
            <v>0</v>
          </cell>
          <cell r="W1584">
            <v>41</v>
          </cell>
          <cell r="X1584">
            <v>43110</v>
          </cell>
        </row>
        <row r="1585">
          <cell r="A1585" t="str">
            <v>695794</v>
          </cell>
          <cell r="B1585" t="str">
            <v xml:space="preserve">TAUFIK HASAN    </v>
          </cell>
          <cell r="C1585" t="str">
            <v>12</v>
          </cell>
          <cell r="D1585" t="str">
            <v>01/04/2001</v>
          </cell>
          <cell r="E1585" t="str">
            <v>OPR. FIELD REFORMING</v>
          </cell>
          <cell r="F1585" t="str">
            <v>11</v>
          </cell>
          <cell r="G1585" t="str">
            <v>03/01/2000</v>
          </cell>
          <cell r="H1585">
            <v>23033</v>
          </cell>
          <cell r="I1585" t="str">
            <v>0000056556</v>
          </cell>
          <cell r="J1585" t="str">
            <v>SMA</v>
          </cell>
          <cell r="K1585" t="str">
            <v>SMA-PASPAL/PERSAMAAN</v>
          </cell>
          <cell r="L1585" t="str">
            <v>PLAJU</v>
          </cell>
          <cell r="M1585" t="str">
            <v>01/10/1985</v>
          </cell>
          <cell r="N1585" t="str">
            <v>E13111</v>
          </cell>
          <cell r="O1585" t="str">
            <v>CD &amp; GP</v>
          </cell>
          <cell r="P1585">
            <v>5</v>
          </cell>
          <cell r="Q1585">
            <v>5</v>
          </cell>
          <cell r="R1585">
            <v>6</v>
          </cell>
          <cell r="S1585">
            <v>16.666666666666668</v>
          </cell>
          <cell r="T1585">
            <v>3</v>
          </cell>
          <cell r="U1585">
            <v>4</v>
          </cell>
          <cell r="V1585">
            <v>-1</v>
          </cell>
          <cell r="W1585">
            <v>41</v>
          </cell>
          <cell r="X1585">
            <v>43122</v>
          </cell>
        </row>
        <row r="1586">
          <cell r="A1586" t="str">
            <v>695818</v>
          </cell>
          <cell r="B1586" t="str">
            <v xml:space="preserve">LUKMAN HAKIM    </v>
          </cell>
          <cell r="C1586" t="str">
            <v>11</v>
          </cell>
          <cell r="D1586" t="str">
            <v>01/04/2002</v>
          </cell>
          <cell r="E1586" t="str">
            <v>TESTER JAGA LAB PL</v>
          </cell>
          <cell r="F1586" t="str">
            <v>11</v>
          </cell>
          <cell r="G1586" t="str">
            <v>03/01/2000</v>
          </cell>
          <cell r="H1586">
            <v>23073</v>
          </cell>
          <cell r="I1586" t="str">
            <v>0000045555</v>
          </cell>
          <cell r="J1586" t="str">
            <v>SMA</v>
          </cell>
          <cell r="K1586" t="str">
            <v>SMA/PASPAL/IPA</v>
          </cell>
          <cell r="L1586" t="str">
            <v>PLAJU</v>
          </cell>
          <cell r="M1586" t="str">
            <v>01/10/1985</v>
          </cell>
          <cell r="N1586" t="str">
            <v>E13140</v>
          </cell>
          <cell r="O1586" t="str">
            <v>LABORATORIUM</v>
          </cell>
          <cell r="P1586">
            <v>5</v>
          </cell>
          <cell r="Q1586">
            <v>5</v>
          </cell>
          <cell r="R1586">
            <v>5</v>
          </cell>
          <cell r="S1586">
            <v>15</v>
          </cell>
          <cell r="T1586">
            <v>3</v>
          </cell>
          <cell r="U1586">
            <v>4</v>
          </cell>
          <cell r="V1586">
            <v>0</v>
          </cell>
          <cell r="W1586">
            <v>41</v>
          </cell>
          <cell r="X1586">
            <v>43162</v>
          </cell>
        </row>
        <row r="1587">
          <cell r="A1587" t="str">
            <v>695826</v>
          </cell>
          <cell r="B1587" t="str">
            <v xml:space="preserve">USKAR USMAN    </v>
          </cell>
          <cell r="C1587" t="str">
            <v>11</v>
          </cell>
          <cell r="D1587" t="str">
            <v>01/04/2002</v>
          </cell>
          <cell r="E1587" t="str">
            <v>OPR. TANK RPM - A</v>
          </cell>
          <cell r="F1587" t="str">
            <v>11</v>
          </cell>
          <cell r="G1587" t="str">
            <v>03/01/2000</v>
          </cell>
          <cell r="H1587">
            <v>22012</v>
          </cell>
          <cell r="I1587" t="str">
            <v>0000055655</v>
          </cell>
          <cell r="J1587" t="str">
            <v>SMK</v>
          </cell>
          <cell r="K1587" t="str">
            <v>STM/LISTRIK</v>
          </cell>
          <cell r="L1587" t="str">
            <v>PLAJU</v>
          </cell>
          <cell r="M1587" t="str">
            <v>01/10/1985</v>
          </cell>
          <cell r="N1587" t="str">
            <v>E13119</v>
          </cell>
          <cell r="O1587" t="str">
            <v>I T P</v>
          </cell>
          <cell r="P1587">
            <v>6</v>
          </cell>
          <cell r="Q1587">
            <v>5</v>
          </cell>
          <cell r="R1587">
            <v>5</v>
          </cell>
          <cell r="S1587">
            <v>16.666666666666668</v>
          </cell>
          <cell r="T1587">
            <v>3</v>
          </cell>
          <cell r="U1587">
            <v>4</v>
          </cell>
          <cell r="V1587">
            <v>0</v>
          </cell>
          <cell r="W1587">
            <v>44</v>
          </cell>
          <cell r="X1587">
            <v>42100</v>
          </cell>
        </row>
        <row r="1588">
          <cell r="A1588" t="str">
            <v>695834</v>
          </cell>
          <cell r="B1588" t="str">
            <v xml:space="preserve">YANGCIK  KMS.    </v>
          </cell>
          <cell r="C1588" t="str">
            <v>12</v>
          </cell>
          <cell r="D1588" t="str">
            <v>01/04/2000</v>
          </cell>
          <cell r="E1588" t="str">
            <v>TESTER JAGA LAB PP</v>
          </cell>
          <cell r="F1588" t="str">
            <v>11</v>
          </cell>
          <cell r="G1588" t="str">
            <v>03/01/2000</v>
          </cell>
          <cell r="H1588">
            <v>22832</v>
          </cell>
          <cell r="I1588" t="str">
            <v>0000065566</v>
          </cell>
          <cell r="J1588" t="str">
            <v>SMA</v>
          </cell>
          <cell r="K1588" t="str">
            <v>S.M.A-C/SOSIAL</v>
          </cell>
          <cell r="L1588" t="str">
            <v>PLAJU</v>
          </cell>
          <cell r="M1588" t="str">
            <v>01/10/1985</v>
          </cell>
          <cell r="N1588" t="str">
            <v>E13140</v>
          </cell>
          <cell r="O1588" t="str">
            <v>LABORATORIUM</v>
          </cell>
          <cell r="P1588">
            <v>5</v>
          </cell>
          <cell r="Q1588">
            <v>6</v>
          </cell>
          <cell r="R1588">
            <v>6</v>
          </cell>
          <cell r="S1588">
            <v>18.333333333333332</v>
          </cell>
          <cell r="T1588">
            <v>3</v>
          </cell>
          <cell r="U1588">
            <v>4</v>
          </cell>
          <cell r="V1588">
            <v>-1</v>
          </cell>
          <cell r="W1588">
            <v>42</v>
          </cell>
          <cell r="X1588">
            <v>42921</v>
          </cell>
        </row>
        <row r="1589">
          <cell r="A1589" t="str">
            <v>695842</v>
          </cell>
          <cell r="B1589" t="str">
            <v xml:space="preserve">FAUZI RACHMADI    </v>
          </cell>
          <cell r="C1589" t="str">
            <v>11</v>
          </cell>
          <cell r="D1589" t="str">
            <v>01/04/2003</v>
          </cell>
          <cell r="E1589" t="str">
            <v>OPR. RWC &amp; CT S.GERONG</v>
          </cell>
          <cell r="F1589" t="str">
            <v>11</v>
          </cell>
          <cell r="G1589" t="str">
            <v>03/01/2000</v>
          </cell>
          <cell r="H1589">
            <v>21668</v>
          </cell>
          <cell r="I1589" t="str">
            <v>0000045564</v>
          </cell>
          <cell r="J1589" t="str">
            <v>SMA</v>
          </cell>
          <cell r="K1589" t="str">
            <v>S.M.A-B/PASPAL</v>
          </cell>
          <cell r="L1589" t="str">
            <v>SUNGAI GERONG</v>
          </cell>
          <cell r="M1589" t="str">
            <v>01/10/1985</v>
          </cell>
          <cell r="N1589" t="str">
            <v>E13118</v>
          </cell>
          <cell r="O1589" t="str">
            <v>U T L</v>
          </cell>
          <cell r="P1589">
            <v>5</v>
          </cell>
          <cell r="Q1589">
            <v>6</v>
          </cell>
          <cell r="R1589">
            <v>4</v>
          </cell>
          <cell r="S1589">
            <v>15</v>
          </cell>
          <cell r="T1589">
            <v>3</v>
          </cell>
          <cell r="U1589">
            <v>4</v>
          </cell>
          <cell r="V1589">
            <v>0</v>
          </cell>
          <cell r="W1589">
            <v>45</v>
          </cell>
          <cell r="X1589">
            <v>41757</v>
          </cell>
        </row>
        <row r="1590">
          <cell r="A1590" t="str">
            <v>695867</v>
          </cell>
          <cell r="B1590" t="str">
            <v xml:space="preserve">MEGA  DRA  </v>
          </cell>
          <cell r="C1590" t="str">
            <v>05</v>
          </cell>
          <cell r="D1590" t="str">
            <v>01/04/2003</v>
          </cell>
          <cell r="E1590" t="str">
            <v>PWSU. PENGELOLAAN DANA</v>
          </cell>
          <cell r="F1590" t="str">
            <v>05</v>
          </cell>
          <cell r="G1590" t="str">
            <v>06/08/2001</v>
          </cell>
          <cell r="H1590">
            <v>21502</v>
          </cell>
          <cell r="I1590" t="str">
            <v>0000055555</v>
          </cell>
          <cell r="J1590" t="str">
            <v>S1</v>
          </cell>
          <cell r="K1590" t="str">
            <v>EKONOMI PERUSAHAAN</v>
          </cell>
          <cell r="L1590" t="str">
            <v>PLAJU</v>
          </cell>
          <cell r="M1590" t="str">
            <v>03/12/1985</v>
          </cell>
          <cell r="N1590" t="str">
            <v>E13830</v>
          </cell>
          <cell r="O1590" t="str">
            <v>PERBENDAHARAAN</v>
          </cell>
          <cell r="P1590">
            <v>5</v>
          </cell>
          <cell r="Q1590">
            <v>5</v>
          </cell>
          <cell r="R1590">
            <v>5</v>
          </cell>
          <cell r="S1590">
            <v>15</v>
          </cell>
          <cell r="T1590">
            <v>7</v>
          </cell>
          <cell r="U1590">
            <v>3</v>
          </cell>
          <cell r="V1590">
            <v>0</v>
          </cell>
          <cell r="W1590">
            <v>46</v>
          </cell>
          <cell r="X1590">
            <v>41591</v>
          </cell>
        </row>
        <row r="1591">
          <cell r="A1591" t="str">
            <v>695883</v>
          </cell>
          <cell r="B1591" t="str">
            <v xml:space="preserve">PETER  DRS  </v>
          </cell>
          <cell r="C1591" t="str">
            <v>05</v>
          </cell>
          <cell r="D1591" t="str">
            <v>01/10/2003</v>
          </cell>
          <cell r="E1591" t="str">
            <v>AHLI SYSTEM INFORMASI</v>
          </cell>
          <cell r="F1591" t="str">
            <v>05</v>
          </cell>
          <cell r="G1591" t="str">
            <v>01/04/2003</v>
          </cell>
          <cell r="H1591">
            <v>21650</v>
          </cell>
          <cell r="I1591" t="str">
            <v>0000056655</v>
          </cell>
          <cell r="J1591" t="str">
            <v>S1</v>
          </cell>
          <cell r="K1591" t="str">
            <v>EKONOMI PERUSAHAAN</v>
          </cell>
          <cell r="L1591" t="str">
            <v>PLAJU</v>
          </cell>
          <cell r="M1591" t="str">
            <v>16/12/1985</v>
          </cell>
          <cell r="N1591" t="str">
            <v>E13800</v>
          </cell>
          <cell r="O1591" t="str">
            <v>KEUANGAN</v>
          </cell>
          <cell r="P1591">
            <v>6</v>
          </cell>
          <cell r="Q1591">
            <v>5</v>
          </cell>
          <cell r="R1591">
            <v>5</v>
          </cell>
          <cell r="S1591">
            <v>16.666666666666668</v>
          </cell>
          <cell r="T1591">
            <v>7</v>
          </cell>
          <cell r="U1591">
            <v>1</v>
          </cell>
          <cell r="V1591">
            <v>0</v>
          </cell>
          <cell r="W1591">
            <v>45</v>
          </cell>
          <cell r="X1591">
            <v>41739</v>
          </cell>
        </row>
        <row r="1592">
          <cell r="A1592" t="str">
            <v>696044</v>
          </cell>
          <cell r="B1592" t="str">
            <v xml:space="preserve">IRWAN  IR  </v>
          </cell>
          <cell r="C1592" t="str">
            <v>03</v>
          </cell>
          <cell r="D1592" t="str">
            <v>01/04/2003</v>
          </cell>
          <cell r="E1592" t="str">
            <v>KA. PEM I</v>
          </cell>
          <cell r="F1592" t="str">
            <v>03</v>
          </cell>
          <cell r="G1592" t="str">
            <v>25/02/2004</v>
          </cell>
          <cell r="H1592">
            <v>21996</v>
          </cell>
          <cell r="I1592" t="str">
            <v>0000066676</v>
          </cell>
          <cell r="J1592" t="str">
            <v>S1</v>
          </cell>
          <cell r="K1592" t="str">
            <v>TEKNIK MESIN</v>
          </cell>
          <cell r="L1592" t="str">
            <v>SUNGAI GERONG</v>
          </cell>
          <cell r="M1592" t="str">
            <v>31/03/1988</v>
          </cell>
          <cell r="N1592" t="str">
            <v>E13A20</v>
          </cell>
          <cell r="O1592" t="str">
            <v>PEM-I</v>
          </cell>
          <cell r="P1592">
            <v>6</v>
          </cell>
          <cell r="Q1592">
            <v>7</v>
          </cell>
          <cell r="R1592">
            <v>6</v>
          </cell>
          <cell r="S1592">
            <v>23.333333333333332</v>
          </cell>
          <cell r="T1592">
            <v>7</v>
          </cell>
          <cell r="U1592">
            <v>0</v>
          </cell>
          <cell r="V1592">
            <v>0</v>
          </cell>
          <cell r="W1592">
            <v>44</v>
          </cell>
          <cell r="X1592">
            <v>42084</v>
          </cell>
        </row>
        <row r="1593">
          <cell r="A1593" t="str">
            <v>701624</v>
          </cell>
          <cell r="B1593" t="str">
            <v xml:space="preserve">LELY RESMIATY    </v>
          </cell>
          <cell r="C1593" t="str">
            <v>11</v>
          </cell>
          <cell r="D1593" t="str">
            <v>01/04/1999</v>
          </cell>
          <cell r="E1593" t="str">
            <v>AST. PRWT POLI PLAJU</v>
          </cell>
          <cell r="F1593" t="str">
            <v>08</v>
          </cell>
          <cell r="G1593" t="str">
            <v>03/01/2000</v>
          </cell>
          <cell r="H1593">
            <v>24412</v>
          </cell>
          <cell r="I1593" t="str">
            <v>0000054556</v>
          </cell>
          <cell r="J1593" t="str">
            <v>SMK</v>
          </cell>
          <cell r="K1593" t="str">
            <v>SEK PENGATUR RAWAT</v>
          </cell>
          <cell r="L1593" t="str">
            <v>PLAJU</v>
          </cell>
          <cell r="M1593" t="str">
            <v>08/02/1986</v>
          </cell>
          <cell r="N1593" t="str">
            <v>E13Y50</v>
          </cell>
          <cell r="O1593" t="str">
            <v>INST. RAWAT JALAN</v>
          </cell>
          <cell r="P1593">
            <v>5</v>
          </cell>
          <cell r="Q1593">
            <v>5</v>
          </cell>
          <cell r="R1593">
            <v>6</v>
          </cell>
          <cell r="S1593">
            <v>16.666666666666668</v>
          </cell>
          <cell r="T1593">
            <v>3</v>
          </cell>
          <cell r="U1593">
            <v>4</v>
          </cell>
          <cell r="V1593">
            <v>-3</v>
          </cell>
          <cell r="W1593">
            <v>38</v>
          </cell>
          <cell r="X1593">
            <v>44501</v>
          </cell>
        </row>
        <row r="1594">
          <cell r="A1594" t="str">
            <v>701631</v>
          </cell>
          <cell r="B1594" t="str">
            <v xml:space="preserve">SURYA C. SITOMPUL    </v>
          </cell>
          <cell r="C1594" t="str">
            <v>09</v>
          </cell>
          <cell r="D1594" t="str">
            <v>01/04/2003</v>
          </cell>
          <cell r="E1594" t="str">
            <v>AST. LAPORAN</v>
          </cell>
          <cell r="F1594" t="str">
            <v>08</v>
          </cell>
          <cell r="G1594" t="str">
            <v>06/08/2001</v>
          </cell>
          <cell r="H1594">
            <v>22086</v>
          </cell>
          <cell r="I1594" t="str">
            <v>0000055555</v>
          </cell>
          <cell r="J1594" t="str">
            <v>D3</v>
          </cell>
          <cell r="K1594" t="str">
            <v>SM EK AKUNTANSI</v>
          </cell>
          <cell r="L1594" t="str">
            <v>PLAJU</v>
          </cell>
          <cell r="M1594" t="str">
            <v>03/12/1985</v>
          </cell>
          <cell r="N1594" t="str">
            <v>E13820</v>
          </cell>
          <cell r="O1594" t="str">
            <v>AKT. KILANG</v>
          </cell>
          <cell r="P1594">
            <v>5</v>
          </cell>
          <cell r="Q1594">
            <v>5</v>
          </cell>
          <cell r="R1594">
            <v>5</v>
          </cell>
          <cell r="S1594">
            <v>15</v>
          </cell>
          <cell r="T1594">
            <v>6</v>
          </cell>
          <cell r="U1594">
            <v>3</v>
          </cell>
          <cell r="V1594">
            <v>-1</v>
          </cell>
          <cell r="W1594">
            <v>44</v>
          </cell>
          <cell r="X1594">
            <v>42174</v>
          </cell>
        </row>
        <row r="1595">
          <cell r="A1595" t="str">
            <v>701673</v>
          </cell>
          <cell r="B1595" t="str">
            <v xml:space="preserve">JUNAIDAH  BSC  </v>
          </cell>
          <cell r="C1595" t="str">
            <v>09</v>
          </cell>
          <cell r="D1595" t="str">
            <v>01/04/2003</v>
          </cell>
          <cell r="E1595" t="str">
            <v>AST. BIAYA PEKERJA BIASA</v>
          </cell>
          <cell r="F1595" t="str">
            <v>08</v>
          </cell>
          <cell r="G1595" t="str">
            <v>03/01/2000</v>
          </cell>
          <cell r="H1595">
            <v>22193</v>
          </cell>
          <cell r="I1595" t="str">
            <v>0000065656</v>
          </cell>
          <cell r="J1595" t="str">
            <v>D3</v>
          </cell>
          <cell r="K1595" t="str">
            <v>AK UANG &amp; BANK</v>
          </cell>
          <cell r="L1595" t="str">
            <v>PLAJU</v>
          </cell>
          <cell r="M1595" t="str">
            <v>03/12/1985</v>
          </cell>
          <cell r="N1595" t="str">
            <v>E13830</v>
          </cell>
          <cell r="O1595" t="str">
            <v>PERBENDAHARAAN</v>
          </cell>
          <cell r="P1595">
            <v>6</v>
          </cell>
          <cell r="Q1595">
            <v>5</v>
          </cell>
          <cell r="R1595">
            <v>6</v>
          </cell>
          <cell r="S1595">
            <v>18.333333333333332</v>
          </cell>
          <cell r="T1595">
            <v>6</v>
          </cell>
          <cell r="U1595">
            <v>4</v>
          </cell>
          <cell r="V1595">
            <v>-1</v>
          </cell>
          <cell r="W1595">
            <v>44</v>
          </cell>
          <cell r="X1595">
            <v>42281</v>
          </cell>
        </row>
        <row r="1596">
          <cell r="A1596" t="str">
            <v>701698</v>
          </cell>
          <cell r="B1596" t="str">
            <v xml:space="preserve">NANIK HASTUTI    </v>
          </cell>
          <cell r="C1596" t="str">
            <v>08</v>
          </cell>
          <cell r="D1596" t="str">
            <v>01/04/2001</v>
          </cell>
          <cell r="E1596" t="str">
            <v>SEKRETARIS MAN. KILANG</v>
          </cell>
          <cell r="F1596" t="str">
            <v>07</v>
          </cell>
          <cell r="G1596" t="str">
            <v>03/01/2000</v>
          </cell>
          <cell r="H1596">
            <v>22641</v>
          </cell>
          <cell r="I1596" t="str">
            <v>0000056666</v>
          </cell>
          <cell r="J1596" t="str">
            <v>D3</v>
          </cell>
          <cell r="K1596" t="str">
            <v>AK UANG &amp; BANK</v>
          </cell>
          <cell r="L1596" t="str">
            <v>PLAJU</v>
          </cell>
          <cell r="M1596" t="str">
            <v>03/12/1985</v>
          </cell>
          <cell r="N1596" t="str">
            <v>E13100</v>
          </cell>
          <cell r="O1596" t="str">
            <v>KILANG UP-III</v>
          </cell>
          <cell r="P1596">
            <v>6</v>
          </cell>
          <cell r="Q1596">
            <v>6</v>
          </cell>
          <cell r="R1596">
            <v>6</v>
          </cell>
          <cell r="S1596">
            <v>20</v>
          </cell>
          <cell r="T1596">
            <v>6</v>
          </cell>
          <cell r="U1596">
            <v>4</v>
          </cell>
          <cell r="V1596">
            <v>-1</v>
          </cell>
          <cell r="W1596">
            <v>43</v>
          </cell>
          <cell r="X1596">
            <v>42730</v>
          </cell>
        </row>
        <row r="1597">
          <cell r="A1597" t="str">
            <v>701705</v>
          </cell>
          <cell r="B1597" t="str">
            <v xml:space="preserve">TONY PRAMUDYA    </v>
          </cell>
          <cell r="C1597" t="str">
            <v>10</v>
          </cell>
          <cell r="D1597" t="str">
            <v>01/04/2003</v>
          </cell>
          <cell r="E1597" t="str">
            <v>AST. DATA KONTROL &amp; ALO</v>
          </cell>
          <cell r="F1597" t="str">
            <v>08</v>
          </cell>
          <cell r="G1597" t="str">
            <v>03/01/2000</v>
          </cell>
          <cell r="H1597">
            <v>23122</v>
          </cell>
          <cell r="I1597" t="str">
            <v>0000055655</v>
          </cell>
          <cell r="J1597" t="str">
            <v>SMA</v>
          </cell>
          <cell r="K1597" t="str">
            <v>S.M.A-C/SOSIAL</v>
          </cell>
          <cell r="L1597" t="str">
            <v>PLAJU</v>
          </cell>
          <cell r="M1597" t="str">
            <v>16/12/1985</v>
          </cell>
          <cell r="N1597" t="str">
            <v>E13810</v>
          </cell>
          <cell r="O1597" t="str">
            <v>KONTROLLER</v>
          </cell>
          <cell r="P1597">
            <v>6</v>
          </cell>
          <cell r="Q1597">
            <v>5</v>
          </cell>
          <cell r="R1597">
            <v>5</v>
          </cell>
          <cell r="S1597">
            <v>16.666666666666668</v>
          </cell>
          <cell r="T1597">
            <v>3</v>
          </cell>
          <cell r="U1597">
            <v>4</v>
          </cell>
          <cell r="V1597">
            <v>-2</v>
          </cell>
          <cell r="W1597">
            <v>41</v>
          </cell>
          <cell r="X1597">
            <v>43211</v>
          </cell>
        </row>
        <row r="1598">
          <cell r="A1598" t="str">
            <v>701738</v>
          </cell>
          <cell r="B1598" t="str">
            <v xml:space="preserve">MUHAMMAD  DRS  </v>
          </cell>
          <cell r="C1598" t="str">
            <v>08</v>
          </cell>
          <cell r="D1598" t="str">
            <v>01/10/2001</v>
          </cell>
          <cell r="E1598" t="str">
            <v>PWS. PIUTANG &amp; REK KOR</v>
          </cell>
          <cell r="F1598" t="str">
            <v>06</v>
          </cell>
          <cell r="G1598" t="str">
            <v>01/10/2003</v>
          </cell>
          <cell r="H1598">
            <v>21938</v>
          </cell>
          <cell r="I1598" t="str">
            <v>0000066666</v>
          </cell>
          <cell r="J1598" t="str">
            <v>S1</v>
          </cell>
          <cell r="K1598" t="str">
            <v>EKONOMI MANAGEMENT</v>
          </cell>
          <cell r="L1598" t="str">
            <v>PLAJU</v>
          </cell>
          <cell r="M1598" t="str">
            <v>03/12/1985</v>
          </cell>
          <cell r="N1598" t="str">
            <v>E13810</v>
          </cell>
          <cell r="O1598" t="str">
            <v>KONTROLLER</v>
          </cell>
          <cell r="P1598">
            <v>6</v>
          </cell>
          <cell r="Q1598">
            <v>6</v>
          </cell>
          <cell r="R1598">
            <v>6</v>
          </cell>
          <cell r="S1598">
            <v>20</v>
          </cell>
          <cell r="T1598">
            <v>7</v>
          </cell>
          <cell r="U1598">
            <v>1</v>
          </cell>
          <cell r="V1598">
            <v>-2</v>
          </cell>
          <cell r="W1598">
            <v>44</v>
          </cell>
          <cell r="X1598">
            <v>42027</v>
          </cell>
        </row>
        <row r="1599">
          <cell r="A1599" t="str">
            <v>701746</v>
          </cell>
          <cell r="B1599" t="str">
            <v xml:space="preserve">HARYADINATA    </v>
          </cell>
          <cell r="C1599" t="str">
            <v>08</v>
          </cell>
          <cell r="D1599" t="str">
            <v>01/04/2003</v>
          </cell>
          <cell r="E1599" t="str">
            <v>AST. PAJAK &amp; LAPORAN</v>
          </cell>
          <cell r="F1599" t="str">
            <v>08</v>
          </cell>
          <cell r="G1599" t="str">
            <v>03/01/2000</v>
          </cell>
          <cell r="H1599">
            <v>20896</v>
          </cell>
          <cell r="I1599" t="str">
            <v>0000066655</v>
          </cell>
          <cell r="J1599" t="str">
            <v>D3</v>
          </cell>
          <cell r="K1599" t="str">
            <v>SM EK AKUNTANSI</v>
          </cell>
          <cell r="L1599" t="str">
            <v>PLAJU</v>
          </cell>
          <cell r="M1599" t="str">
            <v>03/12/1985</v>
          </cell>
          <cell r="N1599" t="str">
            <v>E13830</v>
          </cell>
          <cell r="O1599" t="str">
            <v>PERBENDAHARAAN</v>
          </cell>
          <cell r="P1599">
            <v>6</v>
          </cell>
          <cell r="Q1599">
            <v>5</v>
          </cell>
          <cell r="R1599">
            <v>5</v>
          </cell>
          <cell r="S1599">
            <v>16.666666666666668</v>
          </cell>
          <cell r="T1599">
            <v>6</v>
          </cell>
          <cell r="U1599">
            <v>4</v>
          </cell>
          <cell r="V1599">
            <v>0</v>
          </cell>
          <cell r="W1599">
            <v>47</v>
          </cell>
          <cell r="X1599">
            <v>40985</v>
          </cell>
        </row>
        <row r="1600">
          <cell r="A1600" t="str">
            <v>701754</v>
          </cell>
          <cell r="B1600" t="str">
            <v xml:space="preserve">HAMDAN A.R.    </v>
          </cell>
          <cell r="C1600" t="str">
            <v>09</v>
          </cell>
          <cell r="D1600" t="str">
            <v>01/04/2000</v>
          </cell>
          <cell r="E1600" t="str">
            <v>PWS. ARUS MINYAK KIL.PL</v>
          </cell>
          <cell r="F1600" t="str">
            <v>06</v>
          </cell>
          <cell r="G1600" t="str">
            <v>06/08/2001</v>
          </cell>
          <cell r="H1600">
            <v>20032</v>
          </cell>
          <cell r="I1600" t="str">
            <v>0000066565</v>
          </cell>
          <cell r="J1600" t="str">
            <v>D3</v>
          </cell>
          <cell r="K1600" t="str">
            <v>SM EK PERUSAHAAN</v>
          </cell>
          <cell r="L1600" t="str">
            <v>PLAJU</v>
          </cell>
          <cell r="M1600" t="str">
            <v>03/12/1985</v>
          </cell>
          <cell r="N1600" t="str">
            <v>E13820</v>
          </cell>
          <cell r="O1600" t="str">
            <v>AKT. KILANG</v>
          </cell>
          <cell r="P1600">
            <v>5</v>
          </cell>
          <cell r="Q1600">
            <v>6</v>
          </cell>
          <cell r="R1600">
            <v>5</v>
          </cell>
          <cell r="S1600">
            <v>16.666666666666668</v>
          </cell>
          <cell r="T1600">
            <v>6</v>
          </cell>
          <cell r="U1600">
            <v>3</v>
          </cell>
          <cell r="V1600">
            <v>-3</v>
          </cell>
          <cell r="W1600">
            <v>50</v>
          </cell>
          <cell r="X1600">
            <v>40121</v>
          </cell>
        </row>
        <row r="1601">
          <cell r="A1601" t="str">
            <v>701762</v>
          </cell>
          <cell r="B1601" t="str">
            <v xml:space="preserve">MUHAMMAD TOYIB  SE  </v>
          </cell>
          <cell r="C1601" t="str">
            <v>08</v>
          </cell>
          <cell r="D1601" t="str">
            <v>01/04/2003</v>
          </cell>
          <cell r="E1601" t="str">
            <v>PWS. ADM/KEU-PUKK</v>
          </cell>
          <cell r="F1601" t="str">
            <v>07</v>
          </cell>
          <cell r="G1601" t="str">
            <v>16/02/2001</v>
          </cell>
          <cell r="H1601">
            <v>22811</v>
          </cell>
          <cell r="I1601" t="str">
            <v>0000056655</v>
          </cell>
          <cell r="J1601" t="str">
            <v>S1</v>
          </cell>
          <cell r="K1601" t="str">
            <v>EKONOMI PERUSAHAAN</v>
          </cell>
          <cell r="L1601" t="str">
            <v>PLAJU</v>
          </cell>
          <cell r="M1601" t="str">
            <v>16/12/1985</v>
          </cell>
          <cell r="N1601" t="str">
            <v>E13X00</v>
          </cell>
          <cell r="O1601" t="str">
            <v>P U K K</v>
          </cell>
          <cell r="P1601">
            <v>6</v>
          </cell>
          <cell r="Q1601">
            <v>5</v>
          </cell>
          <cell r="R1601">
            <v>5</v>
          </cell>
          <cell r="S1601">
            <v>16.666666666666668</v>
          </cell>
          <cell r="T1601">
            <v>7</v>
          </cell>
          <cell r="U1601">
            <v>3</v>
          </cell>
          <cell r="V1601">
            <v>-1</v>
          </cell>
          <cell r="W1601">
            <v>42</v>
          </cell>
          <cell r="X1601">
            <v>42900</v>
          </cell>
        </row>
        <row r="1602">
          <cell r="A1602" t="str">
            <v>701779</v>
          </cell>
          <cell r="B1602" t="str">
            <v xml:space="preserve">ERLINA ILYAS W.    </v>
          </cell>
          <cell r="C1602" t="str">
            <v>11</v>
          </cell>
          <cell r="D1602" t="str">
            <v>01/04/2001</v>
          </cell>
          <cell r="E1602" t="str">
            <v>PTR. PRWT SIR &amp; OK KECIL</v>
          </cell>
          <cell r="F1602" t="str">
            <v>11</v>
          </cell>
          <cell r="G1602" t="str">
            <v>03/01/2000</v>
          </cell>
          <cell r="H1602">
            <v>23737</v>
          </cell>
          <cell r="I1602" t="str">
            <v>0000066656</v>
          </cell>
          <cell r="J1602" t="str">
            <v>SMK</v>
          </cell>
          <cell r="K1602" t="str">
            <v>SEK PENGATUR RAWAT</v>
          </cell>
          <cell r="L1602" t="str">
            <v>PLAJU</v>
          </cell>
          <cell r="M1602" t="str">
            <v>16/12/1985</v>
          </cell>
          <cell r="N1602" t="str">
            <v>E13Y80</v>
          </cell>
          <cell r="O1602" t="str">
            <v>INST. BEDAH/CSSD</v>
          </cell>
          <cell r="P1602">
            <v>6</v>
          </cell>
          <cell r="Q1602">
            <v>5</v>
          </cell>
          <cell r="R1602">
            <v>6</v>
          </cell>
          <cell r="S1602">
            <v>18.333333333333332</v>
          </cell>
          <cell r="T1602">
            <v>3</v>
          </cell>
          <cell r="U1602">
            <v>4</v>
          </cell>
          <cell r="V1602">
            <v>0</v>
          </cell>
          <cell r="W1602">
            <v>40</v>
          </cell>
          <cell r="X1602">
            <v>43825</v>
          </cell>
        </row>
        <row r="1603">
          <cell r="A1603" t="str">
            <v>701787</v>
          </cell>
          <cell r="B1603" t="str">
            <v xml:space="preserve">ENDANG WAHYUNANI    </v>
          </cell>
          <cell r="C1603" t="str">
            <v>10</v>
          </cell>
          <cell r="D1603" t="str">
            <v>01/04/2003</v>
          </cell>
          <cell r="E1603" t="str">
            <v>AST. PERAWAT SHIFT I</v>
          </cell>
          <cell r="F1603" t="str">
            <v>08</v>
          </cell>
          <cell r="G1603" t="str">
            <v>03/01/2000</v>
          </cell>
          <cell r="H1603">
            <v>22524</v>
          </cell>
          <cell r="I1603" t="str">
            <v>0000055665</v>
          </cell>
          <cell r="J1603" t="str">
            <v>D3</v>
          </cell>
          <cell r="K1603" t="str">
            <v>AKPER / JR.UMUM</v>
          </cell>
          <cell r="L1603" t="str">
            <v>PLAJU</v>
          </cell>
          <cell r="M1603" t="str">
            <v>16/12/1985</v>
          </cell>
          <cell r="N1603" t="str">
            <v>E13Y60</v>
          </cell>
          <cell r="O1603" t="str">
            <v>INST. RAWAT INAP</v>
          </cell>
          <cell r="P1603">
            <v>6</v>
          </cell>
          <cell r="Q1603">
            <v>6</v>
          </cell>
          <cell r="R1603">
            <v>5</v>
          </cell>
          <cell r="S1603">
            <v>18.333333333333332</v>
          </cell>
          <cell r="T1603">
            <v>6</v>
          </cell>
          <cell r="U1603">
            <v>4</v>
          </cell>
          <cell r="V1603">
            <v>-2</v>
          </cell>
          <cell r="W1603">
            <v>43</v>
          </cell>
          <cell r="X1603">
            <v>42613</v>
          </cell>
        </row>
        <row r="1604">
          <cell r="A1604" t="str">
            <v>701795</v>
          </cell>
          <cell r="B1604" t="str">
            <v xml:space="preserve">ANISA YUSNI    </v>
          </cell>
          <cell r="C1604" t="str">
            <v>11</v>
          </cell>
          <cell r="D1604" t="str">
            <v>01/04/2000</v>
          </cell>
          <cell r="E1604" t="str">
            <v>PTR. PERAWAT HD</v>
          </cell>
          <cell r="F1604" t="str">
            <v>10</v>
          </cell>
          <cell r="G1604" t="str">
            <v>01/10/2003</v>
          </cell>
          <cell r="H1604">
            <v>22208</v>
          </cell>
          <cell r="I1604" t="str">
            <v>0000065656</v>
          </cell>
          <cell r="J1604" t="str">
            <v>SMK</v>
          </cell>
          <cell r="K1604" t="str">
            <v>SEK PENGATUR RAWAT</v>
          </cell>
          <cell r="L1604" t="str">
            <v>PLAJU</v>
          </cell>
          <cell r="M1604" t="str">
            <v>16/12/1985</v>
          </cell>
          <cell r="N1604" t="str">
            <v>E13YA0</v>
          </cell>
          <cell r="O1604" t="str">
            <v>INST. HEMODIALISME</v>
          </cell>
          <cell r="P1604">
            <v>6</v>
          </cell>
          <cell r="Q1604">
            <v>5</v>
          </cell>
          <cell r="R1604">
            <v>6</v>
          </cell>
          <cell r="S1604">
            <v>18.333333333333332</v>
          </cell>
          <cell r="T1604">
            <v>3</v>
          </cell>
          <cell r="U1604">
            <v>1</v>
          </cell>
          <cell r="V1604">
            <v>-1</v>
          </cell>
          <cell r="W1604">
            <v>44</v>
          </cell>
          <cell r="X1604">
            <v>42296</v>
          </cell>
        </row>
        <row r="1605">
          <cell r="A1605" t="str">
            <v>701802</v>
          </cell>
          <cell r="B1605" t="str">
            <v xml:space="preserve">ELY HARTATI    </v>
          </cell>
          <cell r="C1605" t="str">
            <v>10</v>
          </cell>
          <cell r="D1605" t="str">
            <v>01/04/2003</v>
          </cell>
          <cell r="E1605" t="str">
            <v>PTR. PRWT POL SPESIALIS</v>
          </cell>
          <cell r="F1605" t="str">
            <v>10</v>
          </cell>
          <cell r="G1605" t="str">
            <v>03/01/2000</v>
          </cell>
          <cell r="H1605">
            <v>23692</v>
          </cell>
          <cell r="I1605" t="str">
            <v>0000054665</v>
          </cell>
          <cell r="J1605" t="str">
            <v>SMK</v>
          </cell>
          <cell r="K1605" t="str">
            <v>SEK PENGATUR RAWAT</v>
          </cell>
          <cell r="L1605" t="str">
            <v>PLAJU</v>
          </cell>
          <cell r="M1605" t="str">
            <v>16/12/1985</v>
          </cell>
          <cell r="N1605" t="str">
            <v>E13Y50</v>
          </cell>
          <cell r="O1605" t="str">
            <v>INST. RAWAT JALAN</v>
          </cell>
          <cell r="P1605">
            <v>6</v>
          </cell>
          <cell r="Q1605">
            <v>6</v>
          </cell>
          <cell r="R1605">
            <v>5</v>
          </cell>
          <cell r="S1605">
            <v>18.333333333333332</v>
          </cell>
          <cell r="T1605">
            <v>3</v>
          </cell>
          <cell r="U1605">
            <v>4</v>
          </cell>
          <cell r="V1605">
            <v>0</v>
          </cell>
          <cell r="W1605">
            <v>40</v>
          </cell>
          <cell r="X1605">
            <v>43780</v>
          </cell>
        </row>
        <row r="1606">
          <cell r="A1606" t="str">
            <v>701819</v>
          </cell>
          <cell r="B1606" t="str">
            <v xml:space="preserve">RIA ROHANA S.    </v>
          </cell>
          <cell r="C1606" t="str">
            <v>11</v>
          </cell>
          <cell r="D1606" t="str">
            <v>01/04/2000</v>
          </cell>
          <cell r="E1606" t="str">
            <v>AST. PERAWAT SHIFT I</v>
          </cell>
          <cell r="F1606" t="str">
            <v>08</v>
          </cell>
          <cell r="G1606" t="str">
            <v>03/01/2000</v>
          </cell>
          <cell r="H1606">
            <v>20917</v>
          </cell>
          <cell r="I1606" t="str">
            <v>0000065566</v>
          </cell>
          <cell r="J1606" t="str">
            <v>SMK</v>
          </cell>
          <cell r="K1606" t="str">
            <v>SEK PENGATUR RAWAT</v>
          </cell>
          <cell r="L1606" t="str">
            <v>PLAJU</v>
          </cell>
          <cell r="M1606" t="str">
            <v>08/02/1986</v>
          </cell>
          <cell r="N1606" t="str">
            <v>E13Y60</v>
          </cell>
          <cell r="O1606" t="str">
            <v>INST. RAWAT INAP</v>
          </cell>
          <cell r="P1606">
            <v>5</v>
          </cell>
          <cell r="Q1606">
            <v>6</v>
          </cell>
          <cell r="R1606">
            <v>6</v>
          </cell>
          <cell r="S1606">
            <v>18.333333333333332</v>
          </cell>
          <cell r="T1606">
            <v>3</v>
          </cell>
          <cell r="U1606">
            <v>4</v>
          </cell>
          <cell r="V1606">
            <v>-3</v>
          </cell>
          <cell r="W1606">
            <v>47</v>
          </cell>
          <cell r="X1606">
            <v>41006</v>
          </cell>
        </row>
        <row r="1607">
          <cell r="A1607" t="str">
            <v>701827</v>
          </cell>
          <cell r="B1607" t="str">
            <v xml:space="preserve">ERLINA SARAGIH    </v>
          </cell>
          <cell r="C1607" t="str">
            <v>11</v>
          </cell>
          <cell r="D1607" t="str">
            <v>01/10/1999</v>
          </cell>
          <cell r="E1607" t="str">
            <v>AST. PRWT POLI PLAJU</v>
          </cell>
          <cell r="F1607" t="str">
            <v>08</v>
          </cell>
          <cell r="G1607" t="str">
            <v>03/01/2000</v>
          </cell>
          <cell r="H1607">
            <v>21563</v>
          </cell>
          <cell r="I1607" t="str">
            <v>0000055656</v>
          </cell>
          <cell r="J1607" t="str">
            <v>SMK</v>
          </cell>
          <cell r="K1607" t="str">
            <v>SEK PENGATUR RAWAT</v>
          </cell>
          <cell r="L1607" t="str">
            <v>PLAJU</v>
          </cell>
          <cell r="M1607" t="str">
            <v>16/12/1985</v>
          </cell>
          <cell r="N1607" t="str">
            <v>E13Y50</v>
          </cell>
          <cell r="O1607" t="str">
            <v>INST. RAWAT JALAN</v>
          </cell>
          <cell r="P1607">
            <v>6</v>
          </cell>
          <cell r="Q1607">
            <v>5</v>
          </cell>
          <cell r="R1607">
            <v>6</v>
          </cell>
          <cell r="S1607">
            <v>18.333333333333332</v>
          </cell>
          <cell r="T1607">
            <v>3</v>
          </cell>
          <cell r="U1607">
            <v>4</v>
          </cell>
          <cell r="V1607">
            <v>-3</v>
          </cell>
          <cell r="W1607">
            <v>45</v>
          </cell>
          <cell r="X1607">
            <v>41652</v>
          </cell>
        </row>
        <row r="1608">
          <cell r="A1608" t="str">
            <v>701843</v>
          </cell>
          <cell r="B1608" t="str">
            <v xml:space="preserve">HEPPIA SILA    </v>
          </cell>
          <cell r="C1608" t="str">
            <v>10</v>
          </cell>
          <cell r="D1608" t="str">
            <v>01/04/2003</v>
          </cell>
          <cell r="E1608" t="str">
            <v>AST. PRWT POLI PLAJU</v>
          </cell>
          <cell r="F1608" t="str">
            <v>08</v>
          </cell>
          <cell r="G1608" t="str">
            <v>03/01/2000</v>
          </cell>
          <cell r="H1608">
            <v>23190</v>
          </cell>
          <cell r="I1608" t="str">
            <v>0000055565</v>
          </cell>
          <cell r="J1608" t="str">
            <v>SMK</v>
          </cell>
          <cell r="K1608" t="str">
            <v>SEK PENGATUR RAWAT</v>
          </cell>
          <cell r="L1608" t="str">
            <v>PLAJU</v>
          </cell>
          <cell r="M1608" t="str">
            <v>16/12/1985</v>
          </cell>
          <cell r="N1608" t="str">
            <v>E13Y50</v>
          </cell>
          <cell r="O1608" t="str">
            <v>INST. RAWAT JALAN</v>
          </cell>
          <cell r="P1608">
            <v>5</v>
          </cell>
          <cell r="Q1608">
            <v>6</v>
          </cell>
          <cell r="R1608">
            <v>5</v>
          </cell>
          <cell r="S1608">
            <v>16.666666666666668</v>
          </cell>
          <cell r="T1608">
            <v>3</v>
          </cell>
          <cell r="U1608">
            <v>4</v>
          </cell>
          <cell r="V1608">
            <v>-2</v>
          </cell>
          <cell r="W1608">
            <v>41</v>
          </cell>
          <cell r="X1608">
            <v>43279</v>
          </cell>
        </row>
        <row r="1609">
          <cell r="A1609" t="str">
            <v>701851</v>
          </cell>
          <cell r="B1609" t="str">
            <v xml:space="preserve">LINDA RAMAULI S.    </v>
          </cell>
          <cell r="C1609" t="str">
            <v>11</v>
          </cell>
          <cell r="D1609" t="str">
            <v>01/04/1999</v>
          </cell>
          <cell r="E1609" t="str">
            <v>AST. PERAWAT SHIFT I</v>
          </cell>
          <cell r="F1609" t="str">
            <v>08</v>
          </cell>
          <cell r="G1609" t="str">
            <v>03/01/2000</v>
          </cell>
          <cell r="H1609">
            <v>23972</v>
          </cell>
          <cell r="I1609" t="str">
            <v>0000056655</v>
          </cell>
          <cell r="J1609" t="str">
            <v>SMK</v>
          </cell>
          <cell r="K1609" t="str">
            <v>SEK PENGATUR RAWAT</v>
          </cell>
          <cell r="L1609" t="str">
            <v>PLAJU</v>
          </cell>
          <cell r="M1609" t="str">
            <v>16/12/1985</v>
          </cell>
          <cell r="N1609" t="str">
            <v>E13Y90</v>
          </cell>
          <cell r="O1609" t="str">
            <v>INST. GAWAT DARURAT</v>
          </cell>
          <cell r="P1609">
            <v>6</v>
          </cell>
          <cell r="Q1609">
            <v>5</v>
          </cell>
          <cell r="R1609">
            <v>5</v>
          </cell>
          <cell r="S1609">
            <v>16.666666666666668</v>
          </cell>
          <cell r="T1609">
            <v>3</v>
          </cell>
          <cell r="U1609">
            <v>4</v>
          </cell>
          <cell r="V1609">
            <v>-3</v>
          </cell>
          <cell r="W1609">
            <v>39</v>
          </cell>
          <cell r="X1609">
            <v>44061</v>
          </cell>
        </row>
        <row r="1610">
          <cell r="A1610" t="str">
            <v>701903</v>
          </cell>
          <cell r="B1610" t="str">
            <v xml:space="preserve">JAMSEN PURBA  DRS  </v>
          </cell>
          <cell r="C1610" t="str">
            <v>08</v>
          </cell>
          <cell r="D1610" t="str">
            <v>01/04/2003</v>
          </cell>
          <cell r="E1610" t="str">
            <v>PWS. DATA &amp; ADMINISTRASI</v>
          </cell>
          <cell r="F1610" t="str">
            <v>07</v>
          </cell>
          <cell r="G1610" t="str">
            <v>22/10/2001</v>
          </cell>
          <cell r="H1610">
            <v>20587</v>
          </cell>
          <cell r="I1610" t="str">
            <v>0000056655</v>
          </cell>
          <cell r="J1610" t="str">
            <v>S1</v>
          </cell>
          <cell r="K1610" t="str">
            <v>I.K.I.P SASTRA INGGRIS</v>
          </cell>
          <cell r="L1610" t="str">
            <v>PLAJU</v>
          </cell>
          <cell r="M1610" t="str">
            <v>14/03/1986</v>
          </cell>
          <cell r="N1610" t="str">
            <v>E13620</v>
          </cell>
          <cell r="O1610" t="str">
            <v>HUPMAS</v>
          </cell>
          <cell r="P1610">
            <v>6</v>
          </cell>
          <cell r="Q1610">
            <v>5</v>
          </cell>
          <cell r="R1610">
            <v>5</v>
          </cell>
          <cell r="S1610">
            <v>16.666666666666668</v>
          </cell>
          <cell r="T1610">
            <v>7</v>
          </cell>
          <cell r="U1610">
            <v>3</v>
          </cell>
          <cell r="V1610">
            <v>-1</v>
          </cell>
          <cell r="W1610">
            <v>48</v>
          </cell>
          <cell r="X1610">
            <v>40675</v>
          </cell>
        </row>
        <row r="1611">
          <cell r="A1611" t="str">
            <v>701916</v>
          </cell>
          <cell r="B1611" t="str">
            <v xml:space="preserve">EDWAR BASRI    </v>
          </cell>
          <cell r="C1611" t="str">
            <v>08</v>
          </cell>
          <cell r="D1611" t="str">
            <v>01/10/2001</v>
          </cell>
          <cell r="E1611" t="str">
            <v>PWS. MAINFRAME</v>
          </cell>
          <cell r="F1611" t="str">
            <v>07</v>
          </cell>
          <cell r="G1611" t="str">
            <v>03/01/2000</v>
          </cell>
          <cell r="H1611">
            <v>21409</v>
          </cell>
          <cell r="I1611" t="str">
            <v>0000066666</v>
          </cell>
          <cell r="J1611" t="str">
            <v>D3</v>
          </cell>
          <cell r="K1611" t="str">
            <v>AK KOMPUTER</v>
          </cell>
          <cell r="L1611" t="str">
            <v>PLAJU</v>
          </cell>
          <cell r="M1611" t="str">
            <v>14/03/1986</v>
          </cell>
          <cell r="N1611" t="str">
            <v>E13910</v>
          </cell>
          <cell r="O1611" t="str">
            <v>OPERASI</v>
          </cell>
          <cell r="P1611">
            <v>6</v>
          </cell>
          <cell r="Q1611">
            <v>6</v>
          </cell>
          <cell r="R1611">
            <v>6</v>
          </cell>
          <cell r="S1611">
            <v>20</v>
          </cell>
          <cell r="T1611">
            <v>6</v>
          </cell>
          <cell r="U1611">
            <v>4</v>
          </cell>
          <cell r="V1611">
            <v>-1</v>
          </cell>
          <cell r="W1611">
            <v>46</v>
          </cell>
          <cell r="X1611">
            <v>41498</v>
          </cell>
        </row>
        <row r="1612">
          <cell r="A1612" t="str">
            <v>701932</v>
          </cell>
          <cell r="B1612" t="str">
            <v xml:space="preserve">JOHN KENEDDY    </v>
          </cell>
          <cell r="C1612" t="str">
            <v>11</v>
          </cell>
          <cell r="D1612" t="str">
            <v>01/04/2001</v>
          </cell>
          <cell r="E1612" t="str">
            <v>OPR. TANK RPM - R</v>
          </cell>
          <cell r="F1612" t="str">
            <v>11</v>
          </cell>
          <cell r="G1612" t="str">
            <v>03/01/2000</v>
          </cell>
          <cell r="H1612">
            <v>22467</v>
          </cell>
          <cell r="I1612" t="str">
            <v>0000066555</v>
          </cell>
          <cell r="J1612" t="str">
            <v>SMA</v>
          </cell>
          <cell r="K1612" t="str">
            <v>SMA/PASPAL/IPA</v>
          </cell>
          <cell r="L1612" t="str">
            <v>PLAJU</v>
          </cell>
          <cell r="M1612" t="str">
            <v>18/11/1985</v>
          </cell>
          <cell r="N1612" t="str">
            <v>E13119</v>
          </cell>
          <cell r="O1612" t="str">
            <v>I T P</v>
          </cell>
          <cell r="P1612">
            <v>5</v>
          </cell>
          <cell r="Q1612">
            <v>5</v>
          </cell>
          <cell r="R1612">
            <v>5</v>
          </cell>
          <cell r="S1612">
            <v>15</v>
          </cell>
          <cell r="T1612">
            <v>3</v>
          </cell>
          <cell r="U1612">
            <v>4</v>
          </cell>
          <cell r="V1612">
            <v>0</v>
          </cell>
          <cell r="W1612">
            <v>43</v>
          </cell>
          <cell r="X1612">
            <v>42556</v>
          </cell>
        </row>
        <row r="1613">
          <cell r="A1613" t="str">
            <v>701949</v>
          </cell>
          <cell r="B1613" t="str">
            <v xml:space="preserve">M I R W A N    </v>
          </cell>
          <cell r="C1613" t="str">
            <v>11</v>
          </cell>
          <cell r="D1613" t="str">
            <v>01/04/2001</v>
          </cell>
          <cell r="E1613" t="str">
            <v>OPR. TANK RPM - F</v>
          </cell>
          <cell r="F1613" t="str">
            <v>11</v>
          </cell>
          <cell r="G1613" t="str">
            <v>03/01/2000</v>
          </cell>
          <cell r="H1613">
            <v>24088</v>
          </cell>
          <cell r="I1613" t="str">
            <v>0000056555</v>
          </cell>
          <cell r="J1613" t="str">
            <v>SMA</v>
          </cell>
          <cell r="K1613" t="str">
            <v>S.M.A / SASTRA</v>
          </cell>
          <cell r="L1613" t="str">
            <v>PLAJU</v>
          </cell>
          <cell r="M1613" t="str">
            <v>18/11/1985</v>
          </cell>
          <cell r="N1613" t="str">
            <v>E13119</v>
          </cell>
          <cell r="O1613" t="str">
            <v>I T P</v>
          </cell>
          <cell r="P1613">
            <v>5</v>
          </cell>
          <cell r="Q1613">
            <v>5</v>
          </cell>
          <cell r="R1613">
            <v>5</v>
          </cell>
          <cell r="S1613">
            <v>15</v>
          </cell>
          <cell r="T1613">
            <v>3</v>
          </cell>
          <cell r="U1613">
            <v>4</v>
          </cell>
          <cell r="V1613">
            <v>0</v>
          </cell>
          <cell r="W1613">
            <v>39</v>
          </cell>
          <cell r="X1613">
            <v>44177</v>
          </cell>
        </row>
        <row r="1614">
          <cell r="A1614" t="str">
            <v>701957</v>
          </cell>
          <cell r="B1614" t="str">
            <v xml:space="preserve">IKWANSYAH AH.    </v>
          </cell>
          <cell r="C1614" t="str">
            <v>11</v>
          </cell>
          <cell r="D1614" t="str">
            <v>01/04/2001</v>
          </cell>
          <cell r="E1614" t="str">
            <v>OPR. TANK RPM - F</v>
          </cell>
          <cell r="F1614" t="str">
            <v>11</v>
          </cell>
          <cell r="G1614" t="str">
            <v>03/01/2000</v>
          </cell>
          <cell r="H1614">
            <v>22614</v>
          </cell>
          <cell r="I1614" t="str">
            <v>0000055555</v>
          </cell>
          <cell r="J1614" t="str">
            <v>SMA</v>
          </cell>
          <cell r="K1614" t="str">
            <v>S.M.A-B/PASPAL</v>
          </cell>
          <cell r="L1614" t="str">
            <v>PLAJU</v>
          </cell>
          <cell r="M1614" t="str">
            <v>18/11/1985</v>
          </cell>
          <cell r="N1614" t="str">
            <v>E13119</v>
          </cell>
          <cell r="O1614" t="str">
            <v>I T P</v>
          </cell>
          <cell r="P1614">
            <v>5</v>
          </cell>
          <cell r="Q1614">
            <v>5</v>
          </cell>
          <cell r="R1614">
            <v>5</v>
          </cell>
          <cell r="S1614">
            <v>15</v>
          </cell>
          <cell r="T1614">
            <v>3</v>
          </cell>
          <cell r="U1614">
            <v>4</v>
          </cell>
          <cell r="V1614">
            <v>0</v>
          </cell>
          <cell r="W1614">
            <v>43</v>
          </cell>
          <cell r="X1614">
            <v>42703</v>
          </cell>
        </row>
        <row r="1615">
          <cell r="A1615" t="str">
            <v>701965</v>
          </cell>
          <cell r="B1615" t="str">
            <v xml:space="preserve">SUBANDI Z,  SH  </v>
          </cell>
          <cell r="C1615" t="str">
            <v>10</v>
          </cell>
          <cell r="D1615" t="str">
            <v>01/10/2003</v>
          </cell>
          <cell r="E1615" t="str">
            <v>AST. KONTRAK</v>
          </cell>
          <cell r="F1615" t="str">
            <v>09</v>
          </cell>
          <cell r="G1615" t="str">
            <v>01/04/2002</v>
          </cell>
          <cell r="H1615">
            <v>23115</v>
          </cell>
          <cell r="I1615" t="str">
            <v>0000055655</v>
          </cell>
          <cell r="J1615" t="str">
            <v>S1</v>
          </cell>
          <cell r="K1615" t="str">
            <v>SARJANA HUKUM</v>
          </cell>
          <cell r="L1615" t="str">
            <v>PLAJU</v>
          </cell>
          <cell r="M1615" t="str">
            <v>18/11/1985</v>
          </cell>
          <cell r="N1615" t="str">
            <v>E13610</v>
          </cell>
          <cell r="O1615" t="str">
            <v>H K P</v>
          </cell>
          <cell r="P1615">
            <v>6</v>
          </cell>
          <cell r="Q1615">
            <v>5</v>
          </cell>
          <cell r="R1615">
            <v>5</v>
          </cell>
          <cell r="S1615">
            <v>16.666666666666668</v>
          </cell>
          <cell r="T1615">
            <v>7</v>
          </cell>
          <cell r="U1615">
            <v>2</v>
          </cell>
          <cell r="V1615">
            <v>-1</v>
          </cell>
          <cell r="W1615">
            <v>41</v>
          </cell>
          <cell r="X1615">
            <v>43204</v>
          </cell>
        </row>
        <row r="1616">
          <cell r="A1616" t="str">
            <v>701973</v>
          </cell>
          <cell r="B1616" t="str">
            <v xml:space="preserve">M. ILHAM GUNADI    </v>
          </cell>
          <cell r="C1616" t="str">
            <v>11</v>
          </cell>
          <cell r="D1616" t="str">
            <v>01/04/2001</v>
          </cell>
          <cell r="E1616" t="str">
            <v>PMK. CD-III &amp; CPI</v>
          </cell>
          <cell r="F1616" t="str">
            <v>10</v>
          </cell>
          <cell r="G1616" t="str">
            <v>01/08/2003</v>
          </cell>
          <cell r="H1616">
            <v>23307</v>
          </cell>
          <cell r="I1616" t="str">
            <v>0000066555</v>
          </cell>
          <cell r="J1616" t="str">
            <v>SMA</v>
          </cell>
          <cell r="K1616" t="str">
            <v>S.M.A-B/PASPAL</v>
          </cell>
          <cell r="L1616" t="str">
            <v>PLAJU</v>
          </cell>
          <cell r="M1616" t="str">
            <v>18/11/1985</v>
          </cell>
          <cell r="N1616" t="str">
            <v>E13111</v>
          </cell>
          <cell r="O1616" t="str">
            <v>CD &amp; GP</v>
          </cell>
          <cell r="P1616">
            <v>5</v>
          </cell>
          <cell r="Q1616">
            <v>5</v>
          </cell>
          <cell r="R1616">
            <v>5</v>
          </cell>
          <cell r="S1616">
            <v>15</v>
          </cell>
          <cell r="T1616">
            <v>3</v>
          </cell>
          <cell r="U1616">
            <v>1</v>
          </cell>
          <cell r="V1616">
            <v>-1</v>
          </cell>
          <cell r="W1616">
            <v>41</v>
          </cell>
          <cell r="X1616">
            <v>43396</v>
          </cell>
        </row>
        <row r="1617">
          <cell r="A1617" t="str">
            <v>701981</v>
          </cell>
          <cell r="B1617" t="str">
            <v xml:space="preserve">ABDUL HADI    </v>
          </cell>
          <cell r="C1617" t="str">
            <v>10</v>
          </cell>
          <cell r="D1617" t="str">
            <v>01/04/2003</v>
          </cell>
          <cell r="E1617" t="str">
            <v>PMK. CD IV, HP &amp; FO</v>
          </cell>
          <cell r="F1617" t="str">
            <v>10</v>
          </cell>
          <cell r="G1617" t="str">
            <v>03/01/2000</v>
          </cell>
          <cell r="H1617">
            <v>22329</v>
          </cell>
          <cell r="I1617" t="str">
            <v>0000066666</v>
          </cell>
          <cell r="J1617" t="str">
            <v>SMA</v>
          </cell>
          <cell r="K1617" t="str">
            <v>SMA/PASPAL/IPA</v>
          </cell>
          <cell r="L1617" t="str">
            <v>PLAJU</v>
          </cell>
          <cell r="M1617" t="str">
            <v>18/11/1985</v>
          </cell>
          <cell r="N1617" t="str">
            <v>E13111</v>
          </cell>
          <cell r="O1617" t="str">
            <v>CD &amp; GP</v>
          </cell>
          <cell r="P1617">
            <v>6</v>
          </cell>
          <cell r="Q1617">
            <v>6</v>
          </cell>
          <cell r="R1617">
            <v>6</v>
          </cell>
          <cell r="S1617">
            <v>20</v>
          </cell>
          <cell r="T1617">
            <v>3</v>
          </cell>
          <cell r="U1617">
            <v>4</v>
          </cell>
          <cell r="V1617">
            <v>0</v>
          </cell>
          <cell r="W1617">
            <v>43</v>
          </cell>
          <cell r="X1617">
            <v>42417</v>
          </cell>
        </row>
        <row r="1618">
          <cell r="A1618" t="str">
            <v>701998</v>
          </cell>
          <cell r="B1618" t="str">
            <v xml:space="preserve">EDDY RUDOLF S.  A.P  </v>
          </cell>
          <cell r="C1618" t="str">
            <v>11</v>
          </cell>
          <cell r="D1618" t="str">
            <v>01/04/2001</v>
          </cell>
          <cell r="E1618" t="str">
            <v>PMK. CD-III CPI</v>
          </cell>
          <cell r="F1618" t="str">
            <v>10</v>
          </cell>
          <cell r="G1618" t="str">
            <v>01/08/2003</v>
          </cell>
          <cell r="H1618">
            <v>21783</v>
          </cell>
          <cell r="I1618" t="str">
            <v>0000056555</v>
          </cell>
          <cell r="J1618" t="str">
            <v>D1</v>
          </cell>
          <cell r="K1618" t="str">
            <v>AKA PENGOL/KIL.I</v>
          </cell>
          <cell r="L1618" t="str">
            <v>PLAJU</v>
          </cell>
          <cell r="M1618" t="str">
            <v>18/11/1985</v>
          </cell>
          <cell r="N1618" t="str">
            <v>E13111</v>
          </cell>
          <cell r="O1618" t="str">
            <v>CD &amp; GP</v>
          </cell>
          <cell r="P1618">
            <v>5</v>
          </cell>
          <cell r="Q1618">
            <v>5</v>
          </cell>
          <cell r="R1618">
            <v>5</v>
          </cell>
          <cell r="S1618">
            <v>15</v>
          </cell>
          <cell r="T1618">
            <v>4</v>
          </cell>
          <cell r="U1618">
            <v>1</v>
          </cell>
          <cell r="V1618">
            <v>-1</v>
          </cell>
          <cell r="W1618">
            <v>45</v>
          </cell>
          <cell r="X1618">
            <v>41872</v>
          </cell>
        </row>
        <row r="1619">
          <cell r="A1619" t="str">
            <v>702004</v>
          </cell>
          <cell r="B1619" t="str">
            <v xml:space="preserve">PRIYO AMONO  SH  </v>
          </cell>
          <cell r="C1619" t="str">
            <v>10</v>
          </cell>
          <cell r="D1619" t="str">
            <v>01/04/2003</v>
          </cell>
          <cell r="E1619" t="str">
            <v>ANALIS AUDIT SDM</v>
          </cell>
          <cell r="F1619" t="str">
            <v>07</v>
          </cell>
          <cell r="G1619" t="str">
            <v>16/07/2002</v>
          </cell>
          <cell r="H1619">
            <v>24038</v>
          </cell>
          <cell r="I1619" t="str">
            <v>0000056555</v>
          </cell>
          <cell r="J1619" t="str">
            <v>S1</v>
          </cell>
          <cell r="K1619" t="str">
            <v>HUKUM PERDATA</v>
          </cell>
          <cell r="L1619" t="str">
            <v>PLAJU</v>
          </cell>
          <cell r="M1619" t="str">
            <v>18/11/1985</v>
          </cell>
          <cell r="N1619" t="str">
            <v>E13740</v>
          </cell>
          <cell r="O1619" t="str">
            <v>O &amp; P</v>
          </cell>
          <cell r="P1619">
            <v>5</v>
          </cell>
          <cell r="Q1619">
            <v>5</v>
          </cell>
          <cell r="R1619">
            <v>5</v>
          </cell>
          <cell r="S1619">
            <v>15</v>
          </cell>
          <cell r="T1619">
            <v>7</v>
          </cell>
          <cell r="U1619">
            <v>2</v>
          </cell>
          <cell r="V1619">
            <v>-3</v>
          </cell>
          <cell r="W1619">
            <v>39</v>
          </cell>
          <cell r="X1619">
            <v>44127</v>
          </cell>
        </row>
        <row r="1620">
          <cell r="A1620" t="str">
            <v>702012</v>
          </cell>
          <cell r="B1620" t="str">
            <v xml:space="preserve">M. ROMLI  A.MD  </v>
          </cell>
          <cell r="C1620" t="str">
            <v>11</v>
          </cell>
          <cell r="D1620" t="str">
            <v>01/10/2001</v>
          </cell>
          <cell r="E1620" t="str">
            <v>PMK.CONSOLE PD.METER SEI.GERONG</v>
          </cell>
          <cell r="F1620" t="str">
            <v>10</v>
          </cell>
          <cell r="G1620" t="str">
            <v>01/07/2003</v>
          </cell>
          <cell r="H1620">
            <v>23599</v>
          </cell>
          <cell r="I1620" t="str">
            <v>0000056555</v>
          </cell>
          <cell r="J1620" t="str">
            <v>D2</v>
          </cell>
          <cell r="K1620" t="str">
            <v>AKA PENGOL/KIL.III</v>
          </cell>
          <cell r="L1620" t="str">
            <v>SUNGAI GERONG</v>
          </cell>
          <cell r="M1620" t="str">
            <v>18/11/1985</v>
          </cell>
          <cell r="N1620" t="str">
            <v>E13119</v>
          </cell>
          <cell r="O1620" t="str">
            <v>I T P</v>
          </cell>
          <cell r="P1620">
            <v>5</v>
          </cell>
          <cell r="Q1620">
            <v>5</v>
          </cell>
          <cell r="R1620">
            <v>5</v>
          </cell>
          <cell r="S1620">
            <v>15</v>
          </cell>
          <cell r="T1620">
            <v>5</v>
          </cell>
          <cell r="U1620">
            <v>1</v>
          </cell>
          <cell r="V1620">
            <v>-1</v>
          </cell>
          <cell r="W1620">
            <v>40</v>
          </cell>
          <cell r="X1620">
            <v>43687</v>
          </cell>
        </row>
        <row r="1621">
          <cell r="A1621" t="str">
            <v>702029</v>
          </cell>
          <cell r="B1621" t="str">
            <v xml:space="preserve">FAUZAN HELMI  SH  </v>
          </cell>
          <cell r="C1621" t="str">
            <v>10</v>
          </cell>
          <cell r="D1621" t="str">
            <v>01/10/2001</v>
          </cell>
          <cell r="E1621" t="str">
            <v>AST. JAGA FCCU</v>
          </cell>
          <cell r="F1621" t="str">
            <v>08</v>
          </cell>
          <cell r="G1621" t="str">
            <v>03/01/2000</v>
          </cell>
          <cell r="H1621">
            <v>23151</v>
          </cell>
          <cell r="I1621" t="str">
            <v>0000066656</v>
          </cell>
          <cell r="J1621" t="str">
            <v>S1</v>
          </cell>
          <cell r="K1621" t="str">
            <v>SARJANA HUKUM</v>
          </cell>
          <cell r="L1621" t="str">
            <v>SUNGAI GERONG</v>
          </cell>
          <cell r="M1621" t="str">
            <v>18/11/1985</v>
          </cell>
          <cell r="N1621" t="str">
            <v>E13112</v>
          </cell>
          <cell r="O1621" t="str">
            <v>CD &amp; L</v>
          </cell>
          <cell r="P1621">
            <v>6</v>
          </cell>
          <cell r="Q1621">
            <v>5</v>
          </cell>
          <cell r="R1621">
            <v>6</v>
          </cell>
          <cell r="S1621">
            <v>18.333333333333332</v>
          </cell>
          <cell r="T1621">
            <v>7</v>
          </cell>
          <cell r="U1621">
            <v>4</v>
          </cell>
          <cell r="V1621">
            <v>-2</v>
          </cell>
          <cell r="W1621">
            <v>41</v>
          </cell>
          <cell r="X1621">
            <v>43240</v>
          </cell>
        </row>
        <row r="1622">
          <cell r="A1622" t="str">
            <v>702036</v>
          </cell>
          <cell r="B1622" t="str">
            <v xml:space="preserve">FACHRUROZIE  A.MD  </v>
          </cell>
          <cell r="C1622" t="str">
            <v>10</v>
          </cell>
          <cell r="D1622" t="str">
            <v>01/04/2003</v>
          </cell>
          <cell r="E1622" t="str">
            <v>TEK INSTRUMEN AREA-A</v>
          </cell>
          <cell r="F1622" t="str">
            <v>10</v>
          </cell>
          <cell r="G1622" t="str">
            <v>31/12/2000</v>
          </cell>
          <cell r="H1622">
            <v>22723</v>
          </cell>
          <cell r="I1622" t="str">
            <v>0000065556</v>
          </cell>
          <cell r="J1622" t="str">
            <v>D3</v>
          </cell>
          <cell r="K1622" t="str">
            <v>AKA INSTRUMENT &amp; ELOKTRO</v>
          </cell>
          <cell r="L1622" t="str">
            <v>SUNGAI GERONG</v>
          </cell>
          <cell r="M1622" t="str">
            <v>18/11/1985</v>
          </cell>
          <cell r="N1622" t="str">
            <v>E13A40</v>
          </cell>
          <cell r="O1622" t="str">
            <v>PEM-III</v>
          </cell>
          <cell r="P1622">
            <v>5</v>
          </cell>
          <cell r="Q1622">
            <v>5</v>
          </cell>
          <cell r="R1622">
            <v>6</v>
          </cell>
          <cell r="S1622">
            <v>16.666666666666668</v>
          </cell>
          <cell r="T1622">
            <v>6</v>
          </cell>
          <cell r="U1622">
            <v>4</v>
          </cell>
          <cell r="V1622">
            <v>0</v>
          </cell>
          <cell r="W1622">
            <v>42</v>
          </cell>
          <cell r="X1622">
            <v>42812</v>
          </cell>
        </row>
        <row r="1623">
          <cell r="A1623" t="str">
            <v>702037</v>
          </cell>
          <cell r="B1623" t="str">
            <v xml:space="preserve">KAMIL ARIFIN    </v>
          </cell>
          <cell r="C1623" t="str">
            <v>10</v>
          </cell>
          <cell r="D1623" t="str">
            <v>01/10/2003</v>
          </cell>
          <cell r="E1623" t="str">
            <v>PMK. JAGA LAB PL</v>
          </cell>
          <cell r="F1623" t="str">
            <v>10</v>
          </cell>
          <cell r="G1623" t="str">
            <v>01/10/2002</v>
          </cell>
          <cell r="H1623">
            <v>19551</v>
          </cell>
          <cell r="I1623" t="str">
            <v>0000055555</v>
          </cell>
          <cell r="J1623" t="str">
            <v>SMK</v>
          </cell>
          <cell r="K1623" t="str">
            <v>S T M  BGN GEDUNG</v>
          </cell>
          <cell r="L1623" t="str">
            <v>PLAJU</v>
          </cell>
          <cell r="M1623" t="str">
            <v>17/03/1986</v>
          </cell>
          <cell r="N1623" t="str">
            <v>E13140</v>
          </cell>
          <cell r="O1623" t="str">
            <v>LABORATORIUM</v>
          </cell>
          <cell r="P1623">
            <v>5</v>
          </cell>
          <cell r="Q1623">
            <v>5</v>
          </cell>
          <cell r="R1623">
            <v>5</v>
          </cell>
          <cell r="S1623">
            <v>15</v>
          </cell>
          <cell r="T1623">
            <v>3</v>
          </cell>
          <cell r="U1623">
            <v>2</v>
          </cell>
          <cell r="V1623">
            <v>0</v>
          </cell>
          <cell r="W1623">
            <v>51</v>
          </cell>
          <cell r="X1623">
            <v>39640</v>
          </cell>
        </row>
        <row r="1624">
          <cell r="A1624" t="str">
            <v>702045</v>
          </cell>
          <cell r="B1624" t="str">
            <v xml:space="preserve">FAHMI  A.MA  </v>
          </cell>
          <cell r="C1624" t="str">
            <v>10</v>
          </cell>
          <cell r="D1624" t="str">
            <v>01/04/2003</v>
          </cell>
          <cell r="E1624" t="str">
            <v>PMK. DEMIN PLANT</v>
          </cell>
          <cell r="F1624" t="str">
            <v>10</v>
          </cell>
          <cell r="G1624" t="str">
            <v>01/10/2002</v>
          </cell>
          <cell r="H1624">
            <v>23266</v>
          </cell>
          <cell r="I1624" t="str">
            <v>0000045465</v>
          </cell>
          <cell r="J1624" t="str">
            <v>D2</v>
          </cell>
          <cell r="K1624" t="str">
            <v>AKA UTILITIES II</v>
          </cell>
          <cell r="L1624" t="str">
            <v>PLAJU</v>
          </cell>
          <cell r="M1624" t="str">
            <v>16/01/1986</v>
          </cell>
          <cell r="N1624" t="str">
            <v>E13118</v>
          </cell>
          <cell r="O1624" t="str">
            <v>U T L</v>
          </cell>
          <cell r="P1624">
            <v>4</v>
          </cell>
          <cell r="Q1624">
            <v>6</v>
          </cell>
          <cell r="R1624">
            <v>5</v>
          </cell>
          <cell r="S1624">
            <v>15</v>
          </cell>
          <cell r="T1624">
            <v>5</v>
          </cell>
          <cell r="U1624">
            <v>2</v>
          </cell>
          <cell r="V1624">
            <v>0</v>
          </cell>
          <cell r="W1624">
            <v>41</v>
          </cell>
          <cell r="X1624">
            <v>43355</v>
          </cell>
        </row>
        <row r="1625">
          <cell r="A1625" t="str">
            <v>702053</v>
          </cell>
          <cell r="B1625" t="str">
            <v xml:space="preserve">TULUS NURHADI  A.P  </v>
          </cell>
          <cell r="C1625" t="str">
            <v>11</v>
          </cell>
          <cell r="D1625" t="str">
            <v>01/04/2002</v>
          </cell>
          <cell r="E1625" t="str">
            <v>PMK. POLYMERISASI</v>
          </cell>
          <cell r="F1625" t="str">
            <v>10</v>
          </cell>
          <cell r="G1625" t="str">
            <v>01/08/2003</v>
          </cell>
          <cell r="H1625">
            <v>23513</v>
          </cell>
          <cell r="I1625" t="str">
            <v>0000055665</v>
          </cell>
          <cell r="J1625" t="str">
            <v>D1</v>
          </cell>
          <cell r="K1625" t="str">
            <v>AKA UTILITIES I</v>
          </cell>
          <cell r="L1625" t="str">
            <v>PLAJU</v>
          </cell>
          <cell r="M1625" t="str">
            <v>18/11/1985</v>
          </cell>
          <cell r="N1625" t="str">
            <v>E13111</v>
          </cell>
          <cell r="O1625" t="str">
            <v>CD &amp; GP</v>
          </cell>
          <cell r="P1625">
            <v>6</v>
          </cell>
          <cell r="Q1625">
            <v>6</v>
          </cell>
          <cell r="R1625">
            <v>5</v>
          </cell>
          <cell r="S1625">
            <v>18.333333333333332</v>
          </cell>
          <cell r="T1625">
            <v>4</v>
          </cell>
          <cell r="U1625">
            <v>1</v>
          </cell>
          <cell r="V1625">
            <v>-1</v>
          </cell>
          <cell r="W1625">
            <v>40</v>
          </cell>
          <cell r="X1625">
            <v>43601</v>
          </cell>
        </row>
        <row r="1626">
          <cell r="A1626" t="str">
            <v>702061</v>
          </cell>
          <cell r="B1626" t="str">
            <v xml:space="preserve">TAUFIK AMIN  SE  </v>
          </cell>
          <cell r="C1626" t="str">
            <v>10</v>
          </cell>
          <cell r="D1626" t="str">
            <v>01/04/2002</v>
          </cell>
          <cell r="E1626" t="str">
            <v>MATERIAL MAN</v>
          </cell>
          <cell r="F1626" t="str">
            <v>09</v>
          </cell>
          <cell r="G1626" t="str">
            <v>01/09/2003</v>
          </cell>
          <cell r="H1626">
            <v>23087</v>
          </cell>
          <cell r="I1626" t="str">
            <v>0000046655</v>
          </cell>
          <cell r="J1626" t="str">
            <v>S1</v>
          </cell>
          <cell r="K1626" t="str">
            <v>EKONOMI AKUNTANSI</v>
          </cell>
          <cell r="L1626" t="str">
            <v>SUNGAI GERONG</v>
          </cell>
          <cell r="M1626" t="str">
            <v>18/11/1985</v>
          </cell>
          <cell r="N1626" t="str">
            <v>E13A50</v>
          </cell>
          <cell r="O1626" t="str">
            <v>BENGKEL</v>
          </cell>
          <cell r="P1626">
            <v>6</v>
          </cell>
          <cell r="Q1626">
            <v>5</v>
          </cell>
          <cell r="R1626">
            <v>5</v>
          </cell>
          <cell r="S1626">
            <v>16.666666666666668</v>
          </cell>
          <cell r="T1626">
            <v>7</v>
          </cell>
          <cell r="U1626">
            <v>1</v>
          </cell>
          <cell r="V1626">
            <v>-1</v>
          </cell>
          <cell r="W1626">
            <v>41</v>
          </cell>
          <cell r="X1626">
            <v>43176</v>
          </cell>
        </row>
        <row r="1627">
          <cell r="A1627" t="str">
            <v>702078</v>
          </cell>
          <cell r="B1627" t="str">
            <v xml:space="preserve">SAUKANI    </v>
          </cell>
          <cell r="C1627" t="str">
            <v>11</v>
          </cell>
          <cell r="D1627" t="str">
            <v>01/04/2000</v>
          </cell>
          <cell r="E1627" t="str">
            <v>TEK INSTRUMEN AREA-A</v>
          </cell>
          <cell r="F1627" t="str">
            <v>10</v>
          </cell>
          <cell r="G1627" t="str">
            <v>31/12/2000</v>
          </cell>
          <cell r="H1627">
            <v>22915</v>
          </cell>
          <cell r="I1627" t="str">
            <v>0000054555</v>
          </cell>
          <cell r="J1627" t="str">
            <v>SMA</v>
          </cell>
          <cell r="K1627" t="str">
            <v>SMA/PASPAL/IPA</v>
          </cell>
          <cell r="L1627" t="str">
            <v>SUNGAI GERONG</v>
          </cell>
          <cell r="M1627" t="str">
            <v>18/11/1985</v>
          </cell>
          <cell r="N1627" t="str">
            <v>E13A40</v>
          </cell>
          <cell r="O1627" t="str">
            <v>PEM-III</v>
          </cell>
          <cell r="P1627">
            <v>5</v>
          </cell>
          <cell r="Q1627">
            <v>5</v>
          </cell>
          <cell r="R1627">
            <v>5</v>
          </cell>
          <cell r="S1627">
            <v>15</v>
          </cell>
          <cell r="T1627">
            <v>3</v>
          </cell>
          <cell r="U1627">
            <v>4</v>
          </cell>
          <cell r="V1627">
            <v>-1</v>
          </cell>
          <cell r="W1627">
            <v>42</v>
          </cell>
          <cell r="X1627">
            <v>43004</v>
          </cell>
        </row>
        <row r="1628">
          <cell r="A1628" t="str">
            <v>702094</v>
          </cell>
          <cell r="B1628" t="str">
            <v xml:space="preserve">ANIS LATIF T  S.T  </v>
          </cell>
          <cell r="C1628" t="str">
            <v>11</v>
          </cell>
          <cell r="D1628" t="str">
            <v>01/04/2002</v>
          </cell>
          <cell r="E1628" t="str">
            <v>TESTER JAGA LAB PP</v>
          </cell>
          <cell r="F1628" t="str">
            <v>11</v>
          </cell>
          <cell r="G1628" t="str">
            <v>03/01/2000</v>
          </cell>
          <cell r="H1628">
            <v>20819</v>
          </cell>
          <cell r="I1628" t="str">
            <v>0000045545</v>
          </cell>
          <cell r="J1628" t="str">
            <v>S1</v>
          </cell>
          <cell r="K1628" t="str">
            <v>TEK. ELEKTRO</v>
          </cell>
          <cell r="L1628" t="str">
            <v>PLAJU</v>
          </cell>
          <cell r="M1628" t="str">
            <v>18/11/1985</v>
          </cell>
          <cell r="N1628" t="str">
            <v>E13140</v>
          </cell>
          <cell r="O1628" t="str">
            <v>LABORATORIUM</v>
          </cell>
          <cell r="P1628">
            <v>5</v>
          </cell>
          <cell r="Q1628">
            <v>4</v>
          </cell>
          <cell r="R1628">
            <v>5</v>
          </cell>
          <cell r="S1628">
            <v>13.333333333333334</v>
          </cell>
          <cell r="T1628">
            <v>7</v>
          </cell>
          <cell r="U1628">
            <v>4</v>
          </cell>
          <cell r="V1628">
            <v>0</v>
          </cell>
          <cell r="W1628">
            <v>48</v>
          </cell>
          <cell r="X1628">
            <v>40907</v>
          </cell>
        </row>
        <row r="1629">
          <cell r="A1629" t="str">
            <v>702101</v>
          </cell>
          <cell r="B1629" t="str">
            <v xml:space="preserve">ERPAN ADAMIN  A.P  </v>
          </cell>
          <cell r="C1629" t="str">
            <v>10</v>
          </cell>
          <cell r="D1629" t="str">
            <v>01/04/2003</v>
          </cell>
          <cell r="E1629" t="str">
            <v>PMK. DEMIN PLANT</v>
          </cell>
          <cell r="F1629" t="str">
            <v>10</v>
          </cell>
          <cell r="G1629" t="str">
            <v>03/01/2000</v>
          </cell>
          <cell r="H1629">
            <v>22096</v>
          </cell>
          <cell r="I1629" t="str">
            <v>0000055565</v>
          </cell>
          <cell r="J1629" t="str">
            <v>D1</v>
          </cell>
          <cell r="K1629" t="str">
            <v>AKA UTILITIES I</v>
          </cell>
          <cell r="L1629" t="str">
            <v>PLAJU</v>
          </cell>
          <cell r="M1629" t="str">
            <v>18/11/1985</v>
          </cell>
          <cell r="N1629" t="str">
            <v>E13118</v>
          </cell>
          <cell r="O1629" t="str">
            <v>U T L</v>
          </cell>
          <cell r="P1629">
            <v>5</v>
          </cell>
          <cell r="Q1629">
            <v>6</v>
          </cell>
          <cell r="R1629">
            <v>5</v>
          </cell>
          <cell r="S1629">
            <v>16.666666666666668</v>
          </cell>
          <cell r="T1629">
            <v>4</v>
          </cell>
          <cell r="U1629">
            <v>4</v>
          </cell>
          <cell r="V1629">
            <v>0</v>
          </cell>
          <cell r="W1629">
            <v>44</v>
          </cell>
          <cell r="X1629">
            <v>42184</v>
          </cell>
        </row>
        <row r="1630">
          <cell r="A1630" t="str">
            <v>702113</v>
          </cell>
          <cell r="B1630" t="str">
            <v xml:space="preserve">MUHAMMAD ARDANI    </v>
          </cell>
          <cell r="C1630" t="str">
            <v>11</v>
          </cell>
          <cell r="D1630" t="str">
            <v>01/04/2001</v>
          </cell>
          <cell r="E1630" t="str">
            <v>PMK. SAU &amp; ALKYLASI</v>
          </cell>
          <cell r="F1630" t="str">
            <v>10</v>
          </cell>
          <cell r="G1630" t="str">
            <v>01/08/2003</v>
          </cell>
          <cell r="H1630">
            <v>22718</v>
          </cell>
          <cell r="I1630" t="str">
            <v>0000056665</v>
          </cell>
          <cell r="J1630" t="str">
            <v>SMK</v>
          </cell>
          <cell r="K1630" t="str">
            <v>S.T.M  LISTRIK</v>
          </cell>
          <cell r="L1630" t="str">
            <v>PLAJU</v>
          </cell>
          <cell r="M1630" t="str">
            <v>18/11/1985</v>
          </cell>
          <cell r="N1630" t="str">
            <v>E13111</v>
          </cell>
          <cell r="O1630" t="str">
            <v>CD &amp; GP</v>
          </cell>
          <cell r="P1630">
            <v>6</v>
          </cell>
          <cell r="Q1630">
            <v>6</v>
          </cell>
          <cell r="R1630">
            <v>5</v>
          </cell>
          <cell r="S1630">
            <v>18.333333333333332</v>
          </cell>
          <cell r="T1630">
            <v>3</v>
          </cell>
          <cell r="U1630">
            <v>1</v>
          </cell>
          <cell r="V1630">
            <v>-1</v>
          </cell>
          <cell r="W1630">
            <v>42</v>
          </cell>
          <cell r="X1630">
            <v>42807</v>
          </cell>
        </row>
        <row r="1631">
          <cell r="A1631" t="str">
            <v>702126</v>
          </cell>
          <cell r="B1631" t="str">
            <v xml:space="preserve">M A N A O R    </v>
          </cell>
          <cell r="C1631" t="str">
            <v>11</v>
          </cell>
          <cell r="D1631" t="str">
            <v>01/04/2002</v>
          </cell>
          <cell r="E1631" t="str">
            <v>OPR. PK</v>
          </cell>
          <cell r="F1631" t="str">
            <v>11</v>
          </cell>
          <cell r="G1631" t="str">
            <v>03/01/2000</v>
          </cell>
          <cell r="H1631">
            <v>22293</v>
          </cell>
          <cell r="I1631" t="str">
            <v>0000036665</v>
          </cell>
          <cell r="J1631" t="str">
            <v>SMK</v>
          </cell>
          <cell r="K1631" t="str">
            <v>S.T.M  MESIN</v>
          </cell>
          <cell r="L1631" t="str">
            <v>PLAJU</v>
          </cell>
          <cell r="M1631" t="str">
            <v>16/12/1985</v>
          </cell>
          <cell r="N1631" t="str">
            <v>E13410</v>
          </cell>
          <cell r="O1631" t="str">
            <v>PK. LAT &amp; ADM</v>
          </cell>
          <cell r="P1631">
            <v>6</v>
          </cell>
          <cell r="Q1631">
            <v>6</v>
          </cell>
          <cell r="R1631">
            <v>5</v>
          </cell>
          <cell r="S1631">
            <v>18.333333333333332</v>
          </cell>
          <cell r="T1631">
            <v>3</v>
          </cell>
          <cell r="U1631">
            <v>4</v>
          </cell>
          <cell r="V1631">
            <v>0</v>
          </cell>
          <cell r="W1631">
            <v>43</v>
          </cell>
          <cell r="X1631">
            <v>42381</v>
          </cell>
        </row>
        <row r="1632">
          <cell r="A1632" t="str">
            <v>702134</v>
          </cell>
          <cell r="B1632" t="str">
            <v xml:space="preserve">BASTIAN PANANI    </v>
          </cell>
          <cell r="C1632" t="str">
            <v>11</v>
          </cell>
          <cell r="D1632" t="str">
            <v>01/10/2001</v>
          </cell>
          <cell r="E1632" t="str">
            <v>PMK. JAGA PK</v>
          </cell>
          <cell r="F1632" t="str">
            <v>10</v>
          </cell>
          <cell r="G1632" t="str">
            <v>01/10/2003</v>
          </cell>
          <cell r="H1632">
            <v>22868</v>
          </cell>
          <cell r="I1632" t="str">
            <v>0000066655</v>
          </cell>
          <cell r="J1632" t="str">
            <v>SMK</v>
          </cell>
          <cell r="K1632" t="str">
            <v>S.T.M  MESIN</v>
          </cell>
          <cell r="L1632" t="str">
            <v>PLAJU</v>
          </cell>
          <cell r="M1632" t="str">
            <v>16/12/1985</v>
          </cell>
          <cell r="N1632" t="str">
            <v>E13410</v>
          </cell>
          <cell r="O1632" t="str">
            <v>PK. LAT &amp; ADM</v>
          </cell>
          <cell r="P1632">
            <v>6</v>
          </cell>
          <cell r="Q1632">
            <v>5</v>
          </cell>
          <cell r="R1632">
            <v>5</v>
          </cell>
          <cell r="S1632">
            <v>16.666666666666668</v>
          </cell>
          <cell r="T1632">
            <v>3</v>
          </cell>
          <cell r="U1632">
            <v>1</v>
          </cell>
          <cell r="V1632">
            <v>-1</v>
          </cell>
          <cell r="W1632">
            <v>42</v>
          </cell>
          <cell r="X1632">
            <v>42957</v>
          </cell>
        </row>
        <row r="1633">
          <cell r="A1633" t="str">
            <v>702142</v>
          </cell>
          <cell r="B1633" t="str">
            <v xml:space="preserve">SURYADI    </v>
          </cell>
          <cell r="C1633" t="str">
            <v>11</v>
          </cell>
          <cell r="D1633" t="str">
            <v>01/04/2000</v>
          </cell>
          <cell r="E1633" t="str">
            <v>AST. ANGGARAN DAN ADM</v>
          </cell>
          <cell r="F1633" t="str">
            <v>09</v>
          </cell>
          <cell r="G1633" t="str">
            <v>01/10/2000</v>
          </cell>
          <cell r="H1633">
            <v>22102</v>
          </cell>
          <cell r="I1633" t="str">
            <v>0000066666</v>
          </cell>
          <cell r="J1633" t="str">
            <v>SMA</v>
          </cell>
          <cell r="K1633" t="str">
            <v>S.M.A / SOSIAL</v>
          </cell>
          <cell r="L1633" t="str">
            <v>PLAJU</v>
          </cell>
          <cell r="M1633" t="str">
            <v>16/01/1986</v>
          </cell>
          <cell r="N1633" t="str">
            <v>E13410</v>
          </cell>
          <cell r="O1633" t="str">
            <v>PK. LAT &amp; ADM</v>
          </cell>
          <cell r="P1633">
            <v>6</v>
          </cell>
          <cell r="Q1633">
            <v>6</v>
          </cell>
          <cell r="R1633">
            <v>6</v>
          </cell>
          <cell r="S1633">
            <v>20</v>
          </cell>
          <cell r="T1633">
            <v>3</v>
          </cell>
          <cell r="U1633">
            <v>4</v>
          </cell>
          <cell r="V1633">
            <v>-2</v>
          </cell>
          <cell r="W1633">
            <v>44</v>
          </cell>
          <cell r="X1633">
            <v>42190</v>
          </cell>
        </row>
        <row r="1634">
          <cell r="A1634" t="str">
            <v>704646</v>
          </cell>
          <cell r="B1634" t="str">
            <v xml:space="preserve">F.X. SUGIHARTO  IR  </v>
          </cell>
          <cell r="C1634" t="str">
            <v>04</v>
          </cell>
          <cell r="D1634" t="str">
            <v>01/04/2001</v>
          </cell>
          <cell r="E1634" t="str">
            <v>AU. TEK. KATALIS &amp; KONVERSI</v>
          </cell>
          <cell r="F1634" t="str">
            <v>03</v>
          </cell>
          <cell r="G1634" t="str">
            <v>10/09/2003</v>
          </cell>
          <cell r="H1634">
            <v>22739</v>
          </cell>
          <cell r="I1634" t="str">
            <v>0000066666</v>
          </cell>
          <cell r="J1634" t="str">
            <v>S1</v>
          </cell>
          <cell r="K1634" t="str">
            <v>TEKNIK KIMIA</v>
          </cell>
          <cell r="L1634" t="str">
            <v>PLAJU</v>
          </cell>
          <cell r="M1634" t="str">
            <v>02/10/1989</v>
          </cell>
          <cell r="N1634" t="str">
            <v>E13310</v>
          </cell>
          <cell r="O1634" t="str">
            <v>PE</v>
          </cell>
          <cell r="P1634">
            <v>6</v>
          </cell>
          <cell r="Q1634">
            <v>6</v>
          </cell>
          <cell r="R1634">
            <v>6</v>
          </cell>
          <cell r="S1634">
            <v>20</v>
          </cell>
          <cell r="T1634">
            <v>7</v>
          </cell>
          <cell r="U1634">
            <v>1</v>
          </cell>
          <cell r="V1634">
            <v>-1</v>
          </cell>
          <cell r="W1634">
            <v>42</v>
          </cell>
          <cell r="X1634">
            <v>42828</v>
          </cell>
        </row>
        <row r="1635">
          <cell r="A1635" t="str">
            <v>704719</v>
          </cell>
          <cell r="B1635" t="str">
            <v xml:space="preserve">NURDIN PRAYITNO  IR MSC </v>
          </cell>
          <cell r="C1635" t="str">
            <v>04</v>
          </cell>
          <cell r="D1635" t="str">
            <v>01/04/2001</v>
          </cell>
          <cell r="E1635" t="str">
            <v>KA BAG TA/PTA</v>
          </cell>
          <cell r="F1635" t="str">
            <v>03</v>
          </cell>
          <cell r="G1635" t="str">
            <v>08/09/2003</v>
          </cell>
          <cell r="H1635">
            <v>23177</v>
          </cell>
          <cell r="I1635" t="str">
            <v>0000056656</v>
          </cell>
          <cell r="J1635" t="str">
            <v>S2</v>
          </cell>
          <cell r="K1635" t="str">
            <v>(S2) - TEK. KIMIA / PERSH</v>
          </cell>
          <cell r="L1635" t="str">
            <v>PLAJU</v>
          </cell>
          <cell r="M1635" t="str">
            <v>02/10/1989</v>
          </cell>
          <cell r="N1635" t="str">
            <v>E13132</v>
          </cell>
          <cell r="O1635" t="str">
            <v>TA/PTA</v>
          </cell>
          <cell r="P1635">
            <v>6</v>
          </cell>
          <cell r="Q1635">
            <v>5</v>
          </cell>
          <cell r="R1635">
            <v>6</v>
          </cell>
          <cell r="S1635">
            <v>18.333333333333332</v>
          </cell>
          <cell r="T1635">
            <v>8</v>
          </cell>
          <cell r="U1635">
            <v>1</v>
          </cell>
          <cell r="V1635">
            <v>-1</v>
          </cell>
          <cell r="W1635">
            <v>41</v>
          </cell>
          <cell r="X1635">
            <v>43266</v>
          </cell>
        </row>
        <row r="1636">
          <cell r="A1636" t="str">
            <v>704824</v>
          </cell>
          <cell r="B1636" t="str">
            <v xml:space="preserve">EDY PRABOWO  IR  </v>
          </cell>
          <cell r="C1636" t="str">
            <v>04</v>
          </cell>
          <cell r="D1636" t="str">
            <v>01/04/2000</v>
          </cell>
          <cell r="E1636" t="str">
            <v>KA. PEM.III</v>
          </cell>
          <cell r="F1636" t="str">
            <v>03</v>
          </cell>
          <cell r="G1636" t="str">
            <v>25/02/2004</v>
          </cell>
          <cell r="H1636">
            <v>22429</v>
          </cell>
          <cell r="I1636" t="str">
            <v>0000066666</v>
          </cell>
          <cell r="J1636" t="str">
            <v>S1</v>
          </cell>
          <cell r="K1636" t="str">
            <v>TEKNIK MESIN</v>
          </cell>
          <cell r="L1636" t="str">
            <v>SUNGAI GERONG</v>
          </cell>
          <cell r="M1636" t="str">
            <v>02/10/1989</v>
          </cell>
          <cell r="N1636" t="str">
            <v>E13A40</v>
          </cell>
          <cell r="O1636" t="str">
            <v>PEM-III</v>
          </cell>
          <cell r="P1636">
            <v>6</v>
          </cell>
          <cell r="Q1636">
            <v>6</v>
          </cell>
          <cell r="R1636">
            <v>6</v>
          </cell>
          <cell r="S1636">
            <v>20</v>
          </cell>
          <cell r="T1636">
            <v>7</v>
          </cell>
          <cell r="U1636">
            <v>0</v>
          </cell>
          <cell r="V1636">
            <v>-1</v>
          </cell>
          <cell r="W1636">
            <v>43</v>
          </cell>
          <cell r="X1636">
            <v>42518</v>
          </cell>
        </row>
        <row r="1637">
          <cell r="A1637" t="str">
            <v>704898</v>
          </cell>
          <cell r="B1637" t="str">
            <v xml:space="preserve">ARI BUDIMAN  IR  </v>
          </cell>
          <cell r="C1637" t="str">
            <v>04</v>
          </cell>
          <cell r="D1637" t="str">
            <v>01/10/2000</v>
          </cell>
          <cell r="E1637" t="str">
            <v>KA. STATIONARY</v>
          </cell>
          <cell r="F1637" t="str">
            <v>04</v>
          </cell>
          <cell r="G1637" t="str">
            <v>03/01/2000</v>
          </cell>
          <cell r="H1637">
            <v>22916</v>
          </cell>
          <cell r="I1637" t="str">
            <v>0000065666</v>
          </cell>
          <cell r="J1637" t="str">
            <v>S1</v>
          </cell>
          <cell r="K1637" t="str">
            <v>TEKNIK MESIN</v>
          </cell>
          <cell r="L1637" t="str">
            <v>PLAJU</v>
          </cell>
          <cell r="M1637" t="str">
            <v>02/10/1989</v>
          </cell>
          <cell r="N1637" t="str">
            <v>E13122</v>
          </cell>
          <cell r="O1637" t="str">
            <v>INSPEKSI</v>
          </cell>
          <cell r="P1637">
            <v>6</v>
          </cell>
          <cell r="Q1637">
            <v>6</v>
          </cell>
          <cell r="R1637">
            <v>6</v>
          </cell>
          <cell r="S1637">
            <v>20</v>
          </cell>
          <cell r="T1637">
            <v>7</v>
          </cell>
          <cell r="U1637">
            <v>4</v>
          </cell>
          <cell r="V1637">
            <v>0</v>
          </cell>
          <cell r="W1637">
            <v>42</v>
          </cell>
          <cell r="X1637">
            <v>43005</v>
          </cell>
        </row>
        <row r="1638">
          <cell r="A1638" t="str">
            <v>704921</v>
          </cell>
          <cell r="B1638" t="str">
            <v xml:space="preserve">TAGOR L SITORUS  IR MSC </v>
          </cell>
          <cell r="C1638" t="str">
            <v>04</v>
          </cell>
          <cell r="D1638" t="str">
            <v>01/04/2000</v>
          </cell>
          <cell r="E1638" t="str">
            <v>KA. ELEKTRIKAL ENJINIRING</v>
          </cell>
          <cell r="F1638" t="str">
            <v>04</v>
          </cell>
          <cell r="G1638" t="str">
            <v>03/01/2000</v>
          </cell>
          <cell r="H1638">
            <v>22879</v>
          </cell>
          <cell r="I1638" t="str">
            <v>0000066666</v>
          </cell>
          <cell r="J1638" t="str">
            <v>S2</v>
          </cell>
          <cell r="K1638" t="str">
            <v>(S2) - TEK. ELEKTRO / PERSH</v>
          </cell>
          <cell r="L1638" t="str">
            <v>PLAJU</v>
          </cell>
          <cell r="M1638" t="str">
            <v>02/10/1989</v>
          </cell>
          <cell r="N1638" t="str">
            <v>E13320</v>
          </cell>
          <cell r="O1638" t="str">
            <v>FAS ENJ</v>
          </cell>
          <cell r="P1638">
            <v>6</v>
          </cell>
          <cell r="Q1638">
            <v>6</v>
          </cell>
          <cell r="R1638">
            <v>6</v>
          </cell>
          <cell r="S1638">
            <v>20</v>
          </cell>
          <cell r="T1638">
            <v>8</v>
          </cell>
          <cell r="U1638">
            <v>4</v>
          </cell>
          <cell r="V1638">
            <v>0</v>
          </cell>
          <cell r="W1638">
            <v>42</v>
          </cell>
          <cell r="X1638">
            <v>42968</v>
          </cell>
        </row>
        <row r="1639">
          <cell r="A1639" t="str">
            <v>704938</v>
          </cell>
          <cell r="B1639" t="str">
            <v xml:space="preserve">AGUS NURWANTO  IR  </v>
          </cell>
          <cell r="C1639" t="str">
            <v>04</v>
          </cell>
          <cell r="D1639" t="str">
            <v>01/04/2001</v>
          </cell>
          <cell r="E1639" t="str">
            <v>PWS. NON RE &amp; SIP</v>
          </cell>
          <cell r="F1639" t="str">
            <v>04</v>
          </cell>
          <cell r="G1639" t="str">
            <v>25/03/2004</v>
          </cell>
          <cell r="H1639">
            <v>22807</v>
          </cell>
          <cell r="I1639" t="str">
            <v>0000066665</v>
          </cell>
          <cell r="J1639" t="str">
            <v>S1</v>
          </cell>
          <cell r="K1639" t="str">
            <v>TEKNIK KIMIA</v>
          </cell>
          <cell r="L1639" t="str">
            <v>PLAJU</v>
          </cell>
          <cell r="M1639" t="str">
            <v>02/10/1989</v>
          </cell>
          <cell r="N1639" t="str">
            <v>E13A20</v>
          </cell>
          <cell r="O1639" t="str">
            <v>PEM-I</v>
          </cell>
          <cell r="P1639">
            <v>6</v>
          </cell>
          <cell r="Q1639">
            <v>6</v>
          </cell>
          <cell r="R1639">
            <v>5</v>
          </cell>
          <cell r="S1639">
            <v>18.333333333333332</v>
          </cell>
          <cell r="T1639">
            <v>7</v>
          </cell>
          <cell r="U1639">
            <v>0</v>
          </cell>
          <cell r="V1639">
            <v>0</v>
          </cell>
          <cell r="W1639">
            <v>42</v>
          </cell>
          <cell r="X1639">
            <v>42896</v>
          </cell>
        </row>
        <row r="1640">
          <cell r="A1640" t="str">
            <v>706071</v>
          </cell>
          <cell r="B1640" t="str">
            <v xml:space="preserve">ENDAH SUSILOWATI  SE MT </v>
          </cell>
          <cell r="C1640" t="str">
            <v>05</v>
          </cell>
          <cell r="D1640" t="str">
            <v>01/10/2001</v>
          </cell>
          <cell r="E1640" t="str">
            <v>POK.SPES PEM KIL. RE</v>
          </cell>
          <cell r="F1640" t="str">
            <v>05</v>
          </cell>
          <cell r="G1640" t="str">
            <v>01/09/2003</v>
          </cell>
          <cell r="H1640">
            <v>23812</v>
          </cell>
          <cell r="I1640" t="str">
            <v>0000066666</v>
          </cell>
          <cell r="J1640" t="str">
            <v>S2</v>
          </cell>
          <cell r="K1640" t="str">
            <v>(S2) - TEK. MESIN / PERSH</v>
          </cell>
          <cell r="L1640" t="str">
            <v>SUNGAI GERONG</v>
          </cell>
          <cell r="M1640" t="str">
            <v>30/07/1990</v>
          </cell>
          <cell r="N1640" t="str">
            <v>E13A90</v>
          </cell>
          <cell r="O1640" t="str">
            <v>ENJ. PEM</v>
          </cell>
          <cell r="P1640">
            <v>6</v>
          </cell>
          <cell r="Q1640">
            <v>6</v>
          </cell>
          <cell r="R1640">
            <v>6</v>
          </cell>
          <cell r="S1640">
            <v>20</v>
          </cell>
          <cell r="T1640">
            <v>8</v>
          </cell>
          <cell r="U1640">
            <v>1</v>
          </cell>
          <cell r="V1640">
            <v>0</v>
          </cell>
          <cell r="W1640">
            <v>39</v>
          </cell>
          <cell r="X1640">
            <v>43901</v>
          </cell>
        </row>
        <row r="1641">
          <cell r="A1641" t="str">
            <v>707319</v>
          </cell>
          <cell r="B1641" t="str">
            <v xml:space="preserve">MARTINI GULTOM  SE  </v>
          </cell>
          <cell r="C1641" t="str">
            <v>04</v>
          </cell>
          <cell r="D1641" t="str">
            <v>01/10/2003</v>
          </cell>
          <cell r="E1641" t="str">
            <v>KA. BAG. O&amp;P</v>
          </cell>
          <cell r="F1641" t="str">
            <v>04</v>
          </cell>
          <cell r="G1641" t="str">
            <v>16/02/2001</v>
          </cell>
          <cell r="H1641">
            <v>22709</v>
          </cell>
          <cell r="I1641" t="str">
            <v>0000066666</v>
          </cell>
          <cell r="J1641" t="str">
            <v>S1</v>
          </cell>
          <cell r="K1641" t="str">
            <v>EKONOMI PERUSAHAAN</v>
          </cell>
          <cell r="L1641" t="str">
            <v>PLAJU</v>
          </cell>
          <cell r="M1641" t="str">
            <v>30/07/1990</v>
          </cell>
          <cell r="N1641" t="str">
            <v>E13740</v>
          </cell>
          <cell r="O1641" t="str">
            <v>O &amp; P</v>
          </cell>
          <cell r="P1641">
            <v>6</v>
          </cell>
          <cell r="Q1641">
            <v>6</v>
          </cell>
          <cell r="R1641">
            <v>6</v>
          </cell>
          <cell r="S1641">
            <v>20</v>
          </cell>
          <cell r="T1641">
            <v>7</v>
          </cell>
          <cell r="U1641">
            <v>3</v>
          </cell>
          <cell r="V1641">
            <v>0</v>
          </cell>
          <cell r="W1641">
            <v>42</v>
          </cell>
          <cell r="X1641">
            <v>42798</v>
          </cell>
        </row>
        <row r="1642">
          <cell r="A1642" t="str">
            <v>707968</v>
          </cell>
          <cell r="B1642" t="str">
            <v xml:space="preserve">DJOKO MULYONO  IR MM </v>
          </cell>
          <cell r="C1642" t="str">
            <v>05</v>
          </cell>
          <cell r="D1642" t="str">
            <v>01/04/2000</v>
          </cell>
          <cell r="E1642" t="str">
            <v>PWSU. RADIO &amp; ELKA AUVIS</v>
          </cell>
          <cell r="F1642" t="str">
            <v>05</v>
          </cell>
          <cell r="G1642" t="str">
            <v>03/01/2000</v>
          </cell>
          <cell r="H1642">
            <v>23336</v>
          </cell>
          <cell r="I1642" t="str">
            <v>0000066666</v>
          </cell>
          <cell r="J1642" t="str">
            <v>S2</v>
          </cell>
          <cell r="K1642" t="str">
            <v>S2 MAGISTER MANAJEMEN/SWD</v>
          </cell>
          <cell r="L1642" t="str">
            <v>PLAJU</v>
          </cell>
          <cell r="M1642" t="str">
            <v>25/08/1990</v>
          </cell>
          <cell r="N1642" t="str">
            <v>E13910</v>
          </cell>
          <cell r="O1642" t="str">
            <v>OPERASI</v>
          </cell>
          <cell r="P1642">
            <v>6</v>
          </cell>
          <cell r="Q1642">
            <v>6</v>
          </cell>
          <cell r="R1642">
            <v>6</v>
          </cell>
          <cell r="S1642">
            <v>20</v>
          </cell>
          <cell r="T1642">
            <v>8</v>
          </cell>
          <cell r="U1642">
            <v>4</v>
          </cell>
          <cell r="V1642">
            <v>0</v>
          </cell>
          <cell r="W1642">
            <v>41</v>
          </cell>
          <cell r="X1642">
            <v>43425</v>
          </cell>
        </row>
        <row r="1643">
          <cell r="A1643" t="str">
            <v>708023</v>
          </cell>
          <cell r="B1643" t="str">
            <v xml:space="preserve">WIYONO  IR MT </v>
          </cell>
          <cell r="C1643" t="str">
            <v>05</v>
          </cell>
          <cell r="D1643" t="str">
            <v>01/04/2001</v>
          </cell>
          <cell r="E1643" t="str">
            <v>AHLI SIS KOMUN &amp; KOMPUTER</v>
          </cell>
          <cell r="F1643" t="str">
            <v>05</v>
          </cell>
          <cell r="G1643" t="str">
            <v>03/01/2000</v>
          </cell>
          <cell r="H1643">
            <v>23891</v>
          </cell>
          <cell r="I1643" t="str">
            <v>0000066666</v>
          </cell>
          <cell r="J1643" t="str">
            <v>S2</v>
          </cell>
          <cell r="K1643" t="str">
            <v>S2 MAGISTER TEKNIK/PERSH</v>
          </cell>
          <cell r="L1643" t="str">
            <v>PLAJU</v>
          </cell>
          <cell r="M1643" t="str">
            <v>25/08/1990</v>
          </cell>
          <cell r="N1643" t="str">
            <v>E13920</v>
          </cell>
          <cell r="O1643" t="str">
            <v>BANGSIS</v>
          </cell>
          <cell r="P1643">
            <v>6</v>
          </cell>
          <cell r="Q1643">
            <v>6</v>
          </cell>
          <cell r="R1643">
            <v>6</v>
          </cell>
          <cell r="S1643">
            <v>20</v>
          </cell>
          <cell r="T1643">
            <v>8</v>
          </cell>
          <cell r="U1643">
            <v>4</v>
          </cell>
          <cell r="V1643">
            <v>0</v>
          </cell>
          <cell r="W1643">
            <v>39</v>
          </cell>
          <cell r="X1643">
            <v>43980</v>
          </cell>
        </row>
        <row r="1644">
          <cell r="A1644" t="str">
            <v>708145</v>
          </cell>
          <cell r="B1644" t="str">
            <v xml:space="preserve">ERWIN HISWANTO  IR  </v>
          </cell>
          <cell r="C1644" t="str">
            <v>04</v>
          </cell>
          <cell r="D1644" t="str">
            <v>01/04/2003</v>
          </cell>
          <cell r="E1644" t="str">
            <v>AHLI PROYEK</v>
          </cell>
          <cell r="F1644" t="str">
            <v>04</v>
          </cell>
          <cell r="G1644" t="str">
            <v>03/01/2000</v>
          </cell>
          <cell r="H1644">
            <v>22818</v>
          </cell>
          <cell r="I1644" t="str">
            <v>0000056656</v>
          </cell>
          <cell r="J1644" t="str">
            <v>S1</v>
          </cell>
          <cell r="K1644" t="str">
            <v>TEKNIK SIPIL</v>
          </cell>
          <cell r="L1644" t="str">
            <v>PLAJU</v>
          </cell>
          <cell r="M1644" t="str">
            <v>18/08/1990</v>
          </cell>
          <cell r="N1644" t="str">
            <v>E13330</v>
          </cell>
          <cell r="O1644" t="str">
            <v>PROY ENJ</v>
          </cell>
          <cell r="P1644">
            <v>6</v>
          </cell>
          <cell r="Q1644">
            <v>5</v>
          </cell>
          <cell r="R1644">
            <v>6</v>
          </cell>
          <cell r="S1644">
            <v>18.333333333333332</v>
          </cell>
          <cell r="T1644">
            <v>7</v>
          </cell>
          <cell r="U1644">
            <v>4</v>
          </cell>
          <cell r="V1644">
            <v>0</v>
          </cell>
          <cell r="W1644">
            <v>42</v>
          </cell>
          <cell r="X1644">
            <v>42907</v>
          </cell>
        </row>
        <row r="1645">
          <cell r="A1645" t="str">
            <v>708194</v>
          </cell>
          <cell r="B1645" t="str">
            <v xml:space="preserve">INU KERTAPATI  IR  </v>
          </cell>
          <cell r="C1645" t="str">
            <v>05</v>
          </cell>
          <cell r="D1645" t="str">
            <v>01/04/2000</v>
          </cell>
          <cell r="E1645" t="str">
            <v>KA. KORRD PEM  KSP</v>
          </cell>
          <cell r="F1645" t="str">
            <v>04</v>
          </cell>
          <cell r="G1645" t="str">
            <v>05/12/2003</v>
          </cell>
          <cell r="H1645">
            <v>23081</v>
          </cell>
          <cell r="I1645" t="str">
            <v>0000065655</v>
          </cell>
          <cell r="J1645" t="str">
            <v>S1</v>
          </cell>
          <cell r="K1645" t="str">
            <v>TEKNIK SIPIL</v>
          </cell>
          <cell r="L1645" t="str">
            <v>PLAJU</v>
          </cell>
          <cell r="M1645" t="str">
            <v>18/08/1990</v>
          </cell>
          <cell r="N1645" t="str">
            <v>E13121</v>
          </cell>
          <cell r="O1645" t="str">
            <v>REN &amp; KOORD KSP</v>
          </cell>
          <cell r="P1645">
            <v>6</v>
          </cell>
          <cell r="Q1645">
            <v>5</v>
          </cell>
          <cell r="R1645">
            <v>5</v>
          </cell>
          <cell r="S1645">
            <v>16.666666666666668</v>
          </cell>
          <cell r="T1645">
            <v>7</v>
          </cell>
          <cell r="U1645">
            <v>1</v>
          </cell>
          <cell r="V1645">
            <v>-1</v>
          </cell>
          <cell r="W1645">
            <v>41</v>
          </cell>
          <cell r="X1645">
            <v>43170</v>
          </cell>
        </row>
        <row r="1646">
          <cell r="A1646" t="str">
            <v>708397</v>
          </cell>
          <cell r="B1646" t="str">
            <v xml:space="preserve">SAHADI  IR  </v>
          </cell>
          <cell r="C1646" t="str">
            <v>04</v>
          </cell>
          <cell r="D1646" t="str">
            <v>01/04/2003</v>
          </cell>
          <cell r="E1646" t="str">
            <v>PWS. ROT. EQUIP</v>
          </cell>
          <cell r="F1646" t="str">
            <v>04</v>
          </cell>
          <cell r="G1646" t="str">
            <v>31/12/2000</v>
          </cell>
          <cell r="H1646">
            <v>24016</v>
          </cell>
          <cell r="I1646" t="str">
            <v>0000066676</v>
          </cell>
          <cell r="J1646" t="str">
            <v>S1</v>
          </cell>
          <cell r="K1646" t="str">
            <v>TEKNIK MESIN</v>
          </cell>
          <cell r="L1646" t="str">
            <v>PLAJU</v>
          </cell>
          <cell r="M1646" t="str">
            <v>18/08/1990</v>
          </cell>
          <cell r="N1646" t="str">
            <v>E13A30</v>
          </cell>
          <cell r="O1646" t="str">
            <v>PEM-II</v>
          </cell>
          <cell r="P1646">
            <v>6</v>
          </cell>
          <cell r="Q1646">
            <v>7</v>
          </cell>
          <cell r="R1646">
            <v>6</v>
          </cell>
          <cell r="S1646">
            <v>23.333333333333332</v>
          </cell>
          <cell r="T1646">
            <v>7</v>
          </cell>
          <cell r="U1646">
            <v>4</v>
          </cell>
          <cell r="V1646">
            <v>0</v>
          </cell>
          <cell r="W1646">
            <v>39</v>
          </cell>
          <cell r="X1646">
            <v>44105</v>
          </cell>
        </row>
        <row r="1647">
          <cell r="A1647" t="str">
            <v>708412</v>
          </cell>
          <cell r="B1647" t="str">
            <v xml:space="preserve">KASIM MOHANI  IR  </v>
          </cell>
          <cell r="C1647" t="str">
            <v>04</v>
          </cell>
          <cell r="D1647" t="str">
            <v>01/04/2003</v>
          </cell>
          <cell r="E1647" t="str">
            <v>AHLI PROYEK</v>
          </cell>
          <cell r="F1647" t="str">
            <v>04</v>
          </cell>
          <cell r="G1647" t="str">
            <v>01/10/2001</v>
          </cell>
          <cell r="H1647">
            <v>22865</v>
          </cell>
          <cell r="I1647" t="str">
            <v>0000065655</v>
          </cell>
          <cell r="J1647" t="str">
            <v>S1</v>
          </cell>
          <cell r="K1647" t="str">
            <v>TEKNIK MESIN</v>
          </cell>
          <cell r="L1647" t="str">
            <v>PLAJU</v>
          </cell>
          <cell r="M1647" t="str">
            <v>18/08/1990</v>
          </cell>
          <cell r="N1647" t="str">
            <v>E13330</v>
          </cell>
          <cell r="O1647" t="str">
            <v>PROY ENJ</v>
          </cell>
          <cell r="P1647">
            <v>6</v>
          </cell>
          <cell r="Q1647">
            <v>5</v>
          </cell>
          <cell r="R1647">
            <v>5</v>
          </cell>
          <cell r="S1647">
            <v>16.666666666666668</v>
          </cell>
          <cell r="T1647">
            <v>7</v>
          </cell>
          <cell r="U1647">
            <v>3</v>
          </cell>
          <cell r="V1647">
            <v>0</v>
          </cell>
          <cell r="W1647">
            <v>42</v>
          </cell>
          <cell r="X1647">
            <v>42954</v>
          </cell>
        </row>
        <row r="1648">
          <cell r="A1648" t="str">
            <v>708494</v>
          </cell>
          <cell r="B1648" t="str">
            <v xml:space="preserve">ERWIN LUKMAN H  IR  </v>
          </cell>
          <cell r="C1648" t="str">
            <v>04</v>
          </cell>
          <cell r="D1648" t="str">
            <v>01/10/2003</v>
          </cell>
          <cell r="E1648" t="str">
            <v>KA. QA PEMELIHARAAN</v>
          </cell>
          <cell r="F1648" t="str">
            <v>04</v>
          </cell>
          <cell r="G1648" t="str">
            <v>05/12/2003</v>
          </cell>
          <cell r="H1648">
            <v>23427</v>
          </cell>
          <cell r="I1648" t="str">
            <v>0000066555</v>
          </cell>
          <cell r="J1648" t="str">
            <v>S1</v>
          </cell>
          <cell r="K1648" t="str">
            <v>TEKNIK FISIKA</v>
          </cell>
          <cell r="L1648" t="str">
            <v>PLAJU</v>
          </cell>
          <cell r="M1648" t="str">
            <v>18/08/1990</v>
          </cell>
          <cell r="N1648" t="str">
            <v>E13121</v>
          </cell>
          <cell r="O1648" t="str">
            <v>REN &amp; KOORD KSP</v>
          </cell>
          <cell r="P1648">
            <v>5</v>
          </cell>
          <cell r="Q1648">
            <v>5</v>
          </cell>
          <cell r="R1648">
            <v>5</v>
          </cell>
          <cell r="S1648">
            <v>15</v>
          </cell>
          <cell r="T1648">
            <v>7</v>
          </cell>
          <cell r="U1648">
            <v>1</v>
          </cell>
          <cell r="V1648">
            <v>0</v>
          </cell>
          <cell r="W1648">
            <v>40</v>
          </cell>
          <cell r="X1648">
            <v>43516</v>
          </cell>
        </row>
        <row r="1649">
          <cell r="A1649" t="str">
            <v>708583</v>
          </cell>
          <cell r="B1649" t="str">
            <v xml:space="preserve">ERWIN WIDIARTA  IR  </v>
          </cell>
          <cell r="C1649" t="str">
            <v>05</v>
          </cell>
          <cell r="D1649" t="str">
            <v>01/04/2001</v>
          </cell>
          <cell r="E1649" t="str">
            <v>PWS. ADM &amp; ANGG</v>
          </cell>
          <cell r="F1649" t="str">
            <v>05</v>
          </cell>
          <cell r="G1649" t="str">
            <v>21/02/2002</v>
          </cell>
          <cell r="H1649">
            <v>23990</v>
          </cell>
          <cell r="I1649" t="str">
            <v>0000065566</v>
          </cell>
          <cell r="J1649" t="str">
            <v>S1</v>
          </cell>
          <cell r="K1649" t="str">
            <v>TEKNIK SIPIL</v>
          </cell>
          <cell r="L1649" t="str">
            <v>SUNGAI GERONG</v>
          </cell>
          <cell r="M1649" t="str">
            <v>18/08/1990</v>
          </cell>
          <cell r="N1649" t="str">
            <v>E13A10</v>
          </cell>
          <cell r="O1649" t="str">
            <v>PERENCANAAN</v>
          </cell>
          <cell r="P1649">
            <v>5</v>
          </cell>
          <cell r="Q1649">
            <v>6</v>
          </cell>
          <cell r="R1649">
            <v>6</v>
          </cell>
          <cell r="S1649">
            <v>18.333333333333332</v>
          </cell>
          <cell r="T1649">
            <v>7</v>
          </cell>
          <cell r="U1649">
            <v>2</v>
          </cell>
          <cell r="V1649">
            <v>0</v>
          </cell>
          <cell r="W1649">
            <v>39</v>
          </cell>
          <cell r="X1649">
            <v>44079</v>
          </cell>
        </row>
        <row r="1650">
          <cell r="A1650" t="str">
            <v>708631</v>
          </cell>
          <cell r="B1650" t="str">
            <v xml:space="preserve">I. M.GEDE ARMANA  IR  </v>
          </cell>
          <cell r="C1650" t="str">
            <v>05</v>
          </cell>
          <cell r="D1650" t="str">
            <v>01/04/2000</v>
          </cell>
          <cell r="E1650" t="str">
            <v>SHIFT SUPERINTENDENT</v>
          </cell>
          <cell r="F1650" t="str">
            <v>04</v>
          </cell>
          <cell r="G1650" t="str">
            <v>15/01/2003</v>
          </cell>
          <cell r="H1650">
            <v>23178</v>
          </cell>
          <cell r="I1650" t="str">
            <v>0000066666</v>
          </cell>
          <cell r="J1650" t="str">
            <v>S1</v>
          </cell>
          <cell r="K1650" t="str">
            <v>TEKNIK MESIN</v>
          </cell>
          <cell r="L1650" t="str">
            <v>PLAJU</v>
          </cell>
          <cell r="M1650" t="str">
            <v>18/08/1990</v>
          </cell>
          <cell r="N1650" t="str">
            <v>E13101</v>
          </cell>
          <cell r="O1650" t="str">
            <v>SHIFT SUPERINTENDENT</v>
          </cell>
          <cell r="P1650">
            <v>6</v>
          </cell>
          <cell r="Q1650">
            <v>6</v>
          </cell>
          <cell r="R1650">
            <v>6</v>
          </cell>
          <cell r="S1650">
            <v>20</v>
          </cell>
          <cell r="T1650">
            <v>7</v>
          </cell>
          <cell r="U1650">
            <v>1</v>
          </cell>
          <cell r="V1650">
            <v>-1</v>
          </cell>
          <cell r="W1650">
            <v>41</v>
          </cell>
          <cell r="X1650">
            <v>43267</v>
          </cell>
        </row>
        <row r="1651">
          <cell r="A1651" t="str">
            <v>708672</v>
          </cell>
          <cell r="B1651" t="str">
            <v xml:space="preserve">AFDAL MARTHA  IR  </v>
          </cell>
          <cell r="C1651" t="str">
            <v>04</v>
          </cell>
          <cell r="D1651" t="str">
            <v>01/10/2003</v>
          </cell>
          <cell r="E1651" t="str">
            <v>KA. NDT &amp; MAT ANALIS</v>
          </cell>
          <cell r="F1651" t="str">
            <v>04</v>
          </cell>
          <cell r="G1651" t="str">
            <v>20/11/2000</v>
          </cell>
          <cell r="H1651">
            <v>23136</v>
          </cell>
          <cell r="I1651" t="str">
            <v>0000065666</v>
          </cell>
          <cell r="J1651" t="str">
            <v>S1</v>
          </cell>
          <cell r="K1651" t="str">
            <v>TEKNIK MESIN</v>
          </cell>
          <cell r="L1651" t="str">
            <v>PLAJU</v>
          </cell>
          <cell r="M1651" t="str">
            <v>18/08/1990</v>
          </cell>
          <cell r="N1651" t="str">
            <v>E13122</v>
          </cell>
          <cell r="O1651" t="str">
            <v>INSPEKSI</v>
          </cell>
          <cell r="P1651">
            <v>6</v>
          </cell>
          <cell r="Q1651">
            <v>6</v>
          </cell>
          <cell r="R1651">
            <v>6</v>
          </cell>
          <cell r="S1651">
            <v>20</v>
          </cell>
          <cell r="T1651">
            <v>7</v>
          </cell>
          <cell r="U1651">
            <v>4</v>
          </cell>
          <cell r="V1651">
            <v>0</v>
          </cell>
          <cell r="W1651">
            <v>41</v>
          </cell>
          <cell r="X1651">
            <v>43225</v>
          </cell>
        </row>
        <row r="1652">
          <cell r="A1652" t="str">
            <v>708761</v>
          </cell>
          <cell r="B1652" t="str">
            <v xml:space="preserve">BUDIARTO TEDJA  IR MM </v>
          </cell>
          <cell r="C1652" t="str">
            <v>04</v>
          </cell>
          <cell r="D1652" t="str">
            <v>01/04/2003</v>
          </cell>
          <cell r="E1652" t="str">
            <v>PWS. ROTATING EQUIPMENT</v>
          </cell>
          <cell r="F1652" t="str">
            <v>04</v>
          </cell>
          <cell r="G1652" t="str">
            <v>01/10/2001</v>
          </cell>
          <cell r="H1652">
            <v>23524</v>
          </cell>
          <cell r="I1652" t="str">
            <v>0000066776</v>
          </cell>
          <cell r="J1652" t="str">
            <v>S2</v>
          </cell>
          <cell r="K1652" t="str">
            <v>S2 MAGISTER MANAJEMEN/SWD</v>
          </cell>
          <cell r="L1652" t="str">
            <v>SUNGAI GERONG</v>
          </cell>
          <cell r="M1652" t="str">
            <v>18/08/1990</v>
          </cell>
          <cell r="N1652" t="str">
            <v>E13A40</v>
          </cell>
          <cell r="O1652" t="str">
            <v>PEM-III</v>
          </cell>
          <cell r="P1652">
            <v>7</v>
          </cell>
          <cell r="Q1652">
            <v>7</v>
          </cell>
          <cell r="R1652">
            <v>6</v>
          </cell>
          <cell r="S1652">
            <v>26.666666666666668</v>
          </cell>
          <cell r="T1652">
            <v>8</v>
          </cell>
          <cell r="U1652">
            <v>3</v>
          </cell>
          <cell r="V1652">
            <v>0</v>
          </cell>
          <cell r="W1652">
            <v>40</v>
          </cell>
          <cell r="X1652">
            <v>43612</v>
          </cell>
        </row>
        <row r="1653">
          <cell r="A1653" t="str">
            <v>708867</v>
          </cell>
          <cell r="B1653" t="str">
            <v xml:space="preserve">MAHENDRATA SUDIBYA  IR MM </v>
          </cell>
          <cell r="C1653" t="str">
            <v>04</v>
          </cell>
          <cell r="D1653" t="str">
            <v>01/04/2003</v>
          </cell>
          <cell r="E1653" t="str">
            <v>KA. PROCUREMENT&amp;PLANNING</v>
          </cell>
          <cell r="F1653" t="str">
            <v>04</v>
          </cell>
          <cell r="G1653" t="str">
            <v>26/07/2002</v>
          </cell>
          <cell r="H1653">
            <v>23373</v>
          </cell>
          <cell r="I1653" t="str">
            <v>0000066656</v>
          </cell>
          <cell r="J1653" t="str">
            <v>S2</v>
          </cell>
          <cell r="K1653" t="str">
            <v>S2 MAGISTER MANAJEMEN/SWD</v>
          </cell>
          <cell r="L1653" t="str">
            <v>PLAJU</v>
          </cell>
          <cell r="M1653" t="str">
            <v>18/08/1990</v>
          </cell>
          <cell r="N1653" t="str">
            <v>E13330</v>
          </cell>
          <cell r="O1653" t="str">
            <v>PROY ENJ</v>
          </cell>
          <cell r="P1653">
            <v>6</v>
          </cell>
          <cell r="Q1653">
            <v>5</v>
          </cell>
          <cell r="R1653">
            <v>6</v>
          </cell>
          <cell r="S1653">
            <v>18.333333333333332</v>
          </cell>
          <cell r="T1653">
            <v>8</v>
          </cell>
          <cell r="U1653">
            <v>2</v>
          </cell>
          <cell r="V1653">
            <v>0</v>
          </cell>
          <cell r="W1653">
            <v>41</v>
          </cell>
          <cell r="X1653">
            <v>43462</v>
          </cell>
        </row>
        <row r="1654">
          <cell r="A1654" t="str">
            <v>709028</v>
          </cell>
          <cell r="B1654" t="str">
            <v xml:space="preserve">HERI PURWOKO  IR  </v>
          </cell>
          <cell r="C1654" t="str">
            <v>04</v>
          </cell>
          <cell r="D1654" t="str">
            <v>01/10/2003</v>
          </cell>
          <cell r="E1654" t="str">
            <v>AU. REN CRUDE &amp; PROD BBM</v>
          </cell>
          <cell r="F1654" t="str">
            <v>04</v>
          </cell>
          <cell r="G1654" t="str">
            <v>30/12/2002</v>
          </cell>
          <cell r="H1654">
            <v>23061</v>
          </cell>
          <cell r="I1654" t="str">
            <v>0000066676</v>
          </cell>
          <cell r="J1654" t="str">
            <v>S1</v>
          </cell>
          <cell r="K1654" t="str">
            <v>TEKNIK KIMIA</v>
          </cell>
          <cell r="L1654" t="str">
            <v>PLAJU</v>
          </cell>
          <cell r="M1654" t="str">
            <v>18/08/1990</v>
          </cell>
          <cell r="N1654" t="str">
            <v>E13210</v>
          </cell>
          <cell r="O1654" t="str">
            <v>REN BB PROD&amp;EKON</v>
          </cell>
          <cell r="P1654">
            <v>6</v>
          </cell>
          <cell r="Q1654">
            <v>7</v>
          </cell>
          <cell r="R1654">
            <v>6</v>
          </cell>
          <cell r="S1654">
            <v>23.333333333333332</v>
          </cell>
          <cell r="T1654">
            <v>7</v>
          </cell>
          <cell r="U1654">
            <v>2</v>
          </cell>
          <cell r="V1654">
            <v>0</v>
          </cell>
          <cell r="W1654">
            <v>41</v>
          </cell>
          <cell r="X1654">
            <v>43150</v>
          </cell>
        </row>
        <row r="1655">
          <cell r="A1655" t="str">
            <v>709214</v>
          </cell>
          <cell r="B1655" t="str">
            <v xml:space="preserve">JADI PURWOKO  IR  </v>
          </cell>
          <cell r="C1655" t="str">
            <v>04</v>
          </cell>
          <cell r="D1655" t="str">
            <v>01/04/2003</v>
          </cell>
          <cell r="E1655" t="str">
            <v>KA. CRUDE DISTILLER</v>
          </cell>
          <cell r="F1655" t="str">
            <v>04</v>
          </cell>
          <cell r="G1655" t="str">
            <v>10/09/2003</v>
          </cell>
          <cell r="H1655">
            <v>23821</v>
          </cell>
          <cell r="I1655" t="str">
            <v>0000066656</v>
          </cell>
          <cell r="J1655" t="str">
            <v>S1</v>
          </cell>
          <cell r="K1655" t="str">
            <v>TEKNIK KIMIA</v>
          </cell>
          <cell r="L1655" t="str">
            <v>PLAJU</v>
          </cell>
          <cell r="M1655" t="str">
            <v>18/08/1990</v>
          </cell>
          <cell r="N1655" t="str">
            <v>E13111</v>
          </cell>
          <cell r="O1655" t="str">
            <v>CD &amp; GP</v>
          </cell>
          <cell r="P1655">
            <v>6</v>
          </cell>
          <cell r="Q1655">
            <v>5</v>
          </cell>
          <cell r="R1655">
            <v>6</v>
          </cell>
          <cell r="S1655">
            <v>18.333333333333332</v>
          </cell>
          <cell r="T1655">
            <v>7</v>
          </cell>
          <cell r="U1655">
            <v>1</v>
          </cell>
          <cell r="V1655">
            <v>0</v>
          </cell>
          <cell r="W1655">
            <v>39</v>
          </cell>
          <cell r="X1655">
            <v>43910</v>
          </cell>
        </row>
        <row r="1656">
          <cell r="A1656" t="str">
            <v>709296</v>
          </cell>
          <cell r="B1656" t="str">
            <v xml:space="preserve">IVAN AIRLANGGA EP  IR  </v>
          </cell>
          <cell r="C1656" t="str">
            <v>04</v>
          </cell>
          <cell r="D1656" t="str">
            <v>01/04/2003</v>
          </cell>
          <cell r="E1656" t="str">
            <v>KA. PROD POLYPROPYLENE</v>
          </cell>
          <cell r="F1656" t="str">
            <v>04</v>
          </cell>
          <cell r="G1656" t="str">
            <v>16/09/2002</v>
          </cell>
          <cell r="H1656">
            <v>23376</v>
          </cell>
          <cell r="I1656" t="str">
            <v>0000056666</v>
          </cell>
          <cell r="J1656" t="str">
            <v>S1</v>
          </cell>
          <cell r="K1656" t="str">
            <v>TEKNIK KIMIA</v>
          </cell>
          <cell r="L1656" t="str">
            <v>PLAJU</v>
          </cell>
          <cell r="M1656" t="str">
            <v>18/08/1990</v>
          </cell>
          <cell r="N1656" t="str">
            <v>E13131</v>
          </cell>
          <cell r="O1656" t="str">
            <v>P P</v>
          </cell>
          <cell r="P1656">
            <v>6</v>
          </cell>
          <cell r="Q1656">
            <v>6</v>
          </cell>
          <cell r="R1656">
            <v>6</v>
          </cell>
          <cell r="S1656">
            <v>20</v>
          </cell>
          <cell r="T1656">
            <v>7</v>
          </cell>
          <cell r="U1656">
            <v>2</v>
          </cell>
          <cell r="V1656">
            <v>0</v>
          </cell>
          <cell r="W1656">
            <v>41</v>
          </cell>
          <cell r="X1656">
            <v>43465</v>
          </cell>
        </row>
        <row r="1657">
          <cell r="A1657" t="str">
            <v>709311</v>
          </cell>
          <cell r="B1657" t="str">
            <v xml:space="preserve">EDY PRAYITNO  IR  </v>
          </cell>
          <cell r="C1657" t="str">
            <v>05</v>
          </cell>
          <cell r="D1657" t="str">
            <v>01/10/2000</v>
          </cell>
          <cell r="E1657" t="str">
            <v>KA. PROSES OPTIMASI &amp; EFF</v>
          </cell>
          <cell r="F1657" t="str">
            <v>04</v>
          </cell>
          <cell r="G1657" t="str">
            <v>10/09/2003</v>
          </cell>
          <cell r="H1657">
            <v>22964</v>
          </cell>
          <cell r="I1657" t="str">
            <v>0000066665</v>
          </cell>
          <cell r="J1657" t="str">
            <v>S1</v>
          </cell>
          <cell r="K1657" t="str">
            <v>TEKNIK KIMIA</v>
          </cell>
          <cell r="L1657" t="str">
            <v>PLAJU</v>
          </cell>
          <cell r="M1657" t="str">
            <v>18/08/1990</v>
          </cell>
          <cell r="N1657" t="str">
            <v>E13310</v>
          </cell>
          <cell r="O1657" t="str">
            <v>PE</v>
          </cell>
          <cell r="P1657">
            <v>6</v>
          </cell>
          <cell r="Q1657">
            <v>6</v>
          </cell>
          <cell r="R1657">
            <v>5</v>
          </cell>
          <cell r="S1657">
            <v>18.333333333333332</v>
          </cell>
          <cell r="T1657">
            <v>7</v>
          </cell>
          <cell r="U1657">
            <v>1</v>
          </cell>
          <cell r="V1657">
            <v>-1</v>
          </cell>
          <cell r="W1657">
            <v>42</v>
          </cell>
          <cell r="X1657">
            <v>43053</v>
          </cell>
        </row>
        <row r="1658">
          <cell r="A1658" t="str">
            <v>709393</v>
          </cell>
          <cell r="B1658" t="str">
            <v xml:space="preserve">ARDHY N.M  IR  </v>
          </cell>
          <cell r="C1658" t="str">
            <v>04</v>
          </cell>
          <cell r="D1658" t="str">
            <v>01/04/2002</v>
          </cell>
          <cell r="E1658" t="str">
            <v>AU. TEK PROSES KONTROL &amp; SYS</v>
          </cell>
          <cell r="F1658" t="str">
            <v>03</v>
          </cell>
          <cell r="G1658" t="str">
            <v>10/09/2003</v>
          </cell>
          <cell r="H1658">
            <v>23255</v>
          </cell>
          <cell r="I1658" t="str">
            <v>0000076676</v>
          </cell>
          <cell r="J1658" t="str">
            <v>S1</v>
          </cell>
          <cell r="K1658" t="str">
            <v>TEKNIK KIMIA</v>
          </cell>
          <cell r="L1658" t="str">
            <v>PLAJU</v>
          </cell>
          <cell r="M1658" t="str">
            <v>18/08/1990</v>
          </cell>
          <cell r="N1658" t="str">
            <v>E13310</v>
          </cell>
          <cell r="O1658" t="str">
            <v>PE</v>
          </cell>
          <cell r="P1658">
            <v>6</v>
          </cell>
          <cell r="Q1658">
            <v>7</v>
          </cell>
          <cell r="R1658">
            <v>6</v>
          </cell>
          <cell r="S1658">
            <v>23.333333333333332</v>
          </cell>
          <cell r="T1658">
            <v>7</v>
          </cell>
          <cell r="U1658">
            <v>1</v>
          </cell>
          <cell r="V1658">
            <v>-1</v>
          </cell>
          <cell r="W1658">
            <v>41</v>
          </cell>
          <cell r="X1658">
            <v>43344</v>
          </cell>
        </row>
        <row r="1659">
          <cell r="A1659" t="str">
            <v>709499</v>
          </cell>
          <cell r="B1659" t="str">
            <v xml:space="preserve">SUGANDI  IR  </v>
          </cell>
          <cell r="C1659" t="str">
            <v>04</v>
          </cell>
          <cell r="D1659" t="str">
            <v>01/04/2003</v>
          </cell>
          <cell r="E1659" t="str">
            <v>KOORD. KELOMPOK SPESIALIS</v>
          </cell>
          <cell r="F1659" t="str">
            <v>04</v>
          </cell>
          <cell r="G1659" t="str">
            <v>25/02/2002</v>
          </cell>
          <cell r="H1659">
            <v>22991</v>
          </cell>
          <cell r="I1659" t="str">
            <v>0000066656</v>
          </cell>
          <cell r="J1659" t="str">
            <v>S1</v>
          </cell>
          <cell r="K1659" t="str">
            <v>TEKNIK FISIKA</v>
          </cell>
          <cell r="L1659" t="str">
            <v>PLAJU</v>
          </cell>
          <cell r="M1659" t="str">
            <v>18/08/1990</v>
          </cell>
          <cell r="N1659" t="str">
            <v>E13A90</v>
          </cell>
          <cell r="O1659" t="str">
            <v>ENJ. PEM</v>
          </cell>
          <cell r="P1659">
            <v>6</v>
          </cell>
          <cell r="Q1659">
            <v>5</v>
          </cell>
          <cell r="R1659">
            <v>6</v>
          </cell>
          <cell r="S1659">
            <v>18.333333333333332</v>
          </cell>
          <cell r="T1659">
            <v>7</v>
          </cell>
          <cell r="U1659">
            <v>2</v>
          </cell>
          <cell r="V1659">
            <v>0</v>
          </cell>
          <cell r="W1659">
            <v>42</v>
          </cell>
          <cell r="X1659">
            <v>43080</v>
          </cell>
        </row>
        <row r="1660">
          <cell r="A1660" t="str">
            <v>709555</v>
          </cell>
          <cell r="B1660" t="str">
            <v xml:space="preserve">RUSLI KARO KARO  IR  </v>
          </cell>
          <cell r="C1660" t="str">
            <v>05</v>
          </cell>
          <cell r="D1660" t="str">
            <v>01/10/2000</v>
          </cell>
          <cell r="E1660" t="str">
            <v>PWS. INSPEKSI</v>
          </cell>
          <cell r="F1660" t="str">
            <v>04</v>
          </cell>
          <cell r="G1660" t="str">
            <v>12/08/2002</v>
          </cell>
          <cell r="H1660">
            <v>22875</v>
          </cell>
          <cell r="I1660" t="str">
            <v>0000056666</v>
          </cell>
          <cell r="J1660" t="str">
            <v>S1</v>
          </cell>
          <cell r="K1660" t="str">
            <v>TEK. ELEKTRO</v>
          </cell>
          <cell r="L1660" t="str">
            <v>PLAJU</v>
          </cell>
          <cell r="M1660" t="str">
            <v>18/08/1990</v>
          </cell>
          <cell r="N1660" t="str">
            <v>E13A90</v>
          </cell>
          <cell r="O1660" t="str">
            <v>ENJ. PEM</v>
          </cell>
          <cell r="P1660">
            <v>6</v>
          </cell>
          <cell r="Q1660">
            <v>6</v>
          </cell>
          <cell r="R1660">
            <v>6</v>
          </cell>
          <cell r="S1660">
            <v>20</v>
          </cell>
          <cell r="T1660">
            <v>7</v>
          </cell>
          <cell r="U1660">
            <v>2</v>
          </cell>
          <cell r="V1660">
            <v>-1</v>
          </cell>
          <cell r="W1660">
            <v>42</v>
          </cell>
          <cell r="X1660">
            <v>42964</v>
          </cell>
        </row>
        <row r="1661">
          <cell r="A1661" t="str">
            <v>710315</v>
          </cell>
          <cell r="B1661" t="str">
            <v xml:space="preserve">ADI KUMBARA    </v>
          </cell>
          <cell r="C1661" t="str">
            <v>12</v>
          </cell>
          <cell r="D1661" t="str">
            <v>01/04/2000</v>
          </cell>
          <cell r="E1661" t="str">
            <v>TESTER HARIAN LAB PL</v>
          </cell>
          <cell r="F1661" t="str">
            <v>11</v>
          </cell>
          <cell r="G1661" t="str">
            <v>27/03/2003</v>
          </cell>
          <cell r="H1661">
            <v>24625</v>
          </cell>
          <cell r="I1661" t="str">
            <v>0000054556</v>
          </cell>
          <cell r="J1661" t="str">
            <v>SMA</v>
          </cell>
          <cell r="K1661" t="str">
            <v>S.M.A-C/SOSIAL</v>
          </cell>
          <cell r="L1661" t="str">
            <v>PLAJU</v>
          </cell>
          <cell r="M1661" t="str">
            <v>01/12/1990</v>
          </cell>
          <cell r="N1661" t="str">
            <v>E13140</v>
          </cell>
          <cell r="O1661" t="str">
            <v>LABORATORIUM</v>
          </cell>
          <cell r="P1661">
            <v>5</v>
          </cell>
          <cell r="Q1661">
            <v>5</v>
          </cell>
          <cell r="R1661">
            <v>6</v>
          </cell>
          <cell r="S1661">
            <v>16.666666666666668</v>
          </cell>
          <cell r="T1661">
            <v>3</v>
          </cell>
          <cell r="U1661">
            <v>1</v>
          </cell>
          <cell r="V1661">
            <v>-1</v>
          </cell>
          <cell r="W1661">
            <v>37</v>
          </cell>
          <cell r="X1661">
            <v>44714</v>
          </cell>
        </row>
        <row r="1662">
          <cell r="A1662" t="str">
            <v>711611</v>
          </cell>
          <cell r="B1662" t="str">
            <v xml:space="preserve">WIDYO RASMORO  DRS MM </v>
          </cell>
          <cell r="C1662" t="str">
            <v>05</v>
          </cell>
          <cell r="D1662" t="str">
            <v>01/04/2002</v>
          </cell>
          <cell r="E1662" t="str">
            <v>KA. INSTALASI FARMASI</v>
          </cell>
          <cell r="F1662" t="str">
            <v>05</v>
          </cell>
          <cell r="G1662" t="str">
            <v>12/01/2000</v>
          </cell>
          <cell r="H1662">
            <v>23368</v>
          </cell>
          <cell r="I1662" t="str">
            <v>0000056656</v>
          </cell>
          <cell r="J1662" t="str">
            <v>S2</v>
          </cell>
          <cell r="K1662" t="str">
            <v>(S2) - MAGISTER MANAJEMEN/SWD</v>
          </cell>
          <cell r="L1662" t="str">
            <v>PLAJU</v>
          </cell>
          <cell r="M1662" t="str">
            <v>11/02/1991</v>
          </cell>
          <cell r="N1662" t="str">
            <v>E13YC0</v>
          </cell>
          <cell r="O1662" t="str">
            <v>INST. FARMASI</v>
          </cell>
          <cell r="P1662">
            <v>6</v>
          </cell>
          <cell r="Q1662">
            <v>5</v>
          </cell>
          <cell r="R1662">
            <v>6</v>
          </cell>
          <cell r="S1662">
            <v>18.333333333333332</v>
          </cell>
          <cell r="T1662">
            <v>8</v>
          </cell>
          <cell r="U1662">
            <v>4</v>
          </cell>
          <cell r="V1662">
            <v>0</v>
          </cell>
          <cell r="W1662">
            <v>41</v>
          </cell>
          <cell r="X1662">
            <v>43457</v>
          </cell>
        </row>
        <row r="1663">
          <cell r="A1663" t="str">
            <v>712802</v>
          </cell>
          <cell r="B1663" t="str">
            <v xml:space="preserve">SUPARNA POERADINATA  DRS MT </v>
          </cell>
          <cell r="C1663" t="str">
            <v>03</v>
          </cell>
          <cell r="D1663" t="str">
            <v>01/04/2002</v>
          </cell>
          <cell r="E1663" t="str">
            <v>AUDIT AHLI MADYA BID H IAD</v>
          </cell>
          <cell r="F1663" t="str">
            <v>--</v>
          </cell>
          <cell r="G1663" t="str">
            <v>01/04/2002</v>
          </cell>
          <cell r="H1663">
            <v>19491</v>
          </cell>
          <cell r="I1663" t="str">
            <v>0000066666</v>
          </cell>
          <cell r="J1663" t="str">
            <v>S2</v>
          </cell>
          <cell r="K1663" t="str">
            <v>(S2) - TEK. MESIN / PERSH</v>
          </cell>
          <cell r="L1663" t="str">
            <v>PLAJU</v>
          </cell>
          <cell r="M1663" t="str">
            <v>21/06/1991</v>
          </cell>
          <cell r="N1663" t="str">
            <v>J02100</v>
          </cell>
          <cell r="O1663" t="str">
            <v>IAD-II</v>
          </cell>
          <cell r="P1663">
            <v>6</v>
          </cell>
          <cell r="Q1663">
            <v>6</v>
          </cell>
          <cell r="R1663">
            <v>6</v>
          </cell>
          <cell r="S1663">
            <v>20</v>
          </cell>
          <cell r="T1663">
            <v>8</v>
          </cell>
          <cell r="U1663">
            <v>2</v>
          </cell>
          <cell r="V1663" t="e">
            <v>#VALUE!</v>
          </cell>
          <cell r="W1663">
            <v>51</v>
          </cell>
          <cell r="X1663">
            <v>39580</v>
          </cell>
        </row>
        <row r="1664">
          <cell r="A1664" t="str">
            <v>713889</v>
          </cell>
          <cell r="B1664" t="str">
            <v xml:space="preserve">ASRI AHMAD    </v>
          </cell>
          <cell r="C1664" t="str">
            <v>06</v>
          </cell>
          <cell r="D1664" t="str">
            <v>01/04/2002</v>
          </cell>
          <cell r="E1664" t="str">
            <v>POK.SPES.BANG.LISTRIK</v>
          </cell>
          <cell r="F1664" t="str">
            <v>05</v>
          </cell>
          <cell r="G1664" t="str">
            <v>15/07/2002</v>
          </cell>
          <cell r="H1664">
            <v>25154</v>
          </cell>
          <cell r="I1664" t="str">
            <v>0000055656</v>
          </cell>
          <cell r="J1664" t="str">
            <v>D3</v>
          </cell>
          <cell r="K1664" t="str">
            <v>SM TEK ELEKTRONIKA</v>
          </cell>
          <cell r="L1664" t="str">
            <v>PLAJU</v>
          </cell>
          <cell r="M1664" t="str">
            <v>24/08/1991</v>
          </cell>
          <cell r="N1664" t="str">
            <v>E13A90</v>
          </cell>
          <cell r="O1664" t="str">
            <v>ENJ. PEM</v>
          </cell>
          <cell r="P1664">
            <v>6</v>
          </cell>
          <cell r="Q1664">
            <v>5</v>
          </cell>
          <cell r="R1664">
            <v>6</v>
          </cell>
          <cell r="S1664">
            <v>18.333333333333332</v>
          </cell>
          <cell r="T1664">
            <v>6</v>
          </cell>
          <cell r="U1664">
            <v>2</v>
          </cell>
          <cell r="V1664">
            <v>-1</v>
          </cell>
          <cell r="W1664">
            <v>36</v>
          </cell>
          <cell r="X1664">
            <v>45242</v>
          </cell>
        </row>
        <row r="1665">
          <cell r="A1665" t="str">
            <v>713897</v>
          </cell>
          <cell r="B1665" t="str">
            <v xml:space="preserve">MARLIANA MAHIDA    </v>
          </cell>
          <cell r="C1665" t="str">
            <v>06</v>
          </cell>
          <cell r="D1665" t="str">
            <v>01/04/2003</v>
          </cell>
          <cell r="E1665" t="str">
            <v>AST. SIS BANG</v>
          </cell>
          <cell r="F1665" t="str">
            <v>06</v>
          </cell>
          <cell r="G1665" t="str">
            <v>31/12/2000</v>
          </cell>
          <cell r="H1665">
            <v>25335</v>
          </cell>
          <cell r="I1665" t="str">
            <v>0000066655</v>
          </cell>
          <cell r="J1665" t="str">
            <v>D3</v>
          </cell>
          <cell r="K1665" t="str">
            <v>SARMUD / TEK.ELEKTRO</v>
          </cell>
          <cell r="L1665" t="str">
            <v>PLAJU</v>
          </cell>
          <cell r="M1665" t="str">
            <v>24/08/1991</v>
          </cell>
          <cell r="N1665" t="str">
            <v>E13A90</v>
          </cell>
          <cell r="O1665" t="str">
            <v>ENJ. PEM</v>
          </cell>
          <cell r="P1665">
            <v>6</v>
          </cell>
          <cell r="Q1665">
            <v>5</v>
          </cell>
          <cell r="R1665">
            <v>5</v>
          </cell>
          <cell r="S1665">
            <v>16.666666666666668</v>
          </cell>
          <cell r="T1665">
            <v>6</v>
          </cell>
          <cell r="U1665">
            <v>4</v>
          </cell>
          <cell r="V1665">
            <v>0</v>
          </cell>
          <cell r="W1665">
            <v>35</v>
          </cell>
          <cell r="X1665">
            <v>45424</v>
          </cell>
        </row>
        <row r="1666">
          <cell r="A1666" t="str">
            <v>713912</v>
          </cell>
          <cell r="B1666" t="str">
            <v xml:space="preserve">KHAIRUL AMAL  ST.  </v>
          </cell>
          <cell r="C1666" t="str">
            <v>06</v>
          </cell>
          <cell r="D1666" t="str">
            <v>01/10/2002</v>
          </cell>
          <cell r="E1666" t="str">
            <v>PERN. INSTR. AREA-II</v>
          </cell>
          <cell r="F1666" t="str">
            <v>06</v>
          </cell>
          <cell r="G1666" t="str">
            <v>31/12/2000</v>
          </cell>
          <cell r="H1666">
            <v>24118</v>
          </cell>
          <cell r="I1666" t="str">
            <v>0000056766</v>
          </cell>
          <cell r="J1666" t="str">
            <v>S1</v>
          </cell>
          <cell r="K1666" t="str">
            <v>TEKNIK ELEKTRO</v>
          </cell>
          <cell r="L1666" t="str">
            <v>SUNGAI GERONG</v>
          </cell>
          <cell r="M1666" t="str">
            <v>24/08/1991</v>
          </cell>
          <cell r="N1666" t="str">
            <v>E13A10</v>
          </cell>
          <cell r="O1666" t="str">
            <v>PERENCANAAN</v>
          </cell>
          <cell r="P1666">
            <v>7</v>
          </cell>
          <cell r="Q1666">
            <v>6</v>
          </cell>
          <cell r="R1666">
            <v>6</v>
          </cell>
          <cell r="S1666">
            <v>23.333333333333332</v>
          </cell>
          <cell r="T1666">
            <v>7</v>
          </cell>
          <cell r="U1666">
            <v>4</v>
          </cell>
          <cell r="V1666">
            <v>0</v>
          </cell>
          <cell r="W1666">
            <v>38</v>
          </cell>
          <cell r="X1666">
            <v>44207</v>
          </cell>
        </row>
        <row r="1667">
          <cell r="A1667" t="str">
            <v>713929</v>
          </cell>
          <cell r="B1667" t="str">
            <v xml:space="preserve">UGI HARGO BAROTO  S.T  </v>
          </cell>
          <cell r="C1667" t="str">
            <v>06</v>
          </cell>
          <cell r="D1667" t="str">
            <v>01/10/2002</v>
          </cell>
          <cell r="E1667" t="str">
            <v>POK.SPES PEM KIL-INST</v>
          </cell>
          <cell r="F1667" t="str">
            <v>05</v>
          </cell>
          <cell r="G1667" t="str">
            <v>01/12/2003</v>
          </cell>
          <cell r="H1667">
            <v>25264</v>
          </cell>
          <cell r="I1667" t="str">
            <v>0000056666</v>
          </cell>
          <cell r="J1667" t="str">
            <v>S1</v>
          </cell>
          <cell r="K1667" t="str">
            <v>TEKNIK ELEKTRO</v>
          </cell>
          <cell r="L1667" t="str">
            <v>SUNGAI GERONG</v>
          </cell>
          <cell r="M1667" t="str">
            <v>24/08/1991</v>
          </cell>
          <cell r="N1667" t="str">
            <v>E13A90</v>
          </cell>
          <cell r="O1667" t="str">
            <v>ENJ. PEM</v>
          </cell>
          <cell r="P1667">
            <v>6</v>
          </cell>
          <cell r="Q1667">
            <v>6</v>
          </cell>
          <cell r="R1667">
            <v>6</v>
          </cell>
          <cell r="S1667">
            <v>20</v>
          </cell>
          <cell r="T1667">
            <v>7</v>
          </cell>
          <cell r="U1667">
            <v>1</v>
          </cell>
          <cell r="V1667">
            <v>-1</v>
          </cell>
          <cell r="W1667">
            <v>35</v>
          </cell>
          <cell r="X1667">
            <v>45353</v>
          </cell>
        </row>
        <row r="1668">
          <cell r="A1668" t="str">
            <v>713937</v>
          </cell>
          <cell r="B1668" t="str">
            <v xml:space="preserve">KEYSON B. LUMBAN BATU  ST  </v>
          </cell>
          <cell r="C1668" t="str">
            <v>06</v>
          </cell>
          <cell r="D1668" t="str">
            <v>01/04/2002</v>
          </cell>
          <cell r="E1668" t="str">
            <v>PWSU. QA INSTRUMENT</v>
          </cell>
          <cell r="F1668" t="str">
            <v>05</v>
          </cell>
          <cell r="G1668" t="str">
            <v>03/01/2000</v>
          </cell>
          <cell r="H1668">
            <v>24575</v>
          </cell>
          <cell r="I1668" t="str">
            <v>0000056666</v>
          </cell>
          <cell r="J1668" t="str">
            <v>S1</v>
          </cell>
          <cell r="K1668" t="str">
            <v>TEK. ELEKTRO</v>
          </cell>
          <cell r="L1668" t="str">
            <v>PLAJU</v>
          </cell>
          <cell r="M1668" t="str">
            <v>24/08/1991</v>
          </cell>
          <cell r="N1668" t="str">
            <v>E13121</v>
          </cell>
          <cell r="O1668" t="str">
            <v>REN &amp; KOORD KSP</v>
          </cell>
          <cell r="P1668">
            <v>6</v>
          </cell>
          <cell r="Q1668">
            <v>6</v>
          </cell>
          <cell r="R1668">
            <v>6</v>
          </cell>
          <cell r="S1668">
            <v>20</v>
          </cell>
          <cell r="T1668">
            <v>7</v>
          </cell>
          <cell r="U1668">
            <v>4</v>
          </cell>
          <cell r="V1668">
            <v>-1</v>
          </cell>
          <cell r="W1668">
            <v>37</v>
          </cell>
          <cell r="X1668">
            <v>44664</v>
          </cell>
        </row>
        <row r="1669">
          <cell r="A1669" t="str">
            <v>713945</v>
          </cell>
          <cell r="B1669" t="str">
            <v xml:space="preserve">PURNAMA    </v>
          </cell>
          <cell r="C1669" t="str">
            <v>06</v>
          </cell>
          <cell r="D1669" t="str">
            <v>01/10/2002</v>
          </cell>
          <cell r="E1669" t="str">
            <v>PWS. INSTRUMENT</v>
          </cell>
          <cell r="F1669" t="str">
            <v>05</v>
          </cell>
          <cell r="G1669" t="str">
            <v>25/02/2002</v>
          </cell>
          <cell r="H1669">
            <v>25078</v>
          </cell>
          <cell r="I1669" t="str">
            <v>0000066666</v>
          </cell>
          <cell r="J1669" t="str">
            <v>D3</v>
          </cell>
          <cell r="K1669" t="str">
            <v>SM TEK INDUSTRI</v>
          </cell>
          <cell r="L1669" t="str">
            <v>PLAJU</v>
          </cell>
          <cell r="M1669" t="str">
            <v>24/08/1991</v>
          </cell>
          <cell r="N1669" t="str">
            <v>E13A30</v>
          </cell>
          <cell r="O1669" t="str">
            <v>PEM-II</v>
          </cell>
          <cell r="P1669">
            <v>6</v>
          </cell>
          <cell r="Q1669">
            <v>6</v>
          </cell>
          <cell r="R1669">
            <v>6</v>
          </cell>
          <cell r="S1669">
            <v>20</v>
          </cell>
          <cell r="T1669">
            <v>6</v>
          </cell>
          <cell r="U1669">
            <v>2</v>
          </cell>
          <cell r="V1669">
            <v>-1</v>
          </cell>
          <cell r="W1669">
            <v>36</v>
          </cell>
          <cell r="X1669">
            <v>45166</v>
          </cell>
        </row>
        <row r="1670">
          <cell r="A1670" t="str">
            <v>713953</v>
          </cell>
          <cell r="B1670" t="str">
            <v xml:space="preserve">PURNOMO NUGROHO,  ST  </v>
          </cell>
          <cell r="C1670" t="str">
            <v>06</v>
          </cell>
          <cell r="D1670" t="str">
            <v>01/04/2002</v>
          </cell>
          <cell r="E1670" t="str">
            <v>AHLI  ENVIRONMENT &amp; SAFETY</v>
          </cell>
          <cell r="F1670" t="str">
            <v>05</v>
          </cell>
          <cell r="G1670" t="str">
            <v>10/09/2003</v>
          </cell>
          <cell r="H1670">
            <v>25137</v>
          </cell>
          <cell r="I1670" t="str">
            <v>0000076666</v>
          </cell>
          <cell r="J1670" t="str">
            <v>S1</v>
          </cell>
          <cell r="K1670" t="str">
            <v>TEKNIK KIMIA</v>
          </cell>
          <cell r="L1670" t="str">
            <v>PLAJU</v>
          </cell>
          <cell r="M1670" t="str">
            <v>24/08/1991</v>
          </cell>
          <cell r="N1670" t="str">
            <v>E13310</v>
          </cell>
          <cell r="O1670" t="str">
            <v>PE</v>
          </cell>
          <cell r="P1670">
            <v>6</v>
          </cell>
          <cell r="Q1670">
            <v>6</v>
          </cell>
          <cell r="R1670">
            <v>6</v>
          </cell>
          <cell r="S1670">
            <v>20</v>
          </cell>
          <cell r="T1670">
            <v>7</v>
          </cell>
          <cell r="U1670">
            <v>1</v>
          </cell>
          <cell r="V1670">
            <v>-1</v>
          </cell>
          <cell r="W1670">
            <v>36</v>
          </cell>
          <cell r="X1670">
            <v>45225</v>
          </cell>
        </row>
        <row r="1671">
          <cell r="A1671" t="str">
            <v>713978</v>
          </cell>
          <cell r="B1671" t="str">
            <v xml:space="preserve">WIDJANARKO  ST  </v>
          </cell>
          <cell r="C1671" t="str">
            <v>06</v>
          </cell>
          <cell r="D1671" t="str">
            <v>01/04/2002</v>
          </cell>
          <cell r="E1671" t="str">
            <v>PWSU. REF &amp; GP</v>
          </cell>
          <cell r="F1671" t="str">
            <v>05</v>
          </cell>
          <cell r="G1671" t="str">
            <v>01/08/2003</v>
          </cell>
          <cell r="H1671">
            <v>25173</v>
          </cell>
          <cell r="I1671" t="str">
            <v>0000066666</v>
          </cell>
          <cell r="J1671" t="str">
            <v>S1</v>
          </cell>
          <cell r="K1671" t="str">
            <v>TEKNIK KIMIA</v>
          </cell>
          <cell r="L1671" t="str">
            <v>PLAJU</v>
          </cell>
          <cell r="M1671" t="str">
            <v>24/08/1991</v>
          </cell>
          <cell r="N1671" t="str">
            <v>E13111</v>
          </cell>
          <cell r="O1671" t="str">
            <v>CD &amp; GP</v>
          </cell>
          <cell r="P1671">
            <v>6</v>
          </cell>
          <cell r="Q1671">
            <v>6</v>
          </cell>
          <cell r="R1671">
            <v>6</v>
          </cell>
          <cell r="S1671">
            <v>20</v>
          </cell>
          <cell r="T1671">
            <v>7</v>
          </cell>
          <cell r="U1671">
            <v>1</v>
          </cell>
          <cell r="V1671">
            <v>-1</v>
          </cell>
          <cell r="W1671">
            <v>36</v>
          </cell>
          <cell r="X1671">
            <v>45261</v>
          </cell>
        </row>
        <row r="1672">
          <cell r="A1672" t="str">
            <v>713986</v>
          </cell>
          <cell r="B1672" t="str">
            <v xml:space="preserve">T U K O L I P  ST  </v>
          </cell>
          <cell r="C1672" t="str">
            <v>06</v>
          </cell>
          <cell r="D1672" t="str">
            <v>01/04/2002</v>
          </cell>
          <cell r="E1672" t="str">
            <v>OPERATION ENGINEER</v>
          </cell>
          <cell r="F1672" t="str">
            <v>05</v>
          </cell>
          <cell r="G1672" t="str">
            <v>16/09/2002</v>
          </cell>
          <cell r="H1672">
            <v>25304</v>
          </cell>
          <cell r="I1672" t="str">
            <v>0000066666</v>
          </cell>
          <cell r="J1672" t="str">
            <v>S1</v>
          </cell>
          <cell r="K1672" t="str">
            <v>TEKNIK KIMIA</v>
          </cell>
          <cell r="L1672" t="str">
            <v>PLAJU</v>
          </cell>
          <cell r="M1672" t="str">
            <v>24/08/1991</v>
          </cell>
          <cell r="N1672" t="str">
            <v>E13131</v>
          </cell>
          <cell r="O1672" t="str">
            <v>P P</v>
          </cell>
          <cell r="P1672">
            <v>6</v>
          </cell>
          <cell r="Q1672">
            <v>6</v>
          </cell>
          <cell r="R1672">
            <v>6</v>
          </cell>
          <cell r="S1672">
            <v>20</v>
          </cell>
          <cell r="T1672">
            <v>7</v>
          </cell>
          <cell r="U1672">
            <v>2</v>
          </cell>
          <cell r="V1672">
            <v>-1</v>
          </cell>
          <cell r="W1672">
            <v>35</v>
          </cell>
          <cell r="X1672">
            <v>45393</v>
          </cell>
        </row>
        <row r="1673">
          <cell r="A1673" t="str">
            <v>714009</v>
          </cell>
          <cell r="B1673" t="str">
            <v xml:space="preserve">ANTONI R. DOLOKSARIBU  ST  </v>
          </cell>
          <cell r="C1673" t="str">
            <v>06</v>
          </cell>
          <cell r="D1673" t="str">
            <v>01/04/2003</v>
          </cell>
          <cell r="E1673" t="str">
            <v>OPERATION ENGINEER</v>
          </cell>
          <cell r="F1673" t="str">
            <v>05</v>
          </cell>
          <cell r="G1673" t="str">
            <v>03/01/2000</v>
          </cell>
          <cell r="H1673">
            <v>24903</v>
          </cell>
          <cell r="I1673" t="str">
            <v>0000065565</v>
          </cell>
          <cell r="J1673" t="str">
            <v>S1</v>
          </cell>
          <cell r="K1673" t="str">
            <v>TEKNIK KIMIA</v>
          </cell>
          <cell r="L1673" t="str">
            <v>PLAJU</v>
          </cell>
          <cell r="M1673" t="str">
            <v>24/08/1991</v>
          </cell>
          <cell r="N1673" t="str">
            <v>E13118</v>
          </cell>
          <cell r="O1673" t="str">
            <v>U T L</v>
          </cell>
          <cell r="P1673">
            <v>5</v>
          </cell>
          <cell r="Q1673">
            <v>6</v>
          </cell>
          <cell r="R1673">
            <v>5</v>
          </cell>
          <cell r="S1673">
            <v>16.666666666666668</v>
          </cell>
          <cell r="T1673">
            <v>7</v>
          </cell>
          <cell r="U1673">
            <v>4</v>
          </cell>
          <cell r="V1673">
            <v>-1</v>
          </cell>
          <cell r="W1673">
            <v>36</v>
          </cell>
          <cell r="X1673">
            <v>44991</v>
          </cell>
        </row>
        <row r="1674">
          <cell r="A1674" t="str">
            <v>714017</v>
          </cell>
          <cell r="B1674" t="str">
            <v xml:space="preserve">SYAHRIZAL  S.T  </v>
          </cell>
          <cell r="C1674" t="str">
            <v>06</v>
          </cell>
          <cell r="D1674" t="str">
            <v>01/10/2002</v>
          </cell>
          <cell r="E1674" t="str">
            <v>PWS. LISTRIK</v>
          </cell>
          <cell r="F1674" t="str">
            <v>05</v>
          </cell>
          <cell r="G1674" t="str">
            <v>31/12/2000</v>
          </cell>
          <cell r="H1674">
            <v>24870</v>
          </cell>
          <cell r="I1674" t="str">
            <v>0000056666</v>
          </cell>
          <cell r="J1674" t="str">
            <v>S1</v>
          </cell>
          <cell r="K1674" t="str">
            <v>TEKNIK ELEKTRO</v>
          </cell>
          <cell r="L1674" t="str">
            <v>PLAJU</v>
          </cell>
          <cell r="M1674" t="str">
            <v>24/08/1991</v>
          </cell>
          <cell r="N1674" t="str">
            <v>E13A30</v>
          </cell>
          <cell r="O1674" t="str">
            <v>PEM-II</v>
          </cell>
          <cell r="P1674">
            <v>6</v>
          </cell>
          <cell r="Q1674">
            <v>6</v>
          </cell>
          <cell r="R1674">
            <v>6</v>
          </cell>
          <cell r="S1674">
            <v>20</v>
          </cell>
          <cell r="T1674">
            <v>7</v>
          </cell>
          <cell r="U1674">
            <v>4</v>
          </cell>
          <cell r="V1674">
            <v>-1</v>
          </cell>
          <cell r="W1674">
            <v>36</v>
          </cell>
          <cell r="X1674">
            <v>44959</v>
          </cell>
        </row>
        <row r="1675">
          <cell r="A1675" t="str">
            <v>714025</v>
          </cell>
          <cell r="B1675" t="str">
            <v xml:space="preserve">NOVIANDRI  S.T  </v>
          </cell>
          <cell r="C1675" t="str">
            <v>06</v>
          </cell>
          <cell r="D1675" t="str">
            <v>01/04/2003</v>
          </cell>
          <cell r="E1675" t="str">
            <v>POK.SPES.PEM KIL LISTRIK</v>
          </cell>
          <cell r="F1675" t="str">
            <v>05</v>
          </cell>
          <cell r="G1675" t="str">
            <v>15/07/2002</v>
          </cell>
          <cell r="H1675">
            <v>24783</v>
          </cell>
          <cell r="I1675" t="str">
            <v>0000055555</v>
          </cell>
          <cell r="J1675" t="str">
            <v>S1</v>
          </cell>
          <cell r="K1675" t="str">
            <v>TEKNIK ELEKTRO</v>
          </cell>
          <cell r="L1675" t="str">
            <v>PLAJU</v>
          </cell>
          <cell r="M1675" t="str">
            <v>24/08/1991</v>
          </cell>
          <cell r="N1675" t="str">
            <v>E13A90</v>
          </cell>
          <cell r="O1675" t="str">
            <v>ENJ. PEM</v>
          </cell>
          <cell r="P1675">
            <v>5</v>
          </cell>
          <cell r="Q1675">
            <v>5</v>
          </cell>
          <cell r="R1675">
            <v>5</v>
          </cell>
          <cell r="S1675">
            <v>15</v>
          </cell>
          <cell r="T1675">
            <v>7</v>
          </cell>
          <cell r="U1675">
            <v>2</v>
          </cell>
          <cell r="V1675">
            <v>-1</v>
          </cell>
          <cell r="W1675">
            <v>37</v>
          </cell>
          <cell r="X1675">
            <v>44872</v>
          </cell>
        </row>
        <row r="1676">
          <cell r="A1676" t="str">
            <v>714041</v>
          </cell>
          <cell r="B1676" t="str">
            <v xml:space="preserve">AGUS DARMAWAN  ST  </v>
          </cell>
          <cell r="C1676" t="str">
            <v>06</v>
          </cell>
          <cell r="D1676" t="str">
            <v>01/04/2002</v>
          </cell>
          <cell r="E1676" t="str">
            <v>PWS. ADMINISTRASI</v>
          </cell>
          <cell r="F1676" t="str">
            <v>05</v>
          </cell>
          <cell r="G1676" t="str">
            <v>17/02/2004</v>
          </cell>
          <cell r="H1676">
            <v>24339</v>
          </cell>
          <cell r="I1676" t="str">
            <v>0000056656</v>
          </cell>
          <cell r="J1676" t="str">
            <v>S1</v>
          </cell>
          <cell r="K1676" t="str">
            <v>TEKNIK ELEKTRO</v>
          </cell>
          <cell r="L1676" t="str">
            <v>SUNGAI GERONG</v>
          </cell>
          <cell r="M1676" t="str">
            <v>24/08/1991</v>
          </cell>
          <cell r="N1676" t="str">
            <v>E13A60</v>
          </cell>
          <cell r="O1676" t="str">
            <v>PENGADAAN/JPK</v>
          </cell>
          <cell r="P1676">
            <v>6</v>
          </cell>
          <cell r="Q1676">
            <v>5</v>
          </cell>
          <cell r="R1676">
            <v>6</v>
          </cell>
          <cell r="S1676">
            <v>18.333333333333332</v>
          </cell>
          <cell r="T1676">
            <v>7</v>
          </cell>
          <cell r="U1676">
            <v>0</v>
          </cell>
          <cell r="V1676">
            <v>-1</v>
          </cell>
          <cell r="W1676">
            <v>38</v>
          </cell>
          <cell r="X1676">
            <v>44428</v>
          </cell>
        </row>
        <row r="1677">
          <cell r="A1677" t="str">
            <v>714058</v>
          </cell>
          <cell r="B1677" t="str">
            <v xml:space="preserve">AGUSTINUS SUPARTOMO  S.T. MM </v>
          </cell>
          <cell r="C1677" t="str">
            <v>06</v>
          </cell>
          <cell r="D1677" t="str">
            <v>01/04/2002</v>
          </cell>
          <cell r="E1677" t="str">
            <v>PERN. LISTRIK AREA-I</v>
          </cell>
          <cell r="F1677" t="str">
            <v>06</v>
          </cell>
          <cell r="G1677" t="str">
            <v>31/12/2000</v>
          </cell>
          <cell r="H1677">
            <v>24691</v>
          </cell>
          <cell r="I1677" t="str">
            <v>0000056666</v>
          </cell>
          <cell r="J1677" t="str">
            <v>S2</v>
          </cell>
          <cell r="K1677" t="str">
            <v>S2 MAGISTER MANAJEMEN/SWD</v>
          </cell>
          <cell r="L1677" t="str">
            <v>SUNGAI GERONG</v>
          </cell>
          <cell r="M1677" t="str">
            <v>24/08/1991</v>
          </cell>
          <cell r="N1677" t="str">
            <v>E13A10</v>
          </cell>
          <cell r="O1677" t="str">
            <v>PERENCANAAN</v>
          </cell>
          <cell r="P1677">
            <v>6</v>
          </cell>
          <cell r="Q1677">
            <v>6</v>
          </cell>
          <cell r="R1677">
            <v>6</v>
          </cell>
          <cell r="S1677">
            <v>20</v>
          </cell>
          <cell r="T1677">
            <v>8</v>
          </cell>
          <cell r="U1677">
            <v>4</v>
          </cell>
          <cell r="V1677">
            <v>0</v>
          </cell>
          <cell r="W1677">
            <v>37</v>
          </cell>
          <cell r="X1677">
            <v>44780</v>
          </cell>
        </row>
        <row r="1678">
          <cell r="A1678" t="str">
            <v>714074</v>
          </cell>
          <cell r="B1678" t="str">
            <v xml:space="preserve">IKWAN ROSADI  S.T  </v>
          </cell>
          <cell r="C1678" t="str">
            <v>06</v>
          </cell>
          <cell r="D1678" t="str">
            <v>01/10/2002</v>
          </cell>
          <cell r="E1678" t="str">
            <v>PWS. LISTRIK</v>
          </cell>
          <cell r="F1678" t="str">
            <v>05</v>
          </cell>
          <cell r="G1678" t="str">
            <v>12/08/2002</v>
          </cell>
          <cell r="H1678">
            <v>24569</v>
          </cell>
          <cell r="I1678" t="str">
            <v>0000056666</v>
          </cell>
          <cell r="J1678" t="str">
            <v>S1</v>
          </cell>
          <cell r="K1678" t="str">
            <v>TEK. ELEKTRO</v>
          </cell>
          <cell r="L1678" t="str">
            <v>PLAJU</v>
          </cell>
          <cell r="M1678" t="str">
            <v>24/08/1991</v>
          </cell>
          <cell r="N1678" t="str">
            <v>E13A20</v>
          </cell>
          <cell r="O1678" t="str">
            <v>PEM-I</v>
          </cell>
          <cell r="P1678">
            <v>6</v>
          </cell>
          <cell r="Q1678">
            <v>6</v>
          </cell>
          <cell r="R1678">
            <v>6</v>
          </cell>
          <cell r="S1678">
            <v>20</v>
          </cell>
          <cell r="T1678">
            <v>7</v>
          </cell>
          <cell r="U1678">
            <v>2</v>
          </cell>
          <cell r="V1678">
            <v>-1</v>
          </cell>
          <cell r="W1678">
            <v>37</v>
          </cell>
          <cell r="X1678">
            <v>44658</v>
          </cell>
        </row>
        <row r="1679">
          <cell r="A1679" t="str">
            <v>714082</v>
          </cell>
          <cell r="B1679" t="str">
            <v xml:space="preserve">AHMAD ZULFI  ST  </v>
          </cell>
          <cell r="C1679" t="str">
            <v>06</v>
          </cell>
          <cell r="D1679" t="str">
            <v>01/04/2003</v>
          </cell>
          <cell r="E1679" t="str">
            <v>PERENCANA T/A AREA-III</v>
          </cell>
          <cell r="F1679" t="str">
            <v>06</v>
          </cell>
          <cell r="G1679" t="str">
            <v>15/07/2002</v>
          </cell>
          <cell r="H1679">
            <v>24574</v>
          </cell>
          <cell r="I1679" t="str">
            <v>0000046656</v>
          </cell>
          <cell r="J1679" t="str">
            <v>S1</v>
          </cell>
          <cell r="K1679" t="str">
            <v>TEKNIK MESIN</v>
          </cell>
          <cell r="L1679" t="str">
            <v>SUNGAI GERONG</v>
          </cell>
          <cell r="M1679" t="str">
            <v>24/08/1991</v>
          </cell>
          <cell r="N1679" t="str">
            <v>E13A10</v>
          </cell>
          <cell r="O1679" t="str">
            <v>PERENCANAAN</v>
          </cell>
          <cell r="P1679">
            <v>6</v>
          </cell>
          <cell r="Q1679">
            <v>5</v>
          </cell>
          <cell r="R1679">
            <v>6</v>
          </cell>
          <cell r="S1679">
            <v>18.333333333333332</v>
          </cell>
          <cell r="T1679">
            <v>7</v>
          </cell>
          <cell r="U1679">
            <v>2</v>
          </cell>
          <cell r="V1679">
            <v>0</v>
          </cell>
          <cell r="W1679">
            <v>37</v>
          </cell>
          <cell r="X1679">
            <v>44663</v>
          </cell>
        </row>
        <row r="1680">
          <cell r="A1680" t="str">
            <v>714099</v>
          </cell>
          <cell r="B1680" t="str">
            <v xml:space="preserve">AGUSTIAWAN  S.T  </v>
          </cell>
          <cell r="C1680" t="str">
            <v>06</v>
          </cell>
          <cell r="D1680" t="str">
            <v>01/04/2002</v>
          </cell>
          <cell r="E1680" t="str">
            <v>POK. SPES. BANG. RE</v>
          </cell>
          <cell r="F1680" t="str">
            <v>05</v>
          </cell>
          <cell r="G1680" t="str">
            <v>01/10/2002</v>
          </cell>
          <cell r="H1680">
            <v>24711</v>
          </cell>
          <cell r="I1680" t="str">
            <v>0000066766</v>
          </cell>
          <cell r="J1680" t="str">
            <v>S1</v>
          </cell>
          <cell r="K1680" t="str">
            <v>TEKNIK MESIN</v>
          </cell>
          <cell r="L1680" t="str">
            <v>PLAJU</v>
          </cell>
          <cell r="M1680" t="str">
            <v>24/08/1991</v>
          </cell>
          <cell r="N1680" t="str">
            <v>E13A90</v>
          </cell>
          <cell r="O1680" t="str">
            <v>ENJ. PEM</v>
          </cell>
          <cell r="P1680">
            <v>7</v>
          </cell>
          <cell r="Q1680">
            <v>6</v>
          </cell>
          <cell r="R1680">
            <v>6</v>
          </cell>
          <cell r="S1680">
            <v>23.333333333333332</v>
          </cell>
          <cell r="T1680">
            <v>7</v>
          </cell>
          <cell r="U1680">
            <v>2</v>
          </cell>
          <cell r="V1680">
            <v>-1</v>
          </cell>
          <cell r="W1680">
            <v>37</v>
          </cell>
          <cell r="X1680">
            <v>44800</v>
          </cell>
        </row>
        <row r="1681">
          <cell r="A1681" t="str">
            <v>714106</v>
          </cell>
          <cell r="B1681" t="str">
            <v xml:space="preserve">ADRIWAL  S.T  </v>
          </cell>
          <cell r="C1681" t="str">
            <v>06</v>
          </cell>
          <cell r="D1681" t="str">
            <v>01/04/2002</v>
          </cell>
          <cell r="E1681" t="str">
            <v>POK.SPES PEM KIL. RE</v>
          </cell>
          <cell r="F1681" t="str">
            <v>05</v>
          </cell>
          <cell r="G1681" t="str">
            <v>01/12/2003</v>
          </cell>
          <cell r="H1681">
            <v>24983</v>
          </cell>
          <cell r="I1681" t="str">
            <v>0000056655</v>
          </cell>
          <cell r="J1681" t="str">
            <v>S1</v>
          </cell>
          <cell r="K1681" t="str">
            <v>TEKNIK MESIN</v>
          </cell>
          <cell r="L1681" t="str">
            <v>PLAJU</v>
          </cell>
          <cell r="M1681" t="str">
            <v>24/08/1991</v>
          </cell>
          <cell r="N1681" t="str">
            <v>E13A90</v>
          </cell>
          <cell r="O1681" t="str">
            <v>ENJ. PEM</v>
          </cell>
          <cell r="P1681">
            <v>6</v>
          </cell>
          <cell r="Q1681">
            <v>5</v>
          </cell>
          <cell r="R1681">
            <v>5</v>
          </cell>
          <cell r="S1681">
            <v>16.666666666666668</v>
          </cell>
          <cell r="T1681">
            <v>7</v>
          </cell>
          <cell r="U1681">
            <v>1</v>
          </cell>
          <cell r="V1681">
            <v>-1</v>
          </cell>
          <cell r="W1681">
            <v>36</v>
          </cell>
          <cell r="X1681">
            <v>45071</v>
          </cell>
        </row>
        <row r="1682">
          <cell r="A1682" t="str">
            <v>714139</v>
          </cell>
          <cell r="B1682" t="str">
            <v xml:space="preserve">RINALDI  ST  </v>
          </cell>
          <cell r="C1682" t="str">
            <v>06</v>
          </cell>
          <cell r="D1682" t="str">
            <v>01/10/2002</v>
          </cell>
          <cell r="E1682" t="str">
            <v>INSP UT. PRIMARY PROCESS</v>
          </cell>
          <cell r="F1682" t="str">
            <v>05</v>
          </cell>
          <cell r="G1682" t="str">
            <v>01/01/2003</v>
          </cell>
          <cell r="H1682">
            <v>24650</v>
          </cell>
          <cell r="I1682" t="str">
            <v>0000056655</v>
          </cell>
          <cell r="J1682" t="str">
            <v>S1</v>
          </cell>
          <cell r="K1682" t="str">
            <v>TEKNIK MESIN</v>
          </cell>
          <cell r="L1682" t="str">
            <v>PLAJU</v>
          </cell>
          <cell r="M1682" t="str">
            <v>24/08/1991</v>
          </cell>
          <cell r="N1682" t="str">
            <v>E13122</v>
          </cell>
          <cell r="O1682" t="str">
            <v>INSPEKSI</v>
          </cell>
          <cell r="P1682">
            <v>6</v>
          </cell>
          <cell r="Q1682">
            <v>5</v>
          </cell>
          <cell r="R1682">
            <v>5</v>
          </cell>
          <cell r="S1682">
            <v>16.666666666666668</v>
          </cell>
          <cell r="T1682">
            <v>7</v>
          </cell>
          <cell r="U1682">
            <v>1</v>
          </cell>
          <cell r="V1682">
            <v>-1</v>
          </cell>
          <cell r="W1682">
            <v>37</v>
          </cell>
          <cell r="X1682">
            <v>44739</v>
          </cell>
        </row>
        <row r="1683">
          <cell r="A1683" t="str">
            <v>714147</v>
          </cell>
          <cell r="B1683" t="str">
            <v xml:space="preserve">I K H W A N    </v>
          </cell>
          <cell r="C1683" t="str">
            <v>06</v>
          </cell>
          <cell r="D1683" t="str">
            <v>01/10/2003</v>
          </cell>
          <cell r="E1683" t="str">
            <v>PWS. JAGA CD UTARA</v>
          </cell>
          <cell r="F1683" t="str">
            <v>06</v>
          </cell>
          <cell r="G1683" t="str">
            <v>01/10/2003</v>
          </cell>
          <cell r="H1683">
            <v>24575</v>
          </cell>
          <cell r="I1683" t="str">
            <v>0000055566</v>
          </cell>
          <cell r="J1683" t="str">
            <v>D3</v>
          </cell>
          <cell r="K1683" t="str">
            <v>SM TEK ELEKTRONIKA</v>
          </cell>
          <cell r="L1683" t="str">
            <v>PLAJU</v>
          </cell>
          <cell r="M1683" t="str">
            <v>24/08/1991</v>
          </cell>
          <cell r="N1683" t="str">
            <v>E13111</v>
          </cell>
          <cell r="O1683" t="str">
            <v>CD &amp; GP</v>
          </cell>
          <cell r="P1683">
            <v>5</v>
          </cell>
          <cell r="Q1683">
            <v>6</v>
          </cell>
          <cell r="R1683">
            <v>6</v>
          </cell>
          <cell r="S1683">
            <v>18.333333333333332</v>
          </cell>
          <cell r="T1683">
            <v>6</v>
          </cell>
          <cell r="U1683">
            <v>1</v>
          </cell>
          <cell r="V1683">
            <v>0</v>
          </cell>
          <cell r="W1683">
            <v>37</v>
          </cell>
          <cell r="X1683">
            <v>44664</v>
          </cell>
        </row>
        <row r="1684">
          <cell r="A1684" t="str">
            <v>714155</v>
          </cell>
          <cell r="B1684" t="str">
            <v xml:space="preserve">YURI TRISTANDI  ST  </v>
          </cell>
          <cell r="C1684" t="str">
            <v>06</v>
          </cell>
          <cell r="D1684" t="str">
            <v>01/10/2003</v>
          </cell>
          <cell r="E1684" t="str">
            <v>AST. AHLI ROT EQUIP PM/PDM</v>
          </cell>
          <cell r="F1684" t="str">
            <v>06</v>
          </cell>
          <cell r="G1684" t="str">
            <v>01/03/2003</v>
          </cell>
          <cell r="H1684">
            <v>25053</v>
          </cell>
          <cell r="I1684" t="str">
            <v>0000055665</v>
          </cell>
          <cell r="J1684" t="str">
            <v>S1</v>
          </cell>
          <cell r="K1684" t="str">
            <v>TEKNIK MESIN</v>
          </cell>
          <cell r="L1684" t="str">
            <v>PLAJU</v>
          </cell>
          <cell r="M1684" t="str">
            <v>24/08/1991</v>
          </cell>
          <cell r="N1684" t="str">
            <v>E13122</v>
          </cell>
          <cell r="O1684" t="str">
            <v>INSPEKSI</v>
          </cell>
          <cell r="P1684">
            <v>6</v>
          </cell>
          <cell r="Q1684">
            <v>6</v>
          </cell>
          <cell r="R1684">
            <v>5</v>
          </cell>
          <cell r="S1684">
            <v>18.333333333333332</v>
          </cell>
          <cell r="T1684">
            <v>7</v>
          </cell>
          <cell r="U1684">
            <v>1</v>
          </cell>
          <cell r="V1684">
            <v>0</v>
          </cell>
          <cell r="W1684">
            <v>36</v>
          </cell>
          <cell r="X1684">
            <v>45141</v>
          </cell>
        </row>
        <row r="1685">
          <cell r="A1685" t="str">
            <v>714171</v>
          </cell>
          <cell r="B1685" t="str">
            <v xml:space="preserve">BEBEN BUNYAMIN  ST  </v>
          </cell>
          <cell r="C1685" t="str">
            <v>06</v>
          </cell>
          <cell r="D1685" t="str">
            <v>01/10/2001</v>
          </cell>
          <cell r="E1685" t="str">
            <v>PWSU. RATATING EQUIPMENT</v>
          </cell>
          <cell r="F1685" t="str">
            <v>05</v>
          </cell>
          <cell r="G1685" t="str">
            <v>08/05/2001</v>
          </cell>
          <cell r="H1685">
            <v>25001</v>
          </cell>
          <cell r="I1685" t="str">
            <v>0000055556</v>
          </cell>
          <cell r="J1685" t="str">
            <v>S1</v>
          </cell>
          <cell r="K1685" t="str">
            <v>TEKNIK MESIN</v>
          </cell>
          <cell r="L1685" t="str">
            <v>PLAJU</v>
          </cell>
          <cell r="M1685" t="str">
            <v>24/08/1991</v>
          </cell>
          <cell r="N1685" t="str">
            <v>E13122</v>
          </cell>
          <cell r="O1685" t="str">
            <v>INSPEKSI</v>
          </cell>
          <cell r="P1685">
            <v>5</v>
          </cell>
          <cell r="Q1685">
            <v>5</v>
          </cell>
          <cell r="R1685">
            <v>6</v>
          </cell>
          <cell r="S1685">
            <v>16.666666666666668</v>
          </cell>
          <cell r="T1685">
            <v>7</v>
          </cell>
          <cell r="U1685">
            <v>3</v>
          </cell>
          <cell r="V1685">
            <v>-1</v>
          </cell>
          <cell r="W1685">
            <v>36</v>
          </cell>
          <cell r="X1685">
            <v>45089</v>
          </cell>
        </row>
        <row r="1686">
          <cell r="A1686" t="str">
            <v>714188</v>
          </cell>
          <cell r="B1686" t="str">
            <v xml:space="preserve">FARID USMAN    </v>
          </cell>
          <cell r="C1686" t="str">
            <v>06</v>
          </cell>
          <cell r="D1686" t="str">
            <v>01/04/2003</v>
          </cell>
          <cell r="E1686" t="str">
            <v>OPERATION ENGINEER</v>
          </cell>
          <cell r="F1686" t="str">
            <v>05</v>
          </cell>
          <cell r="G1686" t="str">
            <v>03/01/2000</v>
          </cell>
          <cell r="H1686">
            <v>24244</v>
          </cell>
          <cell r="I1686" t="str">
            <v>0000065566</v>
          </cell>
          <cell r="J1686" t="str">
            <v>D3</v>
          </cell>
          <cell r="K1686" t="str">
            <v>SM TEKNIK MESIN</v>
          </cell>
          <cell r="L1686" t="str">
            <v>PLAJU</v>
          </cell>
          <cell r="M1686" t="str">
            <v>24/08/1991</v>
          </cell>
          <cell r="N1686" t="str">
            <v>E13118</v>
          </cell>
          <cell r="O1686" t="str">
            <v>U T L</v>
          </cell>
          <cell r="P1686">
            <v>5</v>
          </cell>
          <cell r="Q1686">
            <v>6</v>
          </cell>
          <cell r="R1686">
            <v>6</v>
          </cell>
          <cell r="S1686">
            <v>18.333333333333332</v>
          </cell>
          <cell r="T1686">
            <v>6</v>
          </cell>
          <cell r="U1686">
            <v>4</v>
          </cell>
          <cell r="V1686">
            <v>-1</v>
          </cell>
          <cell r="W1686">
            <v>38</v>
          </cell>
          <cell r="X1686">
            <v>44333</v>
          </cell>
        </row>
        <row r="1687">
          <cell r="A1687" t="str">
            <v>714196</v>
          </cell>
          <cell r="B1687" t="str">
            <v xml:space="preserve">SOEGIH WIDHODO    </v>
          </cell>
          <cell r="C1687" t="str">
            <v>06</v>
          </cell>
          <cell r="D1687" t="str">
            <v>01/10/2003</v>
          </cell>
          <cell r="E1687" t="str">
            <v>PWS. JAGA AUX PS - 2</v>
          </cell>
          <cell r="F1687" t="str">
            <v>06</v>
          </cell>
          <cell r="G1687" t="str">
            <v>03/01/2000</v>
          </cell>
          <cell r="H1687">
            <v>24730</v>
          </cell>
          <cell r="I1687" t="str">
            <v>0000055666</v>
          </cell>
          <cell r="J1687" t="str">
            <v>D3</v>
          </cell>
          <cell r="K1687" t="str">
            <v>SM TEKNIK MESIN</v>
          </cell>
          <cell r="L1687" t="str">
            <v>PLAJU</v>
          </cell>
          <cell r="M1687" t="str">
            <v>24/08/1991</v>
          </cell>
          <cell r="N1687" t="str">
            <v>E13118</v>
          </cell>
          <cell r="O1687" t="str">
            <v>U T L</v>
          </cell>
          <cell r="P1687">
            <v>6</v>
          </cell>
          <cell r="Q1687">
            <v>6</v>
          </cell>
          <cell r="R1687">
            <v>6</v>
          </cell>
          <cell r="S1687">
            <v>20</v>
          </cell>
          <cell r="T1687">
            <v>6</v>
          </cell>
          <cell r="U1687">
            <v>4</v>
          </cell>
          <cell r="V1687">
            <v>0</v>
          </cell>
          <cell r="W1687">
            <v>37</v>
          </cell>
          <cell r="X1687">
            <v>44819</v>
          </cell>
        </row>
        <row r="1688">
          <cell r="A1688" t="str">
            <v>714203</v>
          </cell>
          <cell r="B1688" t="str">
            <v xml:space="preserve">NOVA PASARIBU  ST  </v>
          </cell>
          <cell r="C1688" t="str">
            <v>07</v>
          </cell>
          <cell r="D1688" t="str">
            <v>01/04/2001</v>
          </cell>
          <cell r="E1688" t="str">
            <v>AST.AHLI REN&amp;SIST INSTPE</v>
          </cell>
          <cell r="F1688" t="str">
            <v>06</v>
          </cell>
          <cell r="G1688" t="str">
            <v>01/01/2003</v>
          </cell>
          <cell r="H1688">
            <v>25156</v>
          </cell>
          <cell r="I1688" t="str">
            <v>0000056555</v>
          </cell>
          <cell r="J1688" t="str">
            <v>S1</v>
          </cell>
          <cell r="K1688" t="str">
            <v>TEKNIK INDUSTRI</v>
          </cell>
          <cell r="L1688" t="str">
            <v>PLAJU</v>
          </cell>
          <cell r="M1688" t="str">
            <v>24/08/1991</v>
          </cell>
          <cell r="N1688" t="str">
            <v>E13121</v>
          </cell>
          <cell r="O1688" t="str">
            <v>REN &amp; KOORD KSP</v>
          </cell>
          <cell r="P1688">
            <v>5</v>
          </cell>
          <cell r="Q1688">
            <v>5</v>
          </cell>
          <cell r="R1688">
            <v>5</v>
          </cell>
          <cell r="S1688">
            <v>15</v>
          </cell>
          <cell r="T1688">
            <v>7</v>
          </cell>
          <cell r="U1688">
            <v>1</v>
          </cell>
          <cell r="V1688">
            <v>-1</v>
          </cell>
          <cell r="W1688">
            <v>36</v>
          </cell>
          <cell r="X1688">
            <v>45244</v>
          </cell>
        </row>
        <row r="1689">
          <cell r="A1689" t="str">
            <v>714893</v>
          </cell>
          <cell r="B1689" t="str">
            <v xml:space="preserve">HERIYANI    </v>
          </cell>
          <cell r="C1689" t="str">
            <v>10</v>
          </cell>
          <cell r="D1689" t="str">
            <v>01/10/2003</v>
          </cell>
          <cell r="E1689" t="str">
            <v>AST. ADM &amp; KEUANGAN</v>
          </cell>
          <cell r="F1689" t="str">
            <v>08</v>
          </cell>
          <cell r="G1689" t="str">
            <v>01/07/2000</v>
          </cell>
          <cell r="H1689">
            <v>24439</v>
          </cell>
          <cell r="I1689" t="str">
            <v>0000055665</v>
          </cell>
          <cell r="J1689" t="str">
            <v>SMA</v>
          </cell>
          <cell r="K1689" t="str">
            <v>SMA/PASPAL/IPA</v>
          </cell>
          <cell r="L1689" t="str">
            <v>PLAJU</v>
          </cell>
          <cell r="M1689" t="str">
            <v>01/07/1991</v>
          </cell>
          <cell r="N1689" t="str">
            <v>E13760</v>
          </cell>
          <cell r="O1689" t="str">
            <v>DIKLAT</v>
          </cell>
          <cell r="P1689">
            <v>6</v>
          </cell>
          <cell r="Q1689">
            <v>6</v>
          </cell>
          <cell r="R1689">
            <v>5</v>
          </cell>
          <cell r="S1689">
            <v>18.333333333333332</v>
          </cell>
          <cell r="T1689">
            <v>3</v>
          </cell>
          <cell r="U1689">
            <v>4</v>
          </cell>
          <cell r="V1689">
            <v>-2</v>
          </cell>
          <cell r="W1689">
            <v>38</v>
          </cell>
          <cell r="X1689">
            <v>44528</v>
          </cell>
        </row>
        <row r="1690">
          <cell r="A1690" t="str">
            <v>717103</v>
          </cell>
          <cell r="B1690" t="str">
            <v xml:space="preserve">SIGIT PRADJAKA  S  IR MM </v>
          </cell>
          <cell r="C1690" t="str">
            <v>05</v>
          </cell>
          <cell r="D1690" t="str">
            <v>01/04/2001</v>
          </cell>
          <cell r="E1690" t="str">
            <v>KA. PROSES PENGEMBANGAN</v>
          </cell>
          <cell r="F1690" t="str">
            <v>04</v>
          </cell>
          <cell r="G1690" t="str">
            <v>01/01/2004</v>
          </cell>
          <cell r="H1690">
            <v>24397</v>
          </cell>
          <cell r="I1690" t="str">
            <v>0000066666</v>
          </cell>
          <cell r="J1690" t="str">
            <v>S2</v>
          </cell>
          <cell r="K1690" t="str">
            <v>S2 MAGISTER MANAJEMEN/SWD</v>
          </cell>
          <cell r="L1690" t="str">
            <v>PLAJU</v>
          </cell>
          <cell r="M1690" t="str">
            <v>02/11/1991</v>
          </cell>
          <cell r="N1690" t="str">
            <v>E13310</v>
          </cell>
          <cell r="O1690" t="str">
            <v>PE</v>
          </cell>
          <cell r="P1690">
            <v>6</v>
          </cell>
          <cell r="Q1690">
            <v>6</v>
          </cell>
          <cell r="R1690">
            <v>6</v>
          </cell>
          <cell r="S1690">
            <v>20</v>
          </cell>
          <cell r="T1690">
            <v>8</v>
          </cell>
          <cell r="U1690">
            <v>0</v>
          </cell>
          <cell r="V1690">
            <v>-1</v>
          </cell>
          <cell r="W1690">
            <v>38</v>
          </cell>
          <cell r="X1690">
            <v>44486</v>
          </cell>
        </row>
        <row r="1691">
          <cell r="A1691" t="str">
            <v>717233</v>
          </cell>
          <cell r="B1691" t="str">
            <v xml:space="preserve">KUSTINAH  IR  </v>
          </cell>
          <cell r="C1691" t="str">
            <v>05</v>
          </cell>
          <cell r="D1691" t="str">
            <v>01/10/2001</v>
          </cell>
          <cell r="E1691" t="str">
            <v>AHLI PRODUK DAN DISTRIBUS</v>
          </cell>
          <cell r="F1691" t="str">
            <v>05</v>
          </cell>
          <cell r="G1691" t="str">
            <v>26/10/2001</v>
          </cell>
          <cell r="H1691">
            <v>24065</v>
          </cell>
          <cell r="I1691" t="str">
            <v>0000056665</v>
          </cell>
          <cell r="J1691" t="str">
            <v>S1</v>
          </cell>
          <cell r="K1691" t="str">
            <v>TEKNIK KIMIA</v>
          </cell>
          <cell r="L1691" t="str">
            <v>PLAJU</v>
          </cell>
          <cell r="M1691" t="str">
            <v>02/11/1991</v>
          </cell>
          <cell r="N1691" t="str">
            <v>E13310</v>
          </cell>
          <cell r="O1691" t="str">
            <v>PE</v>
          </cell>
          <cell r="P1691">
            <v>6</v>
          </cell>
          <cell r="Q1691">
            <v>6</v>
          </cell>
          <cell r="R1691">
            <v>5</v>
          </cell>
          <cell r="S1691">
            <v>18.333333333333332</v>
          </cell>
          <cell r="T1691">
            <v>7</v>
          </cell>
          <cell r="U1691">
            <v>3</v>
          </cell>
          <cell r="V1691">
            <v>0</v>
          </cell>
          <cell r="W1691">
            <v>39</v>
          </cell>
          <cell r="X1691">
            <v>44154</v>
          </cell>
        </row>
        <row r="1692">
          <cell r="A1692" t="str">
            <v>717388</v>
          </cell>
          <cell r="B1692" t="str">
            <v xml:space="preserve">SYAWALUDIN AZWAR  IR  </v>
          </cell>
          <cell r="C1692" t="str">
            <v>05</v>
          </cell>
          <cell r="D1692" t="str">
            <v>01/04/2001</v>
          </cell>
          <cell r="E1692" t="str">
            <v>KA. PROSES ENVI &amp; SAFETY</v>
          </cell>
          <cell r="F1692" t="str">
            <v>04</v>
          </cell>
          <cell r="G1692" t="str">
            <v>10/09/2003</v>
          </cell>
          <cell r="H1692">
            <v>23422</v>
          </cell>
          <cell r="I1692" t="str">
            <v>0000066676</v>
          </cell>
          <cell r="J1692" t="str">
            <v>S1</v>
          </cell>
          <cell r="K1692" t="str">
            <v>TEKNIK KIMIA</v>
          </cell>
          <cell r="L1692" t="str">
            <v>PLAJU</v>
          </cell>
          <cell r="M1692" t="str">
            <v>02/11/1991</v>
          </cell>
          <cell r="N1692" t="str">
            <v>E13310</v>
          </cell>
          <cell r="O1692" t="str">
            <v>PE</v>
          </cell>
          <cell r="P1692">
            <v>6</v>
          </cell>
          <cell r="Q1692">
            <v>7</v>
          </cell>
          <cell r="R1692">
            <v>6</v>
          </cell>
          <cell r="S1692">
            <v>23.333333333333332</v>
          </cell>
          <cell r="T1692">
            <v>7</v>
          </cell>
          <cell r="U1692">
            <v>1</v>
          </cell>
          <cell r="V1692">
            <v>-1</v>
          </cell>
          <cell r="W1692">
            <v>40</v>
          </cell>
          <cell r="X1692">
            <v>43511</v>
          </cell>
        </row>
        <row r="1693">
          <cell r="A1693" t="str">
            <v>717493</v>
          </cell>
          <cell r="B1693" t="str">
            <v xml:space="preserve">MOH. HASAN EFENDI  IR  </v>
          </cell>
          <cell r="C1693" t="str">
            <v>05</v>
          </cell>
          <cell r="D1693" t="str">
            <v>01/10/2001</v>
          </cell>
          <cell r="E1693" t="str">
            <v>KA. AUXILARIES</v>
          </cell>
          <cell r="F1693" t="str">
            <v>04</v>
          </cell>
          <cell r="G1693" t="str">
            <v>15/01/2003</v>
          </cell>
          <cell r="H1693">
            <v>24274</v>
          </cell>
          <cell r="I1693" t="str">
            <v>0000056676</v>
          </cell>
          <cell r="J1693" t="str">
            <v>S1</v>
          </cell>
          <cell r="K1693" t="str">
            <v>TEKNIK KIMIA</v>
          </cell>
          <cell r="L1693" t="str">
            <v>PLAJU</v>
          </cell>
          <cell r="M1693" t="str">
            <v>02/11/1991</v>
          </cell>
          <cell r="N1693" t="str">
            <v>E13118</v>
          </cell>
          <cell r="O1693" t="str">
            <v>U T L</v>
          </cell>
          <cell r="P1693">
            <v>6</v>
          </cell>
          <cell r="Q1693">
            <v>7</v>
          </cell>
          <cell r="R1693">
            <v>6</v>
          </cell>
          <cell r="S1693">
            <v>23.333333333333332</v>
          </cell>
          <cell r="T1693">
            <v>7</v>
          </cell>
          <cell r="U1693">
            <v>1</v>
          </cell>
          <cell r="V1693">
            <v>-1</v>
          </cell>
          <cell r="W1693">
            <v>38</v>
          </cell>
          <cell r="X1693">
            <v>44363</v>
          </cell>
        </row>
        <row r="1694">
          <cell r="A1694" t="str">
            <v>717533</v>
          </cell>
          <cell r="B1694" t="str">
            <v xml:space="preserve">SIGID WIDIJANTOJO  IR  </v>
          </cell>
          <cell r="C1694" t="str">
            <v>05</v>
          </cell>
          <cell r="D1694" t="str">
            <v>01/10/2001</v>
          </cell>
          <cell r="E1694" t="str">
            <v>AU. REN BB PROD. NBM &amp; PETKIM</v>
          </cell>
          <cell r="F1694" t="str">
            <v>04</v>
          </cell>
          <cell r="G1694" t="str">
            <v>15/10/2003</v>
          </cell>
          <cell r="H1694">
            <v>23453</v>
          </cell>
          <cell r="I1694" t="str">
            <v>0000056665</v>
          </cell>
          <cell r="J1694" t="str">
            <v>S1</v>
          </cell>
          <cell r="K1694" t="str">
            <v>TEKNIK KIMIA</v>
          </cell>
          <cell r="L1694" t="str">
            <v>PLAJU</v>
          </cell>
          <cell r="M1694" t="str">
            <v>02/11/1991</v>
          </cell>
          <cell r="N1694" t="str">
            <v>E13210</v>
          </cell>
          <cell r="O1694" t="str">
            <v>REN BB PROD&amp;EKON</v>
          </cell>
          <cell r="P1694">
            <v>6</v>
          </cell>
          <cell r="Q1694">
            <v>6</v>
          </cell>
          <cell r="R1694">
            <v>5</v>
          </cell>
          <cell r="S1694">
            <v>18.333333333333332</v>
          </cell>
          <cell r="T1694">
            <v>7</v>
          </cell>
          <cell r="U1694">
            <v>1</v>
          </cell>
          <cell r="V1694">
            <v>-1</v>
          </cell>
          <cell r="W1694">
            <v>40</v>
          </cell>
          <cell r="X1694">
            <v>43541</v>
          </cell>
        </row>
        <row r="1695">
          <cell r="A1695" t="str">
            <v>717574</v>
          </cell>
          <cell r="B1695" t="str">
            <v xml:space="preserve">MUHAMAD YUSRAN  IR  </v>
          </cell>
          <cell r="C1695" t="str">
            <v>05</v>
          </cell>
          <cell r="D1695" t="str">
            <v>01/10/2001</v>
          </cell>
          <cell r="E1695" t="str">
            <v>AU. LINIER PROG EVAL ENERGI&amp;LOSS</v>
          </cell>
          <cell r="F1695" t="str">
            <v>04</v>
          </cell>
          <cell r="G1695" t="str">
            <v>02/06/2003</v>
          </cell>
          <cell r="H1695">
            <v>22297</v>
          </cell>
          <cell r="I1695" t="str">
            <v>0000056666</v>
          </cell>
          <cell r="J1695" t="str">
            <v>S1</v>
          </cell>
          <cell r="K1695" t="str">
            <v>TEKNIK KIMIA</v>
          </cell>
          <cell r="L1695" t="str">
            <v>PLAJU</v>
          </cell>
          <cell r="M1695" t="str">
            <v>02/11/1991</v>
          </cell>
          <cell r="N1695" t="str">
            <v>E13210</v>
          </cell>
          <cell r="O1695" t="str">
            <v>REN BB PROD&amp;EKON</v>
          </cell>
          <cell r="P1695">
            <v>6</v>
          </cell>
          <cell r="Q1695">
            <v>6</v>
          </cell>
          <cell r="R1695">
            <v>6</v>
          </cell>
          <cell r="S1695">
            <v>20</v>
          </cell>
          <cell r="T1695">
            <v>7</v>
          </cell>
          <cell r="U1695">
            <v>1</v>
          </cell>
          <cell r="V1695">
            <v>-1</v>
          </cell>
          <cell r="W1695">
            <v>43</v>
          </cell>
          <cell r="X1695">
            <v>42385</v>
          </cell>
        </row>
        <row r="1696">
          <cell r="A1696" t="str">
            <v>717599</v>
          </cell>
          <cell r="B1696" t="str">
            <v xml:space="preserve">TITA SAVITRI  IR  </v>
          </cell>
          <cell r="C1696" t="str">
            <v>05</v>
          </cell>
          <cell r="D1696" t="str">
            <v>01/10/2001</v>
          </cell>
          <cell r="E1696" t="str">
            <v>AHLI PETROKIMIA</v>
          </cell>
          <cell r="F1696" t="str">
            <v>05</v>
          </cell>
          <cell r="G1696" t="str">
            <v>03/01/2000</v>
          </cell>
          <cell r="H1696">
            <v>22956</v>
          </cell>
          <cell r="I1696" t="str">
            <v>0000056565</v>
          </cell>
          <cell r="J1696" t="str">
            <v>S1</v>
          </cell>
          <cell r="K1696" t="str">
            <v>TEKNIK KIMIA</v>
          </cell>
          <cell r="L1696" t="str">
            <v>PLAJU</v>
          </cell>
          <cell r="M1696" t="str">
            <v>02/11/1991</v>
          </cell>
          <cell r="N1696" t="str">
            <v>E13310</v>
          </cell>
          <cell r="O1696" t="str">
            <v>PE</v>
          </cell>
          <cell r="P1696">
            <v>5</v>
          </cell>
          <cell r="Q1696">
            <v>6</v>
          </cell>
          <cell r="R1696">
            <v>5</v>
          </cell>
          <cell r="S1696">
            <v>16.666666666666668</v>
          </cell>
          <cell r="T1696">
            <v>7</v>
          </cell>
          <cell r="U1696">
            <v>4</v>
          </cell>
          <cell r="V1696">
            <v>0</v>
          </cell>
          <cell r="W1696">
            <v>42</v>
          </cell>
          <cell r="X1696">
            <v>43045</v>
          </cell>
        </row>
        <row r="1697">
          <cell r="A1697" t="str">
            <v>717622</v>
          </cell>
          <cell r="B1697" t="str">
            <v xml:space="preserve">ASTERIA TRI WAHYUNI  IR  </v>
          </cell>
          <cell r="C1697" t="str">
            <v>06</v>
          </cell>
          <cell r="D1697" t="str">
            <v>01/10/1998</v>
          </cell>
          <cell r="E1697" t="str">
            <v>KA.BAG. LL</v>
          </cell>
          <cell r="F1697" t="str">
            <v>05</v>
          </cell>
          <cell r="G1697" t="str">
            <v>24/03/2003</v>
          </cell>
          <cell r="H1697">
            <v>23967</v>
          </cell>
          <cell r="I1697" t="str">
            <v>0000066666</v>
          </cell>
          <cell r="J1697" t="str">
            <v>S1</v>
          </cell>
          <cell r="K1697" t="str">
            <v>TEKNIK KIMIA</v>
          </cell>
          <cell r="L1697" t="str">
            <v>PLAJU</v>
          </cell>
          <cell r="M1697" t="str">
            <v>02/11/1991</v>
          </cell>
          <cell r="N1697" t="str">
            <v>E13430</v>
          </cell>
          <cell r="O1697" t="str">
            <v>LL</v>
          </cell>
          <cell r="P1697">
            <v>6</v>
          </cell>
          <cell r="Q1697">
            <v>6</v>
          </cell>
          <cell r="R1697">
            <v>6</v>
          </cell>
          <cell r="S1697">
            <v>20</v>
          </cell>
          <cell r="T1697">
            <v>7</v>
          </cell>
          <cell r="U1697">
            <v>1</v>
          </cell>
          <cell r="V1697">
            <v>-1</v>
          </cell>
          <cell r="W1697">
            <v>39</v>
          </cell>
          <cell r="X1697">
            <v>44056</v>
          </cell>
        </row>
        <row r="1698">
          <cell r="A1698" t="str">
            <v>717639</v>
          </cell>
          <cell r="B1698" t="str">
            <v xml:space="preserve">ANANG POERWAHJOEDI  IR  </v>
          </cell>
          <cell r="C1698" t="str">
            <v>05</v>
          </cell>
          <cell r="D1698" t="str">
            <v>01/10/2001</v>
          </cell>
          <cell r="E1698" t="str">
            <v>KA. PROSES KONTROL</v>
          </cell>
          <cell r="F1698" t="str">
            <v>04</v>
          </cell>
          <cell r="G1698" t="str">
            <v>10/09/2003</v>
          </cell>
          <cell r="H1698">
            <v>23493</v>
          </cell>
          <cell r="I1698" t="str">
            <v>0000056665</v>
          </cell>
          <cell r="J1698" t="str">
            <v>S1</v>
          </cell>
          <cell r="K1698" t="str">
            <v>TEKNIK KIMIA</v>
          </cell>
          <cell r="L1698" t="str">
            <v>SUNGAI GERONG</v>
          </cell>
          <cell r="M1698" t="str">
            <v>02/11/1991</v>
          </cell>
          <cell r="N1698" t="str">
            <v>E13310</v>
          </cell>
          <cell r="O1698" t="str">
            <v>PE</v>
          </cell>
          <cell r="P1698">
            <v>6</v>
          </cell>
          <cell r="Q1698">
            <v>6</v>
          </cell>
          <cell r="R1698">
            <v>5</v>
          </cell>
          <cell r="S1698">
            <v>18.333333333333332</v>
          </cell>
          <cell r="T1698">
            <v>7</v>
          </cell>
          <cell r="U1698">
            <v>1</v>
          </cell>
          <cell r="V1698">
            <v>-1</v>
          </cell>
          <cell r="W1698">
            <v>40</v>
          </cell>
          <cell r="X1698">
            <v>43581</v>
          </cell>
        </row>
        <row r="1699">
          <cell r="A1699" t="str">
            <v>717728</v>
          </cell>
          <cell r="B1699" t="str">
            <v xml:space="preserve">SUSILO SRI MULYO HB  IR  </v>
          </cell>
          <cell r="C1699" t="str">
            <v>05</v>
          </cell>
          <cell r="D1699" t="str">
            <v>01/10/2001</v>
          </cell>
          <cell r="E1699" t="str">
            <v>INP. UT.SECONDARY PROCESS</v>
          </cell>
          <cell r="F1699" t="str">
            <v>05</v>
          </cell>
          <cell r="G1699" t="str">
            <v>03/01/2000</v>
          </cell>
          <cell r="H1699">
            <v>24265</v>
          </cell>
          <cell r="I1699" t="str">
            <v>0000055666</v>
          </cell>
          <cell r="J1699" t="str">
            <v>S1</v>
          </cell>
          <cell r="K1699" t="str">
            <v>TEKNIK MESIN</v>
          </cell>
          <cell r="L1699" t="str">
            <v>PLAJU</v>
          </cell>
          <cell r="M1699" t="str">
            <v>02/11/1991</v>
          </cell>
          <cell r="N1699" t="str">
            <v>E13122</v>
          </cell>
          <cell r="O1699" t="str">
            <v>INSPEKSI</v>
          </cell>
          <cell r="P1699">
            <v>6</v>
          </cell>
          <cell r="Q1699">
            <v>6</v>
          </cell>
          <cell r="R1699">
            <v>6</v>
          </cell>
          <cell r="S1699">
            <v>20</v>
          </cell>
          <cell r="T1699">
            <v>7</v>
          </cell>
          <cell r="U1699">
            <v>4</v>
          </cell>
          <cell r="V1699">
            <v>0</v>
          </cell>
          <cell r="W1699">
            <v>38</v>
          </cell>
          <cell r="X1699">
            <v>44354</v>
          </cell>
        </row>
        <row r="1700">
          <cell r="A1700" t="str">
            <v>717866</v>
          </cell>
          <cell r="B1700" t="str">
            <v xml:space="preserve">HULMAN TURNIP  IR  </v>
          </cell>
          <cell r="C1700" t="str">
            <v>05</v>
          </cell>
          <cell r="D1700" t="str">
            <v>01/04/2001</v>
          </cell>
          <cell r="E1700" t="str">
            <v>PWSU. STATUTORY</v>
          </cell>
          <cell r="F1700" t="str">
            <v>05</v>
          </cell>
          <cell r="G1700" t="str">
            <v>08/05/2001</v>
          </cell>
          <cell r="H1700">
            <v>22142</v>
          </cell>
          <cell r="I1700" t="str">
            <v>0000065666</v>
          </cell>
          <cell r="J1700" t="str">
            <v>S1</v>
          </cell>
          <cell r="K1700" t="str">
            <v>TEKNIK MESIN</v>
          </cell>
          <cell r="L1700" t="str">
            <v>PLAJU</v>
          </cell>
          <cell r="M1700" t="str">
            <v>02/11/1991</v>
          </cell>
          <cell r="N1700" t="str">
            <v>E13122</v>
          </cell>
          <cell r="O1700" t="str">
            <v>INSPEKSI</v>
          </cell>
          <cell r="P1700">
            <v>6</v>
          </cell>
          <cell r="Q1700">
            <v>6</v>
          </cell>
          <cell r="R1700">
            <v>6</v>
          </cell>
          <cell r="S1700">
            <v>20</v>
          </cell>
          <cell r="T1700">
            <v>7</v>
          </cell>
          <cell r="U1700">
            <v>3</v>
          </cell>
          <cell r="V1700">
            <v>0</v>
          </cell>
          <cell r="W1700">
            <v>44</v>
          </cell>
          <cell r="X1700">
            <v>42230</v>
          </cell>
        </row>
        <row r="1701">
          <cell r="A1701" t="str">
            <v>717882</v>
          </cell>
          <cell r="B1701" t="str">
            <v xml:space="preserve">TARMIZI  IR  </v>
          </cell>
          <cell r="C1701" t="str">
            <v>05</v>
          </cell>
          <cell r="D1701" t="str">
            <v>01/04/2001</v>
          </cell>
          <cell r="E1701" t="str">
            <v>AHLI  PROYEK</v>
          </cell>
          <cell r="F1701" t="str">
            <v>04</v>
          </cell>
          <cell r="G1701" t="str">
            <v>01/01/2004</v>
          </cell>
          <cell r="H1701">
            <v>23224</v>
          </cell>
          <cell r="I1701" t="str">
            <v>0000056666</v>
          </cell>
          <cell r="J1701" t="str">
            <v>S1</v>
          </cell>
          <cell r="K1701" t="str">
            <v>TEKNIK MESIN</v>
          </cell>
          <cell r="L1701" t="str">
            <v>PLAJU</v>
          </cell>
          <cell r="M1701" t="str">
            <v>02/11/1991</v>
          </cell>
          <cell r="N1701" t="str">
            <v>E13330</v>
          </cell>
          <cell r="O1701" t="str">
            <v>PROY ENJ</v>
          </cell>
          <cell r="P1701">
            <v>6</v>
          </cell>
          <cell r="Q1701">
            <v>6</v>
          </cell>
          <cell r="R1701">
            <v>6</v>
          </cell>
          <cell r="S1701">
            <v>20</v>
          </cell>
          <cell r="T1701">
            <v>7</v>
          </cell>
          <cell r="U1701">
            <v>0</v>
          </cell>
          <cell r="V1701">
            <v>-1</v>
          </cell>
          <cell r="W1701">
            <v>41</v>
          </cell>
          <cell r="X1701">
            <v>43313</v>
          </cell>
        </row>
        <row r="1702">
          <cell r="A1702" t="str">
            <v>717947</v>
          </cell>
          <cell r="B1702" t="str">
            <v xml:space="preserve">EDDI SEMBIRING  IR  </v>
          </cell>
          <cell r="C1702" t="str">
            <v>05</v>
          </cell>
          <cell r="D1702" t="str">
            <v>01/04/2001</v>
          </cell>
          <cell r="E1702" t="str">
            <v>KEPALA ROTATING ENJ</v>
          </cell>
          <cell r="F1702" t="str">
            <v>04</v>
          </cell>
          <cell r="G1702" t="str">
            <v>01/10/2002</v>
          </cell>
          <cell r="H1702">
            <v>22884</v>
          </cell>
          <cell r="I1702" t="str">
            <v>0000055666</v>
          </cell>
          <cell r="J1702" t="str">
            <v>S1</v>
          </cell>
          <cell r="K1702" t="str">
            <v>TEKNIK MESIN</v>
          </cell>
          <cell r="L1702" t="str">
            <v>PLAJU</v>
          </cell>
          <cell r="M1702" t="str">
            <v>02/11/1991</v>
          </cell>
          <cell r="N1702" t="str">
            <v>E13320</v>
          </cell>
          <cell r="O1702" t="str">
            <v>FAS ENJ</v>
          </cell>
          <cell r="P1702">
            <v>6</v>
          </cell>
          <cell r="Q1702">
            <v>6</v>
          </cell>
          <cell r="R1702">
            <v>6</v>
          </cell>
          <cell r="S1702">
            <v>20</v>
          </cell>
          <cell r="T1702">
            <v>7</v>
          </cell>
          <cell r="U1702">
            <v>2</v>
          </cell>
          <cell r="V1702">
            <v>-1</v>
          </cell>
          <cell r="W1702">
            <v>42</v>
          </cell>
          <cell r="X1702">
            <v>42973</v>
          </cell>
        </row>
        <row r="1703">
          <cell r="A1703" t="str">
            <v>718002</v>
          </cell>
          <cell r="B1703" t="str">
            <v xml:space="preserve">ROBERTUS KISWANDONO  IR  </v>
          </cell>
          <cell r="C1703" t="str">
            <v>05</v>
          </cell>
          <cell r="D1703" t="str">
            <v>01/04/2001</v>
          </cell>
          <cell r="E1703" t="str">
            <v>AHLI KOROSI &amp; METALLURGY</v>
          </cell>
          <cell r="F1703" t="str">
            <v>05</v>
          </cell>
          <cell r="G1703" t="str">
            <v>03/01/2000</v>
          </cell>
          <cell r="H1703">
            <v>22988</v>
          </cell>
          <cell r="I1703" t="str">
            <v>0000055566</v>
          </cell>
          <cell r="J1703" t="str">
            <v>S1</v>
          </cell>
          <cell r="K1703" t="str">
            <v>TEKNIK MESIN</v>
          </cell>
          <cell r="L1703" t="str">
            <v>PLAJU</v>
          </cell>
          <cell r="M1703" t="str">
            <v>02/11/1991</v>
          </cell>
          <cell r="N1703" t="str">
            <v>E13122</v>
          </cell>
          <cell r="O1703" t="str">
            <v>INSPEKSI</v>
          </cell>
          <cell r="P1703">
            <v>5</v>
          </cell>
          <cell r="Q1703">
            <v>6</v>
          </cell>
          <cell r="R1703">
            <v>6</v>
          </cell>
          <cell r="S1703">
            <v>18.333333333333332</v>
          </cell>
          <cell r="T1703">
            <v>7</v>
          </cell>
          <cell r="U1703">
            <v>4</v>
          </cell>
          <cell r="V1703">
            <v>0</v>
          </cell>
          <cell r="W1703">
            <v>42</v>
          </cell>
          <cell r="X1703">
            <v>43077</v>
          </cell>
        </row>
        <row r="1704">
          <cell r="A1704" t="str">
            <v>718108</v>
          </cell>
          <cell r="B1704" t="str">
            <v xml:space="preserve">AHWAN TRIANTORO  IR  </v>
          </cell>
          <cell r="C1704" t="str">
            <v>05</v>
          </cell>
          <cell r="D1704" t="str">
            <v>01/04/2001</v>
          </cell>
          <cell r="E1704" t="str">
            <v>AHLI PROYEK</v>
          </cell>
          <cell r="F1704" t="str">
            <v>04</v>
          </cell>
          <cell r="G1704" t="str">
            <v>03/09/2003</v>
          </cell>
          <cell r="H1704">
            <v>23346</v>
          </cell>
          <cell r="I1704" t="str">
            <v>0000066666</v>
          </cell>
          <cell r="J1704" t="str">
            <v>S1</v>
          </cell>
          <cell r="K1704" t="str">
            <v>TEKNIK ELEKTRO</v>
          </cell>
          <cell r="L1704" t="str">
            <v>PLAJU</v>
          </cell>
          <cell r="M1704" t="str">
            <v>02/11/1991</v>
          </cell>
          <cell r="N1704" t="str">
            <v>E13330</v>
          </cell>
          <cell r="O1704" t="str">
            <v>PROY ENJ</v>
          </cell>
          <cell r="P1704">
            <v>6</v>
          </cell>
          <cell r="Q1704">
            <v>6</v>
          </cell>
          <cell r="R1704">
            <v>6</v>
          </cell>
          <cell r="S1704">
            <v>20</v>
          </cell>
          <cell r="T1704">
            <v>7</v>
          </cell>
          <cell r="U1704">
            <v>1</v>
          </cell>
          <cell r="V1704">
            <v>-1</v>
          </cell>
          <cell r="W1704">
            <v>41</v>
          </cell>
          <cell r="X1704">
            <v>43435</v>
          </cell>
        </row>
        <row r="1705">
          <cell r="A1705" t="str">
            <v>718124</v>
          </cell>
          <cell r="B1705" t="str">
            <v xml:space="preserve">MOCHAMAD ZAINI  IR  </v>
          </cell>
          <cell r="C1705" t="str">
            <v>05</v>
          </cell>
          <cell r="D1705" t="str">
            <v>01/10/2001</v>
          </cell>
          <cell r="E1705" t="str">
            <v>KA. INSTRUMENT ENJINIRING</v>
          </cell>
          <cell r="F1705" t="str">
            <v>04</v>
          </cell>
          <cell r="G1705" t="str">
            <v>25/03/2004</v>
          </cell>
          <cell r="H1705">
            <v>23497</v>
          </cell>
          <cell r="I1705" t="str">
            <v>0000066665</v>
          </cell>
          <cell r="J1705" t="str">
            <v>S1</v>
          </cell>
          <cell r="K1705" t="str">
            <v>TEKNIK INDUSTRI</v>
          </cell>
          <cell r="L1705" t="str">
            <v>PLAJU</v>
          </cell>
          <cell r="M1705" t="str">
            <v>02/11/1991</v>
          </cell>
          <cell r="N1705" t="str">
            <v>E13320</v>
          </cell>
          <cell r="O1705" t="str">
            <v>FAS ENJ</v>
          </cell>
          <cell r="P1705">
            <v>6</v>
          </cell>
          <cell r="Q1705">
            <v>6</v>
          </cell>
          <cell r="R1705">
            <v>5</v>
          </cell>
          <cell r="S1705">
            <v>18.333333333333332</v>
          </cell>
          <cell r="T1705">
            <v>7</v>
          </cell>
          <cell r="U1705">
            <v>0</v>
          </cell>
          <cell r="V1705">
            <v>-1</v>
          </cell>
          <cell r="W1705">
            <v>40</v>
          </cell>
          <cell r="X1705">
            <v>43585</v>
          </cell>
        </row>
        <row r="1706">
          <cell r="A1706" t="str">
            <v>718157</v>
          </cell>
          <cell r="B1706" t="str">
            <v xml:space="preserve">LUCKMAN DJAYA KRESHNA  IR  </v>
          </cell>
          <cell r="C1706" t="str">
            <v>05</v>
          </cell>
          <cell r="D1706" t="str">
            <v>01/10/2001</v>
          </cell>
          <cell r="E1706" t="str">
            <v>AHLI PROYEK</v>
          </cell>
          <cell r="F1706" t="str">
            <v>04</v>
          </cell>
          <cell r="G1706" t="str">
            <v>03/01/2003</v>
          </cell>
          <cell r="H1706">
            <v>22695</v>
          </cell>
          <cell r="I1706" t="str">
            <v>0000056666</v>
          </cell>
          <cell r="J1706" t="str">
            <v>S1</v>
          </cell>
          <cell r="K1706" t="str">
            <v>TEK. LISTRIK ARUS KUAT</v>
          </cell>
          <cell r="L1706" t="str">
            <v>PLAJU</v>
          </cell>
          <cell r="M1706" t="str">
            <v>02/11/1991</v>
          </cell>
          <cell r="N1706" t="str">
            <v>E13330</v>
          </cell>
          <cell r="O1706" t="str">
            <v>PROY ENJ</v>
          </cell>
          <cell r="P1706">
            <v>6</v>
          </cell>
          <cell r="Q1706">
            <v>6</v>
          </cell>
          <cell r="R1706">
            <v>6</v>
          </cell>
          <cell r="S1706">
            <v>20</v>
          </cell>
          <cell r="T1706">
            <v>7</v>
          </cell>
          <cell r="U1706">
            <v>1</v>
          </cell>
          <cell r="V1706">
            <v>-1</v>
          </cell>
          <cell r="W1706">
            <v>42</v>
          </cell>
          <cell r="X1706">
            <v>42784</v>
          </cell>
        </row>
        <row r="1707">
          <cell r="A1707" t="str">
            <v>718173</v>
          </cell>
          <cell r="B1707" t="str">
            <v xml:space="preserve">KOWILAN  IR  </v>
          </cell>
          <cell r="C1707" t="str">
            <v>05</v>
          </cell>
          <cell r="D1707" t="str">
            <v>01/10/2001</v>
          </cell>
          <cell r="E1707" t="str">
            <v>PWS. INSTRUMEN</v>
          </cell>
          <cell r="F1707" t="str">
            <v>05</v>
          </cell>
          <cell r="G1707" t="str">
            <v>31/12/2000</v>
          </cell>
          <cell r="H1707">
            <v>22845</v>
          </cell>
          <cell r="I1707" t="str">
            <v>0000066566</v>
          </cell>
          <cell r="J1707" t="str">
            <v>S1</v>
          </cell>
          <cell r="K1707" t="str">
            <v>TEK. LISTRIK ARUS KUAT</v>
          </cell>
          <cell r="L1707" t="str">
            <v>SUNGAI GERONG</v>
          </cell>
          <cell r="M1707" t="str">
            <v>02/11/1991</v>
          </cell>
          <cell r="N1707" t="str">
            <v>E13A40</v>
          </cell>
          <cell r="O1707" t="str">
            <v>PEM-III</v>
          </cell>
          <cell r="P1707">
            <v>5</v>
          </cell>
          <cell r="Q1707">
            <v>6</v>
          </cell>
          <cell r="R1707">
            <v>6</v>
          </cell>
          <cell r="S1707">
            <v>18.333333333333332</v>
          </cell>
          <cell r="T1707">
            <v>7</v>
          </cell>
          <cell r="U1707">
            <v>4</v>
          </cell>
          <cell r="V1707">
            <v>0</v>
          </cell>
          <cell r="W1707">
            <v>42</v>
          </cell>
          <cell r="X1707">
            <v>42934</v>
          </cell>
        </row>
        <row r="1708">
          <cell r="A1708" t="str">
            <v>718335</v>
          </cell>
          <cell r="B1708" t="str">
            <v xml:space="preserve">HIDAYATURRAHIM  IR  </v>
          </cell>
          <cell r="C1708" t="str">
            <v>05</v>
          </cell>
          <cell r="D1708" t="str">
            <v>01/04/2001</v>
          </cell>
          <cell r="E1708" t="str">
            <v>KA.PPTL &amp; UAP</v>
          </cell>
          <cell r="F1708" t="str">
            <v>04</v>
          </cell>
          <cell r="G1708" t="str">
            <v>01/08/2003</v>
          </cell>
          <cell r="H1708">
            <v>23697</v>
          </cell>
          <cell r="I1708" t="str">
            <v>0000066666</v>
          </cell>
          <cell r="J1708" t="str">
            <v>S1</v>
          </cell>
          <cell r="K1708" t="str">
            <v>TEK. LISTRIK ARUS KUAT</v>
          </cell>
          <cell r="L1708" t="str">
            <v>PLAJU</v>
          </cell>
          <cell r="M1708" t="str">
            <v>02/11/1991</v>
          </cell>
          <cell r="N1708" t="str">
            <v>E13118</v>
          </cell>
          <cell r="O1708" t="str">
            <v>U T L</v>
          </cell>
          <cell r="P1708">
            <v>6</v>
          </cell>
          <cell r="Q1708">
            <v>6</v>
          </cell>
          <cell r="R1708">
            <v>6</v>
          </cell>
          <cell r="S1708">
            <v>20</v>
          </cell>
          <cell r="T1708">
            <v>7</v>
          </cell>
          <cell r="U1708">
            <v>1</v>
          </cell>
          <cell r="V1708">
            <v>-1</v>
          </cell>
          <cell r="W1708">
            <v>40</v>
          </cell>
          <cell r="X1708">
            <v>43785</v>
          </cell>
        </row>
        <row r="1709">
          <cell r="A1709" t="str">
            <v>718351</v>
          </cell>
          <cell r="B1709" t="str">
            <v xml:space="preserve">ALBERT JONNI MALAU  IR MT </v>
          </cell>
          <cell r="C1709" t="str">
            <v>05</v>
          </cell>
          <cell r="D1709" t="str">
            <v>01/10/2002</v>
          </cell>
          <cell r="E1709" t="str">
            <v>PWSU. KOORD LISTRIK KSP</v>
          </cell>
          <cell r="F1709" t="str">
            <v>05</v>
          </cell>
          <cell r="G1709" t="str">
            <v>03/01/2000</v>
          </cell>
          <cell r="H1709">
            <v>23013</v>
          </cell>
          <cell r="I1709" t="str">
            <v>0000055655</v>
          </cell>
          <cell r="J1709" t="str">
            <v>S2</v>
          </cell>
          <cell r="K1709" t="str">
            <v>(S2) - TEK. MESIN / PERSH</v>
          </cell>
          <cell r="L1709" t="str">
            <v>PLAJU</v>
          </cell>
          <cell r="M1709" t="str">
            <v>01/11/1991</v>
          </cell>
          <cell r="N1709" t="str">
            <v>E13121</v>
          </cell>
          <cell r="O1709" t="str">
            <v>REN &amp; KOORD KSP</v>
          </cell>
          <cell r="P1709">
            <v>6</v>
          </cell>
          <cell r="Q1709">
            <v>5</v>
          </cell>
          <cell r="R1709">
            <v>5</v>
          </cell>
          <cell r="S1709">
            <v>16.666666666666668</v>
          </cell>
          <cell r="T1709">
            <v>8</v>
          </cell>
          <cell r="U1709">
            <v>4</v>
          </cell>
          <cell r="V1709">
            <v>0</v>
          </cell>
          <cell r="W1709">
            <v>41</v>
          </cell>
          <cell r="X1709">
            <v>43102</v>
          </cell>
        </row>
        <row r="1710">
          <cell r="A1710" t="str">
            <v>718481</v>
          </cell>
          <cell r="B1710" t="str">
            <v xml:space="preserve">JHONE WANE SINAGA  IR  </v>
          </cell>
          <cell r="C1710" t="str">
            <v>05</v>
          </cell>
          <cell r="D1710" t="str">
            <v>01/04/2002</v>
          </cell>
          <cell r="E1710" t="str">
            <v>KA.BAG KONTRAK</v>
          </cell>
          <cell r="F1710" t="str">
            <v>05</v>
          </cell>
          <cell r="G1710" t="str">
            <v>25/10/2002</v>
          </cell>
          <cell r="H1710">
            <v>23782</v>
          </cell>
          <cell r="I1710" t="str">
            <v>0000066666</v>
          </cell>
          <cell r="J1710" t="str">
            <v>S1</v>
          </cell>
          <cell r="K1710" t="str">
            <v>TEKNIK INDUSTRI</v>
          </cell>
          <cell r="L1710" t="str">
            <v>PLAJU</v>
          </cell>
          <cell r="M1710" t="str">
            <v>08/11/1991</v>
          </cell>
          <cell r="N1710" t="str">
            <v>E13520</v>
          </cell>
          <cell r="O1710" t="str">
            <v>KONTRAK</v>
          </cell>
          <cell r="P1710">
            <v>6</v>
          </cell>
          <cell r="Q1710">
            <v>6</v>
          </cell>
          <cell r="R1710">
            <v>6</v>
          </cell>
          <cell r="S1710">
            <v>20</v>
          </cell>
          <cell r="T1710">
            <v>7</v>
          </cell>
          <cell r="U1710">
            <v>2</v>
          </cell>
          <cell r="V1710">
            <v>0</v>
          </cell>
          <cell r="W1710">
            <v>39</v>
          </cell>
          <cell r="X1710">
            <v>43870</v>
          </cell>
        </row>
        <row r="1711">
          <cell r="A1711" t="str">
            <v>718498</v>
          </cell>
          <cell r="B1711" t="str">
            <v xml:space="preserve">MANSON SIHOTANG  IR  </v>
          </cell>
          <cell r="C1711" t="str">
            <v>05</v>
          </cell>
          <cell r="D1711" t="str">
            <v>01/04/2002</v>
          </cell>
          <cell r="E1711" t="str">
            <v>PWSU. PURCHASING</v>
          </cell>
          <cell r="F1711" t="str">
            <v>05</v>
          </cell>
          <cell r="G1711" t="str">
            <v>22/01/2002</v>
          </cell>
          <cell r="H1711">
            <v>23750</v>
          </cell>
          <cell r="I1711" t="str">
            <v>0000056666</v>
          </cell>
          <cell r="J1711" t="str">
            <v>S1</v>
          </cell>
          <cell r="K1711" t="str">
            <v>TEKNIK INDUSTRI</v>
          </cell>
          <cell r="L1711" t="str">
            <v>PLAJU</v>
          </cell>
          <cell r="M1711" t="str">
            <v>08/11/1991</v>
          </cell>
          <cell r="N1711" t="str">
            <v>E13510</v>
          </cell>
          <cell r="O1711" t="str">
            <v>PENGADAAN</v>
          </cell>
          <cell r="P1711">
            <v>6</v>
          </cell>
          <cell r="Q1711">
            <v>6</v>
          </cell>
          <cell r="R1711">
            <v>6</v>
          </cell>
          <cell r="S1711">
            <v>20</v>
          </cell>
          <cell r="T1711">
            <v>7</v>
          </cell>
          <cell r="U1711">
            <v>2</v>
          </cell>
          <cell r="V1711">
            <v>0</v>
          </cell>
          <cell r="W1711">
            <v>39</v>
          </cell>
          <cell r="X1711">
            <v>43838</v>
          </cell>
        </row>
        <row r="1712">
          <cell r="A1712" t="str">
            <v>718505</v>
          </cell>
          <cell r="B1712" t="str">
            <v xml:space="preserve">SITI RAHAYU W  SE  </v>
          </cell>
          <cell r="C1712" t="str">
            <v>05</v>
          </cell>
          <cell r="D1712" t="str">
            <v>01/10/2003</v>
          </cell>
          <cell r="E1712" t="str">
            <v>POK.SPES.BANG MAT</v>
          </cell>
          <cell r="F1712" t="str">
            <v>05</v>
          </cell>
          <cell r="G1712" t="str">
            <v>15/07/2002</v>
          </cell>
          <cell r="H1712">
            <v>24160</v>
          </cell>
          <cell r="I1712" t="str">
            <v>0000046655</v>
          </cell>
          <cell r="J1712" t="str">
            <v>S1</v>
          </cell>
          <cell r="K1712" t="str">
            <v>EKONOMI MANAGEMENT</v>
          </cell>
          <cell r="L1712" t="str">
            <v>SUNGAI GERONG</v>
          </cell>
          <cell r="M1712" t="str">
            <v>08/11/1991</v>
          </cell>
          <cell r="N1712" t="str">
            <v>E13A90</v>
          </cell>
          <cell r="O1712" t="str">
            <v>ENJ. PEM</v>
          </cell>
          <cell r="P1712">
            <v>6</v>
          </cell>
          <cell r="Q1712">
            <v>5</v>
          </cell>
          <cell r="R1712">
            <v>5</v>
          </cell>
          <cell r="S1712">
            <v>16.666666666666668</v>
          </cell>
          <cell r="T1712">
            <v>7</v>
          </cell>
          <cell r="U1712">
            <v>2</v>
          </cell>
          <cell r="V1712">
            <v>0</v>
          </cell>
          <cell r="W1712">
            <v>38</v>
          </cell>
          <cell r="X1712">
            <v>44249</v>
          </cell>
        </row>
        <row r="1713">
          <cell r="A1713" t="str">
            <v>719023</v>
          </cell>
          <cell r="B1713" t="str">
            <v xml:space="preserve">AHMAD TRIAHDANI    </v>
          </cell>
          <cell r="C1713" t="str">
            <v>04</v>
          </cell>
          <cell r="D1713" t="str">
            <v>01/04/2003</v>
          </cell>
          <cell r="E1713" t="str">
            <v>KA. BAG RENBANG</v>
          </cell>
          <cell r="F1713" t="str">
            <v>03</v>
          </cell>
          <cell r="G1713" t="str">
            <v>11/03/2004</v>
          </cell>
          <cell r="H1713">
            <v>23885</v>
          </cell>
          <cell r="I1713" t="str">
            <v>---------</v>
          </cell>
          <cell r="J1713" t="str">
            <v>S1</v>
          </cell>
          <cell r="K1713" t="str">
            <v>EK &amp; STUDY PEMBANGUNAN</v>
          </cell>
          <cell r="L1713" t="str">
            <v>PLAJU</v>
          </cell>
          <cell r="M1713" t="str">
            <v>20/11/1991</v>
          </cell>
          <cell r="N1713" t="str">
            <v>E13720</v>
          </cell>
          <cell r="O1713" t="str">
            <v>RENBANG</v>
          </cell>
          <cell r="P1713" t="e">
            <v>#VALUE!</v>
          </cell>
          <cell r="Q1713" t="e">
            <v>#VALUE!</v>
          </cell>
          <cell r="R1713" t="e">
            <v>#VALUE!</v>
          </cell>
          <cell r="S1713" t="e">
            <v>#VALUE!</v>
          </cell>
          <cell r="T1713">
            <v>7</v>
          </cell>
          <cell r="U1713">
            <v>0</v>
          </cell>
          <cell r="V1713">
            <v>-1</v>
          </cell>
          <cell r="W1713">
            <v>39</v>
          </cell>
          <cell r="X1713">
            <v>43974</v>
          </cell>
        </row>
        <row r="1714">
          <cell r="A1714" t="str">
            <v>719445</v>
          </cell>
          <cell r="B1714" t="str">
            <v xml:space="preserve">ASMAWADI    </v>
          </cell>
          <cell r="C1714" t="str">
            <v>06</v>
          </cell>
          <cell r="D1714" t="str">
            <v>01/04/2003</v>
          </cell>
          <cell r="E1714" t="str">
            <v>AHLI NDT</v>
          </cell>
          <cell r="F1714" t="str">
            <v>05</v>
          </cell>
          <cell r="G1714" t="str">
            <v>01/01/2003</v>
          </cell>
          <cell r="H1714">
            <v>23661</v>
          </cell>
          <cell r="I1714" t="str">
            <v>0000055665</v>
          </cell>
          <cell r="J1714" t="str">
            <v>D3</v>
          </cell>
          <cell r="K1714" t="str">
            <v>SM TEKNIK MESIN</v>
          </cell>
          <cell r="L1714" t="str">
            <v>PLAJU</v>
          </cell>
          <cell r="M1714" t="str">
            <v>21/12/1991</v>
          </cell>
          <cell r="N1714" t="str">
            <v>E13122</v>
          </cell>
          <cell r="O1714" t="str">
            <v>INSPEKSI</v>
          </cell>
          <cell r="P1714">
            <v>6</v>
          </cell>
          <cell r="Q1714">
            <v>6</v>
          </cell>
          <cell r="R1714">
            <v>5</v>
          </cell>
          <cell r="S1714">
            <v>18.333333333333332</v>
          </cell>
          <cell r="T1714">
            <v>6</v>
          </cell>
          <cell r="U1714">
            <v>1</v>
          </cell>
          <cell r="V1714">
            <v>-1</v>
          </cell>
          <cell r="W1714">
            <v>40</v>
          </cell>
          <cell r="X1714">
            <v>43749</v>
          </cell>
        </row>
        <row r="1715">
          <cell r="A1715" t="str">
            <v>719486</v>
          </cell>
          <cell r="B1715" t="str">
            <v xml:space="preserve">CATUR HARJONO  ST  </v>
          </cell>
          <cell r="C1715" t="str">
            <v>06</v>
          </cell>
          <cell r="D1715" t="str">
            <v>01/04/2002</v>
          </cell>
          <cell r="E1715" t="str">
            <v>INSP.UT. PETRO KIMIA</v>
          </cell>
          <cell r="F1715" t="str">
            <v>05</v>
          </cell>
          <cell r="G1715" t="str">
            <v>08/05/2001</v>
          </cell>
          <cell r="H1715">
            <v>24546</v>
          </cell>
          <cell r="I1715" t="str">
            <v>0000055666</v>
          </cell>
          <cell r="J1715" t="str">
            <v>S1</v>
          </cell>
          <cell r="K1715" t="str">
            <v>TEKNIK MESIN</v>
          </cell>
          <cell r="L1715" t="str">
            <v>PLAJU</v>
          </cell>
          <cell r="M1715" t="str">
            <v>21/12/1991</v>
          </cell>
          <cell r="N1715" t="str">
            <v>E13122</v>
          </cell>
          <cell r="O1715" t="str">
            <v>INSPEKSI</v>
          </cell>
          <cell r="P1715">
            <v>6</v>
          </cell>
          <cell r="Q1715">
            <v>6</v>
          </cell>
          <cell r="R1715">
            <v>6</v>
          </cell>
          <cell r="S1715">
            <v>20</v>
          </cell>
          <cell r="T1715">
            <v>7</v>
          </cell>
          <cell r="U1715">
            <v>3</v>
          </cell>
          <cell r="V1715">
            <v>-1</v>
          </cell>
          <cell r="W1715">
            <v>37</v>
          </cell>
          <cell r="X1715">
            <v>44635</v>
          </cell>
        </row>
        <row r="1716">
          <cell r="A1716" t="str">
            <v>719559</v>
          </cell>
          <cell r="B1716" t="str">
            <v xml:space="preserve">M. SOLIHIN    </v>
          </cell>
          <cell r="C1716" t="str">
            <v>06</v>
          </cell>
          <cell r="D1716" t="str">
            <v>01/04/2003</v>
          </cell>
          <cell r="E1716" t="str">
            <v>PERENCANA O/H</v>
          </cell>
          <cell r="F1716" t="str">
            <v>06</v>
          </cell>
          <cell r="G1716" t="str">
            <v>31/12/2000</v>
          </cell>
          <cell r="H1716">
            <v>24894</v>
          </cell>
          <cell r="I1716" t="str">
            <v>0000066656</v>
          </cell>
          <cell r="J1716" t="str">
            <v>D3</v>
          </cell>
          <cell r="K1716" t="str">
            <v>SM TEKNIK MESIN</v>
          </cell>
          <cell r="L1716" t="str">
            <v>SUNGAI GERONG</v>
          </cell>
          <cell r="M1716" t="str">
            <v>21/12/1991</v>
          </cell>
          <cell r="N1716" t="str">
            <v>E13A10</v>
          </cell>
          <cell r="O1716" t="str">
            <v>PERENCANAAN</v>
          </cell>
          <cell r="P1716">
            <v>6</v>
          </cell>
          <cell r="Q1716">
            <v>5</v>
          </cell>
          <cell r="R1716">
            <v>6</v>
          </cell>
          <cell r="S1716">
            <v>18.333333333333332</v>
          </cell>
          <cell r="T1716">
            <v>6</v>
          </cell>
          <cell r="U1716">
            <v>4</v>
          </cell>
          <cell r="V1716">
            <v>0</v>
          </cell>
          <cell r="W1716">
            <v>36</v>
          </cell>
          <cell r="X1716">
            <v>44983</v>
          </cell>
        </row>
        <row r="1717">
          <cell r="A1717" t="str">
            <v>719591</v>
          </cell>
          <cell r="B1717" t="str">
            <v xml:space="preserve">RACHMAT WIRAWAN    </v>
          </cell>
          <cell r="C1717" t="str">
            <v>07</v>
          </cell>
          <cell r="D1717" t="str">
            <v>01/10/2000</v>
          </cell>
          <cell r="E1717" t="str">
            <v>AST. AHLI ROT SURVEYOR</v>
          </cell>
          <cell r="F1717" t="str">
            <v>06</v>
          </cell>
          <cell r="G1717" t="str">
            <v>03/01/2000</v>
          </cell>
          <cell r="H1717">
            <v>24874</v>
          </cell>
          <cell r="I1717" t="str">
            <v>0000065555</v>
          </cell>
          <cell r="J1717" t="str">
            <v>D3</v>
          </cell>
          <cell r="K1717" t="str">
            <v>SM TEKNIK MESIN</v>
          </cell>
          <cell r="L1717" t="str">
            <v>PLAJU</v>
          </cell>
          <cell r="M1717" t="str">
            <v>21/12/1991</v>
          </cell>
          <cell r="N1717" t="str">
            <v>E13122</v>
          </cell>
          <cell r="O1717" t="str">
            <v>INSPEKSI</v>
          </cell>
          <cell r="P1717">
            <v>5</v>
          </cell>
          <cell r="Q1717">
            <v>5</v>
          </cell>
          <cell r="R1717">
            <v>5</v>
          </cell>
          <cell r="S1717">
            <v>15</v>
          </cell>
          <cell r="T1717">
            <v>6</v>
          </cell>
          <cell r="U1717">
            <v>4</v>
          </cell>
          <cell r="V1717">
            <v>-1</v>
          </cell>
          <cell r="W1717">
            <v>36</v>
          </cell>
          <cell r="X1717">
            <v>44963</v>
          </cell>
        </row>
        <row r="1718">
          <cell r="A1718" t="str">
            <v>719648</v>
          </cell>
          <cell r="B1718" t="str">
            <v xml:space="preserve">SLAMET HERIYADI    </v>
          </cell>
          <cell r="C1718" t="str">
            <v>06</v>
          </cell>
          <cell r="D1718" t="str">
            <v>01/10/2002</v>
          </cell>
          <cell r="E1718" t="str">
            <v>POK SPES. BANG RE</v>
          </cell>
          <cell r="F1718" t="str">
            <v>05</v>
          </cell>
          <cell r="G1718" t="str">
            <v>01/12/2003</v>
          </cell>
          <cell r="H1718">
            <v>24117</v>
          </cell>
          <cell r="I1718" t="str">
            <v>0000056666</v>
          </cell>
          <cell r="J1718" t="str">
            <v>D3</v>
          </cell>
          <cell r="K1718" t="str">
            <v>SM TEKNIK MESIN</v>
          </cell>
          <cell r="L1718" t="str">
            <v>PLAJU</v>
          </cell>
          <cell r="M1718" t="str">
            <v>21/12/1991</v>
          </cell>
          <cell r="N1718" t="str">
            <v>E13A90</v>
          </cell>
          <cell r="O1718" t="str">
            <v>ENJ. PEM</v>
          </cell>
          <cell r="P1718">
            <v>6</v>
          </cell>
          <cell r="Q1718">
            <v>6</v>
          </cell>
          <cell r="R1718">
            <v>6</v>
          </cell>
          <cell r="S1718">
            <v>20</v>
          </cell>
          <cell r="T1718">
            <v>6</v>
          </cell>
          <cell r="U1718">
            <v>1</v>
          </cell>
          <cell r="V1718">
            <v>-1</v>
          </cell>
          <cell r="W1718">
            <v>38</v>
          </cell>
          <cell r="X1718">
            <v>44206</v>
          </cell>
        </row>
        <row r="1719">
          <cell r="A1719" t="str">
            <v>719672</v>
          </cell>
          <cell r="B1719" t="str">
            <v xml:space="preserve">SUPARYANTO    </v>
          </cell>
          <cell r="C1719" t="str">
            <v>06</v>
          </cell>
          <cell r="D1719" t="str">
            <v>01/10/2002</v>
          </cell>
          <cell r="E1719" t="str">
            <v>POK.SPES.PEM.KIL.NON RE</v>
          </cell>
          <cell r="F1719" t="str">
            <v>05</v>
          </cell>
          <cell r="G1719" t="str">
            <v>01/10/2002</v>
          </cell>
          <cell r="H1719">
            <v>25340</v>
          </cell>
          <cell r="I1719" t="str">
            <v>0000055554</v>
          </cell>
          <cell r="J1719" t="str">
            <v>D3</v>
          </cell>
          <cell r="K1719" t="str">
            <v>SM TEKNIK MESIN</v>
          </cell>
          <cell r="L1719" t="str">
            <v>PLAJU</v>
          </cell>
          <cell r="M1719" t="str">
            <v>21/12/1991</v>
          </cell>
          <cell r="N1719" t="str">
            <v>E13A90</v>
          </cell>
          <cell r="O1719" t="str">
            <v>ENJ. PEM</v>
          </cell>
          <cell r="P1719">
            <v>5</v>
          </cell>
          <cell r="Q1719">
            <v>5</v>
          </cell>
          <cell r="R1719">
            <v>4</v>
          </cell>
          <cell r="S1719">
            <v>13.333333333333334</v>
          </cell>
          <cell r="T1719">
            <v>6</v>
          </cell>
          <cell r="U1719">
            <v>2</v>
          </cell>
          <cell r="V1719">
            <v>-1</v>
          </cell>
          <cell r="W1719">
            <v>35</v>
          </cell>
          <cell r="X1719">
            <v>45429</v>
          </cell>
        </row>
        <row r="1720">
          <cell r="A1720" t="str">
            <v>719697</v>
          </cell>
          <cell r="B1720" t="str">
            <v xml:space="preserve">SYAEFUDDIN    </v>
          </cell>
          <cell r="C1720" t="str">
            <v>06</v>
          </cell>
          <cell r="D1720" t="str">
            <v>01/04/2003</v>
          </cell>
          <cell r="E1720" t="str">
            <v>INP.KIL. BBM/GNP</v>
          </cell>
          <cell r="F1720" t="str">
            <v>06</v>
          </cell>
          <cell r="G1720" t="str">
            <v>31/12/2000</v>
          </cell>
          <cell r="H1720">
            <v>25106</v>
          </cell>
          <cell r="I1720" t="str">
            <v>0000055655</v>
          </cell>
          <cell r="J1720" t="str">
            <v>D3</v>
          </cell>
          <cell r="K1720" t="str">
            <v>SM TEKNIK MESIN</v>
          </cell>
          <cell r="L1720" t="str">
            <v>PLAJU</v>
          </cell>
          <cell r="M1720" t="str">
            <v>21/12/1991</v>
          </cell>
          <cell r="N1720" t="str">
            <v>E13A90</v>
          </cell>
          <cell r="O1720" t="str">
            <v>ENJ. PEM</v>
          </cell>
          <cell r="P1720">
            <v>6</v>
          </cell>
          <cell r="Q1720">
            <v>5</v>
          </cell>
          <cell r="R1720">
            <v>5</v>
          </cell>
          <cell r="S1720">
            <v>16.666666666666668</v>
          </cell>
          <cell r="T1720">
            <v>6</v>
          </cell>
          <cell r="U1720">
            <v>4</v>
          </cell>
          <cell r="V1720">
            <v>0</v>
          </cell>
          <cell r="W1720">
            <v>36</v>
          </cell>
          <cell r="X1720">
            <v>45194</v>
          </cell>
        </row>
        <row r="1721">
          <cell r="A1721" t="str">
            <v>719801</v>
          </cell>
          <cell r="B1721" t="str">
            <v xml:space="preserve">ARIES HAMDANI  S.T  </v>
          </cell>
          <cell r="C1721" t="str">
            <v>06</v>
          </cell>
          <cell r="D1721" t="str">
            <v>01/04/2003</v>
          </cell>
          <cell r="E1721" t="str">
            <v>PWS. REN &amp; ADM</v>
          </cell>
          <cell r="F1721" t="str">
            <v>05</v>
          </cell>
          <cell r="G1721" t="str">
            <v>19/10/2002</v>
          </cell>
          <cell r="H1721">
            <v>24928</v>
          </cell>
          <cell r="I1721" t="str">
            <v>0000056656</v>
          </cell>
          <cell r="J1721" t="str">
            <v>S1</v>
          </cell>
          <cell r="K1721" t="str">
            <v>TEK. ELEKTRO</v>
          </cell>
          <cell r="L1721" t="str">
            <v>PLAJU</v>
          </cell>
          <cell r="M1721" t="str">
            <v>21/12/1991</v>
          </cell>
          <cell r="N1721" t="str">
            <v>E13A50</v>
          </cell>
          <cell r="O1721" t="str">
            <v>BENGKEL</v>
          </cell>
          <cell r="P1721">
            <v>6</v>
          </cell>
          <cell r="Q1721">
            <v>5</v>
          </cell>
          <cell r="R1721">
            <v>6</v>
          </cell>
          <cell r="S1721">
            <v>18.333333333333332</v>
          </cell>
          <cell r="T1721">
            <v>7</v>
          </cell>
          <cell r="U1721">
            <v>2</v>
          </cell>
          <cell r="V1721">
            <v>-1</v>
          </cell>
          <cell r="W1721">
            <v>36</v>
          </cell>
          <cell r="X1721">
            <v>45016</v>
          </cell>
        </row>
        <row r="1722">
          <cell r="A1722" t="str">
            <v>719826</v>
          </cell>
          <cell r="B1722" t="str">
            <v xml:space="preserve">BAMBANG BUDI UTOMO  S.T  </v>
          </cell>
          <cell r="C1722" t="str">
            <v>06</v>
          </cell>
          <cell r="D1722" t="str">
            <v>01/04/2002</v>
          </cell>
          <cell r="E1722" t="str">
            <v>PWSU. MEDIA</v>
          </cell>
          <cell r="F1722" t="str">
            <v>05</v>
          </cell>
          <cell r="G1722" t="str">
            <v>24/06/2003</v>
          </cell>
          <cell r="H1722">
            <v>24527</v>
          </cell>
          <cell r="I1722" t="str">
            <v>0000066655</v>
          </cell>
          <cell r="J1722" t="str">
            <v>S1</v>
          </cell>
          <cell r="K1722" t="str">
            <v>TEKNIK ELEKTRO</v>
          </cell>
          <cell r="L1722" t="str">
            <v>PLAJU</v>
          </cell>
          <cell r="M1722" t="str">
            <v>21/12/1991</v>
          </cell>
          <cell r="N1722" t="str">
            <v>E13620</v>
          </cell>
          <cell r="O1722" t="str">
            <v>HUPMAS</v>
          </cell>
          <cell r="P1722">
            <v>6</v>
          </cell>
          <cell r="Q1722">
            <v>5</v>
          </cell>
          <cell r="R1722">
            <v>5</v>
          </cell>
          <cell r="S1722">
            <v>16.666666666666668</v>
          </cell>
          <cell r="T1722">
            <v>7</v>
          </cell>
          <cell r="U1722">
            <v>1</v>
          </cell>
          <cell r="V1722">
            <v>-1</v>
          </cell>
          <cell r="W1722">
            <v>37</v>
          </cell>
          <cell r="X1722">
            <v>44616</v>
          </cell>
        </row>
        <row r="1723">
          <cell r="A1723" t="str">
            <v>719867</v>
          </cell>
          <cell r="B1723" t="str">
            <v xml:space="preserve">GATOT SUKIYATNO    </v>
          </cell>
          <cell r="C1723" t="str">
            <v>06</v>
          </cell>
          <cell r="D1723" t="str">
            <v>01/04/2003</v>
          </cell>
          <cell r="E1723" t="str">
            <v>PWS. JAGA PPTL &amp; U PS-2</v>
          </cell>
          <cell r="F1723" t="str">
            <v>06</v>
          </cell>
          <cell r="G1723" t="str">
            <v>01/10/2002</v>
          </cell>
          <cell r="H1723">
            <v>24181</v>
          </cell>
          <cell r="I1723" t="str">
            <v>0000055664</v>
          </cell>
          <cell r="J1723" t="str">
            <v>D3</v>
          </cell>
          <cell r="K1723" t="str">
            <v>SM TEKNIK LISTRIK</v>
          </cell>
          <cell r="L1723" t="str">
            <v>PLAJU</v>
          </cell>
          <cell r="M1723" t="str">
            <v>21/12/1991</v>
          </cell>
          <cell r="N1723" t="str">
            <v>E13118</v>
          </cell>
          <cell r="O1723" t="str">
            <v>U T L</v>
          </cell>
          <cell r="P1723">
            <v>6</v>
          </cell>
          <cell r="Q1723">
            <v>6</v>
          </cell>
          <cell r="R1723">
            <v>4</v>
          </cell>
          <cell r="S1723">
            <v>16.666666666666668</v>
          </cell>
          <cell r="T1723">
            <v>6</v>
          </cell>
          <cell r="U1723">
            <v>2</v>
          </cell>
          <cell r="V1723">
            <v>0</v>
          </cell>
          <cell r="W1723">
            <v>38</v>
          </cell>
          <cell r="X1723">
            <v>44270</v>
          </cell>
        </row>
        <row r="1724">
          <cell r="A1724" t="str">
            <v>719915</v>
          </cell>
          <cell r="B1724" t="str">
            <v xml:space="preserve">JUMAGA SIMANJUNTAK  S.T  </v>
          </cell>
          <cell r="C1724" t="str">
            <v>06</v>
          </cell>
          <cell r="D1724" t="str">
            <v>01/04/2003</v>
          </cell>
          <cell r="E1724" t="str">
            <v>POK.SPES.PEM KIL.NON R.EQ</v>
          </cell>
          <cell r="F1724" t="str">
            <v>05</v>
          </cell>
          <cell r="G1724" t="str">
            <v>15/07/2002</v>
          </cell>
          <cell r="H1724">
            <v>24568</v>
          </cell>
          <cell r="I1724" t="str">
            <v>0000056656</v>
          </cell>
          <cell r="J1724" t="str">
            <v>S1</v>
          </cell>
          <cell r="K1724" t="str">
            <v>TEKNIK ELEKTRO</v>
          </cell>
          <cell r="L1724" t="str">
            <v>PLAJU</v>
          </cell>
          <cell r="M1724" t="str">
            <v>21/12/1991</v>
          </cell>
          <cell r="N1724" t="str">
            <v>E13A90</v>
          </cell>
          <cell r="O1724" t="str">
            <v>ENJ. PEM</v>
          </cell>
          <cell r="P1724">
            <v>6</v>
          </cell>
          <cell r="Q1724">
            <v>5</v>
          </cell>
          <cell r="R1724">
            <v>6</v>
          </cell>
          <cell r="S1724">
            <v>18.333333333333332</v>
          </cell>
          <cell r="T1724">
            <v>7</v>
          </cell>
          <cell r="U1724">
            <v>2</v>
          </cell>
          <cell r="V1724">
            <v>-1</v>
          </cell>
          <cell r="W1724">
            <v>37</v>
          </cell>
          <cell r="X1724">
            <v>44657</v>
          </cell>
        </row>
        <row r="1725">
          <cell r="A1725" t="str">
            <v>719931</v>
          </cell>
          <cell r="B1725" t="str">
            <v xml:space="preserve">MARTA SUBEKTI  ST  </v>
          </cell>
          <cell r="C1725" t="str">
            <v>06</v>
          </cell>
          <cell r="D1725" t="str">
            <v>01/04/2002</v>
          </cell>
          <cell r="E1725" t="str">
            <v>PWSU. DISTRIBUSI</v>
          </cell>
          <cell r="F1725" t="str">
            <v>05</v>
          </cell>
          <cell r="G1725" t="str">
            <v>01/08/2003</v>
          </cell>
          <cell r="H1725">
            <v>24538</v>
          </cell>
          <cell r="I1725" t="str">
            <v>0000066665</v>
          </cell>
          <cell r="J1725" t="str">
            <v>S1</v>
          </cell>
          <cell r="K1725" t="str">
            <v>TEKNIK ELEKTRO</v>
          </cell>
          <cell r="L1725" t="str">
            <v>SUNGAI GERONG</v>
          </cell>
          <cell r="M1725" t="str">
            <v>21/12/1991</v>
          </cell>
          <cell r="N1725" t="str">
            <v>E13118</v>
          </cell>
          <cell r="O1725" t="str">
            <v>U T L</v>
          </cell>
          <cell r="P1725">
            <v>6</v>
          </cell>
          <cell r="Q1725">
            <v>6</v>
          </cell>
          <cell r="R1725">
            <v>5</v>
          </cell>
          <cell r="S1725">
            <v>18.333333333333332</v>
          </cell>
          <cell r="T1725">
            <v>7</v>
          </cell>
          <cell r="U1725">
            <v>1</v>
          </cell>
          <cell r="V1725">
            <v>-1</v>
          </cell>
          <cell r="W1725">
            <v>37</v>
          </cell>
          <cell r="X1725">
            <v>44627</v>
          </cell>
        </row>
        <row r="1726">
          <cell r="A1726" t="str">
            <v>720019</v>
          </cell>
          <cell r="B1726" t="str">
            <v xml:space="preserve">TITO SUGIHARTO,  ST  </v>
          </cell>
          <cell r="C1726" t="str">
            <v>06</v>
          </cell>
          <cell r="D1726" t="str">
            <v>01/10/2002</v>
          </cell>
          <cell r="E1726" t="str">
            <v>POK SPES. PEM KIL LIS</v>
          </cell>
          <cell r="F1726" t="str">
            <v>05</v>
          </cell>
          <cell r="G1726" t="str">
            <v>31/12/2000</v>
          </cell>
          <cell r="H1726">
            <v>24993</v>
          </cell>
          <cell r="I1726" t="str">
            <v>0000055556</v>
          </cell>
          <cell r="J1726" t="str">
            <v>S1</v>
          </cell>
          <cell r="K1726" t="str">
            <v>TEK. ELEKTRO</v>
          </cell>
          <cell r="L1726" t="str">
            <v>PLAJU</v>
          </cell>
          <cell r="M1726" t="str">
            <v>21/12/1991</v>
          </cell>
          <cell r="N1726" t="str">
            <v>E13A90</v>
          </cell>
          <cell r="O1726" t="str">
            <v>ENJ. PEM</v>
          </cell>
          <cell r="P1726">
            <v>5</v>
          </cell>
          <cell r="Q1726">
            <v>5</v>
          </cell>
          <cell r="R1726">
            <v>6</v>
          </cell>
          <cell r="S1726">
            <v>16.666666666666668</v>
          </cell>
          <cell r="T1726">
            <v>7</v>
          </cell>
          <cell r="U1726">
            <v>4</v>
          </cell>
          <cell r="V1726">
            <v>-1</v>
          </cell>
          <cell r="W1726">
            <v>36</v>
          </cell>
          <cell r="X1726">
            <v>45081</v>
          </cell>
        </row>
        <row r="1727">
          <cell r="A1727" t="str">
            <v>720108</v>
          </cell>
          <cell r="B1727" t="str">
            <v xml:space="preserve">ARIEF HIDAYATULLAH  S.T  </v>
          </cell>
          <cell r="C1727" t="str">
            <v>06</v>
          </cell>
          <cell r="D1727" t="str">
            <v>01/10/2002</v>
          </cell>
          <cell r="E1727" t="str">
            <v>PWS. JAGA AUX PS - 2</v>
          </cell>
          <cell r="F1727" t="str">
            <v>06</v>
          </cell>
          <cell r="G1727" t="str">
            <v>03/01/2000</v>
          </cell>
          <cell r="H1727">
            <v>25314</v>
          </cell>
          <cell r="I1727" t="str">
            <v>0000066666</v>
          </cell>
          <cell r="J1727" t="str">
            <v>S1</v>
          </cell>
          <cell r="K1727" t="str">
            <v>TEKNIK MESIN</v>
          </cell>
          <cell r="L1727" t="str">
            <v>PLAJU</v>
          </cell>
          <cell r="M1727" t="str">
            <v>21/12/1991</v>
          </cell>
          <cell r="N1727" t="str">
            <v>E13118</v>
          </cell>
          <cell r="O1727" t="str">
            <v>U T L</v>
          </cell>
          <cell r="P1727">
            <v>6</v>
          </cell>
          <cell r="Q1727">
            <v>6</v>
          </cell>
          <cell r="R1727">
            <v>6</v>
          </cell>
          <cell r="S1727">
            <v>20</v>
          </cell>
          <cell r="T1727">
            <v>7</v>
          </cell>
          <cell r="U1727">
            <v>4</v>
          </cell>
          <cell r="V1727">
            <v>0</v>
          </cell>
          <cell r="W1727">
            <v>35</v>
          </cell>
          <cell r="X1727">
            <v>45403</v>
          </cell>
        </row>
        <row r="1728">
          <cell r="A1728" t="str">
            <v>720116</v>
          </cell>
          <cell r="B1728" t="str">
            <v xml:space="preserve">ENCEP WAHYUDIN TAUFIK  ST  </v>
          </cell>
          <cell r="C1728" t="str">
            <v>06</v>
          </cell>
          <cell r="D1728" t="str">
            <v>01/04/2002</v>
          </cell>
          <cell r="E1728" t="str">
            <v>AHLI AUDIT KONSERVASI &amp; ENERGI</v>
          </cell>
          <cell r="F1728" t="str">
            <v>05</v>
          </cell>
          <cell r="G1728" t="str">
            <v>21/04/2003</v>
          </cell>
          <cell r="H1728">
            <v>24750</v>
          </cell>
          <cell r="I1728" t="str">
            <v>0000066655</v>
          </cell>
          <cell r="J1728" t="str">
            <v>S1</v>
          </cell>
          <cell r="K1728" t="str">
            <v>TEKNIK MESIN</v>
          </cell>
          <cell r="L1728" t="str">
            <v>PLAJU</v>
          </cell>
          <cell r="M1728" t="str">
            <v>21/12/1991</v>
          </cell>
          <cell r="N1728" t="str">
            <v>E13210</v>
          </cell>
          <cell r="O1728" t="str">
            <v>REN BB PROD&amp;EKON</v>
          </cell>
          <cell r="P1728">
            <v>6</v>
          </cell>
          <cell r="Q1728">
            <v>5</v>
          </cell>
          <cell r="R1728">
            <v>5</v>
          </cell>
          <cell r="S1728">
            <v>16.666666666666668</v>
          </cell>
          <cell r="T1728">
            <v>7</v>
          </cell>
          <cell r="U1728">
            <v>1</v>
          </cell>
          <cell r="V1728">
            <v>-1</v>
          </cell>
          <cell r="W1728">
            <v>37</v>
          </cell>
          <cell r="X1728">
            <v>44839</v>
          </cell>
        </row>
        <row r="1729">
          <cell r="A1729" t="str">
            <v>720173</v>
          </cell>
          <cell r="B1729" t="str">
            <v xml:space="preserve">E SUPARYADI  ST  </v>
          </cell>
          <cell r="C1729" t="str">
            <v>06</v>
          </cell>
          <cell r="D1729" t="str">
            <v>01/04/2002</v>
          </cell>
          <cell r="E1729" t="str">
            <v>AST. AHLI REN&amp;SIS MEKANIK</v>
          </cell>
          <cell r="F1729" t="str">
            <v>06</v>
          </cell>
          <cell r="G1729" t="str">
            <v>03/01/2000</v>
          </cell>
          <cell r="H1729">
            <v>25220</v>
          </cell>
          <cell r="I1729" t="str">
            <v>0000055655</v>
          </cell>
          <cell r="J1729" t="str">
            <v>S1</v>
          </cell>
          <cell r="K1729" t="str">
            <v>TEKNIK MESIN</v>
          </cell>
          <cell r="L1729" t="str">
            <v>PLAJU</v>
          </cell>
          <cell r="M1729" t="str">
            <v>21/12/1991</v>
          </cell>
          <cell r="N1729" t="str">
            <v>E13121</v>
          </cell>
          <cell r="O1729" t="str">
            <v>REN &amp; KOORD KSP</v>
          </cell>
          <cell r="P1729">
            <v>6</v>
          </cell>
          <cell r="Q1729">
            <v>5</v>
          </cell>
          <cell r="R1729">
            <v>5</v>
          </cell>
          <cell r="S1729">
            <v>16.666666666666668</v>
          </cell>
          <cell r="T1729">
            <v>7</v>
          </cell>
          <cell r="U1729">
            <v>4</v>
          </cell>
          <cell r="V1729">
            <v>0</v>
          </cell>
          <cell r="W1729">
            <v>35</v>
          </cell>
          <cell r="X1729">
            <v>45308</v>
          </cell>
        </row>
        <row r="1730">
          <cell r="A1730" t="str">
            <v>720213</v>
          </cell>
          <cell r="B1730" t="str">
            <v xml:space="preserve">BAMBANG ABIWIMBANU    </v>
          </cell>
          <cell r="C1730" t="str">
            <v>06</v>
          </cell>
          <cell r="D1730" t="str">
            <v>01/04/2003</v>
          </cell>
          <cell r="E1730" t="str">
            <v>AHLI SISTEM DATABASE</v>
          </cell>
          <cell r="F1730" t="str">
            <v>05</v>
          </cell>
          <cell r="G1730" t="str">
            <v>01/12/2001</v>
          </cell>
          <cell r="H1730">
            <v>23899</v>
          </cell>
          <cell r="I1730" t="str">
            <v>0000044655</v>
          </cell>
          <cell r="J1730" t="str">
            <v>D3</v>
          </cell>
          <cell r="K1730" t="str">
            <v>SM TEKNIK KIMIA</v>
          </cell>
          <cell r="L1730" t="str">
            <v>PLAJU</v>
          </cell>
          <cell r="M1730" t="str">
            <v>21/12/1991</v>
          </cell>
          <cell r="N1730" t="str">
            <v>E13920</v>
          </cell>
          <cell r="O1730" t="str">
            <v>BANGSIS</v>
          </cell>
          <cell r="P1730">
            <v>6</v>
          </cell>
          <cell r="Q1730">
            <v>5</v>
          </cell>
          <cell r="R1730">
            <v>5</v>
          </cell>
          <cell r="S1730">
            <v>16.666666666666668</v>
          </cell>
          <cell r="T1730">
            <v>6</v>
          </cell>
          <cell r="U1730">
            <v>3</v>
          </cell>
          <cell r="V1730">
            <v>-1</v>
          </cell>
          <cell r="W1730">
            <v>39</v>
          </cell>
          <cell r="X1730">
            <v>43988</v>
          </cell>
        </row>
        <row r="1731">
          <cell r="A1731" t="str">
            <v>720246</v>
          </cell>
          <cell r="B1731" t="str">
            <v xml:space="preserve">FAHRUR ROEZI  ST  </v>
          </cell>
          <cell r="C1731" t="str">
            <v>06</v>
          </cell>
          <cell r="D1731" t="str">
            <v>01/10/2001</v>
          </cell>
          <cell r="E1731" t="str">
            <v>AHLI PENJADWALAN PRODUK</v>
          </cell>
          <cell r="F1731" t="str">
            <v>05</v>
          </cell>
          <cell r="G1731" t="str">
            <v>11/06/2003</v>
          </cell>
          <cell r="H1731">
            <v>25091</v>
          </cell>
          <cell r="I1731" t="str">
            <v>0000066666</v>
          </cell>
          <cell r="J1731" t="str">
            <v>S1</v>
          </cell>
          <cell r="K1731" t="str">
            <v>TEKNIK KIMIA</v>
          </cell>
          <cell r="L1731" t="str">
            <v>PLAJU</v>
          </cell>
          <cell r="M1731" t="str">
            <v>21/12/1991</v>
          </cell>
          <cell r="N1731" t="str">
            <v>E13220</v>
          </cell>
          <cell r="O1731" t="str">
            <v>JAD BB/PRODUK</v>
          </cell>
          <cell r="P1731">
            <v>6</v>
          </cell>
          <cell r="Q1731">
            <v>6</v>
          </cell>
          <cell r="R1731">
            <v>6</v>
          </cell>
          <cell r="S1731">
            <v>20</v>
          </cell>
          <cell r="T1731">
            <v>7</v>
          </cell>
          <cell r="U1731">
            <v>1</v>
          </cell>
          <cell r="V1731">
            <v>-1</v>
          </cell>
          <cell r="W1731">
            <v>36</v>
          </cell>
          <cell r="X1731">
            <v>45179</v>
          </cell>
        </row>
        <row r="1732">
          <cell r="A1732" t="str">
            <v>720262</v>
          </cell>
          <cell r="B1732" t="str">
            <v xml:space="preserve">ISNA IZWATUL MUMNA  S.T  </v>
          </cell>
          <cell r="C1732" t="str">
            <v>06</v>
          </cell>
          <cell r="D1732" t="str">
            <v>01/10/2002</v>
          </cell>
          <cell r="E1732" t="str">
            <v>AHLI LINIER PROGRAM &amp; REPORT</v>
          </cell>
          <cell r="F1732" t="str">
            <v>05</v>
          </cell>
          <cell r="G1732" t="str">
            <v>04/08/2003</v>
          </cell>
          <cell r="H1732">
            <v>25167</v>
          </cell>
          <cell r="I1732" t="str">
            <v>0000065665</v>
          </cell>
          <cell r="J1732" t="str">
            <v>S1</v>
          </cell>
          <cell r="K1732" t="str">
            <v>TEKNIK KIMIA</v>
          </cell>
          <cell r="L1732" t="str">
            <v>PLAJU</v>
          </cell>
          <cell r="M1732" t="str">
            <v>21/12/1991</v>
          </cell>
          <cell r="N1732" t="str">
            <v>E13210</v>
          </cell>
          <cell r="O1732" t="str">
            <v>REN BB PROD&amp;EKON</v>
          </cell>
          <cell r="P1732">
            <v>6</v>
          </cell>
          <cell r="Q1732">
            <v>6</v>
          </cell>
          <cell r="R1732">
            <v>5</v>
          </cell>
          <cell r="S1732">
            <v>18.333333333333332</v>
          </cell>
          <cell r="T1732">
            <v>7</v>
          </cell>
          <cell r="U1732">
            <v>1</v>
          </cell>
          <cell r="V1732">
            <v>-1</v>
          </cell>
          <cell r="W1732">
            <v>36</v>
          </cell>
          <cell r="X1732">
            <v>45255</v>
          </cell>
        </row>
        <row r="1733">
          <cell r="A1733" t="str">
            <v>720343</v>
          </cell>
          <cell r="B1733" t="str">
            <v xml:space="preserve">NURJALI  ST  </v>
          </cell>
          <cell r="C1733" t="str">
            <v>06</v>
          </cell>
          <cell r="D1733" t="str">
            <v>01/04/2002</v>
          </cell>
          <cell r="E1733" t="str">
            <v>OPERATION ENGINEER</v>
          </cell>
          <cell r="F1733" t="str">
            <v>05</v>
          </cell>
          <cell r="G1733" t="str">
            <v>17/05/2002</v>
          </cell>
          <cell r="H1733">
            <v>25309</v>
          </cell>
          <cell r="I1733" t="str">
            <v>0000055666</v>
          </cell>
          <cell r="J1733" t="str">
            <v>S1</v>
          </cell>
          <cell r="K1733" t="str">
            <v>TEKNIK KIMIA</v>
          </cell>
          <cell r="L1733" t="str">
            <v>PLAJU</v>
          </cell>
          <cell r="M1733" t="str">
            <v>21/12/1991</v>
          </cell>
          <cell r="N1733" t="str">
            <v>E13119</v>
          </cell>
          <cell r="O1733" t="str">
            <v>I T P</v>
          </cell>
          <cell r="P1733">
            <v>6</v>
          </cell>
          <cell r="Q1733">
            <v>6</v>
          </cell>
          <cell r="R1733">
            <v>6</v>
          </cell>
          <cell r="S1733">
            <v>20</v>
          </cell>
          <cell r="T1733">
            <v>7</v>
          </cell>
          <cell r="U1733">
            <v>2</v>
          </cell>
          <cell r="V1733">
            <v>-1</v>
          </cell>
          <cell r="W1733">
            <v>35</v>
          </cell>
          <cell r="X1733">
            <v>45398</v>
          </cell>
        </row>
        <row r="1734">
          <cell r="A1734" t="str">
            <v>720465</v>
          </cell>
          <cell r="B1734" t="str">
            <v xml:space="preserve">IMAM HIDAYAT  ST  </v>
          </cell>
          <cell r="C1734" t="str">
            <v>06</v>
          </cell>
          <cell r="D1734" t="str">
            <v>01/04/2003</v>
          </cell>
          <cell r="E1734" t="str">
            <v>OPERATION ENGINEER</v>
          </cell>
          <cell r="F1734" t="str">
            <v>05</v>
          </cell>
          <cell r="G1734" t="str">
            <v>16/09/2002</v>
          </cell>
          <cell r="H1734">
            <v>24855</v>
          </cell>
          <cell r="I1734" t="str">
            <v>0000066666</v>
          </cell>
          <cell r="J1734" t="str">
            <v>S1</v>
          </cell>
          <cell r="K1734" t="str">
            <v>TEKNIK ELEKTRO</v>
          </cell>
          <cell r="L1734" t="str">
            <v>PLAJU</v>
          </cell>
          <cell r="M1734" t="str">
            <v>21/12/1991</v>
          </cell>
          <cell r="N1734" t="str">
            <v>E13131</v>
          </cell>
          <cell r="O1734" t="str">
            <v>P P</v>
          </cell>
          <cell r="P1734">
            <v>6</v>
          </cell>
          <cell r="Q1734">
            <v>6</v>
          </cell>
          <cell r="R1734">
            <v>6</v>
          </cell>
          <cell r="S1734">
            <v>20</v>
          </cell>
          <cell r="T1734">
            <v>7</v>
          </cell>
          <cell r="U1734">
            <v>2</v>
          </cell>
          <cell r="V1734">
            <v>-1</v>
          </cell>
          <cell r="W1734">
            <v>36</v>
          </cell>
          <cell r="X1734">
            <v>44944</v>
          </cell>
        </row>
        <row r="1735">
          <cell r="A1735" t="str">
            <v>720498</v>
          </cell>
          <cell r="B1735" t="str">
            <v xml:space="preserve">LILYANA HARISON  S.T  </v>
          </cell>
          <cell r="C1735" t="str">
            <v>06</v>
          </cell>
          <cell r="D1735" t="str">
            <v>01/04/2003</v>
          </cell>
          <cell r="E1735" t="str">
            <v>PWS. PANTAU &amp; REG LINGK</v>
          </cell>
          <cell r="F1735" t="str">
            <v>06</v>
          </cell>
          <cell r="G1735" t="str">
            <v>10/12/2001</v>
          </cell>
          <cell r="H1735">
            <v>25503</v>
          </cell>
          <cell r="I1735" t="str">
            <v>0000066655</v>
          </cell>
          <cell r="J1735" t="str">
            <v>S1</v>
          </cell>
          <cell r="K1735" t="str">
            <v>TEK. ELEKTRO</v>
          </cell>
          <cell r="L1735" t="str">
            <v>PLAJU</v>
          </cell>
          <cell r="M1735" t="str">
            <v>21/12/1991</v>
          </cell>
          <cell r="N1735" t="str">
            <v>E13430</v>
          </cell>
          <cell r="O1735" t="str">
            <v>LL</v>
          </cell>
          <cell r="P1735">
            <v>6</v>
          </cell>
          <cell r="Q1735">
            <v>5</v>
          </cell>
          <cell r="R1735">
            <v>5</v>
          </cell>
          <cell r="S1735">
            <v>16.666666666666668</v>
          </cell>
          <cell r="T1735">
            <v>7</v>
          </cell>
          <cell r="U1735">
            <v>3</v>
          </cell>
          <cell r="V1735">
            <v>0</v>
          </cell>
          <cell r="W1735">
            <v>35</v>
          </cell>
          <cell r="X1735">
            <v>45592</v>
          </cell>
        </row>
        <row r="1736">
          <cell r="A1736" t="str">
            <v>720513</v>
          </cell>
          <cell r="B1736" t="str">
            <v xml:space="preserve">NOVRIWAN  S.T  </v>
          </cell>
          <cell r="C1736" t="str">
            <v>06</v>
          </cell>
          <cell r="D1736" t="str">
            <v>01/10/2003</v>
          </cell>
          <cell r="E1736" t="str">
            <v>AUDITOR AHLI MADYA</v>
          </cell>
          <cell r="G1736" t="str">
            <v>01/03/2004</v>
          </cell>
          <cell r="H1736">
            <v>24429</v>
          </cell>
          <cell r="I1736" t="str">
            <v>0000065654</v>
          </cell>
          <cell r="J1736" t="str">
            <v>S1</v>
          </cell>
          <cell r="K1736" t="str">
            <v>TEKNIK ELEKTRO</v>
          </cell>
          <cell r="L1736" t="str">
            <v>PLAJU</v>
          </cell>
          <cell r="M1736" t="str">
            <v>21/12/1991</v>
          </cell>
          <cell r="N1736" t="str">
            <v>J02100</v>
          </cell>
          <cell r="O1736" t="str">
            <v>IAD-II</v>
          </cell>
          <cell r="P1736">
            <v>6</v>
          </cell>
          <cell r="Q1736">
            <v>5</v>
          </cell>
          <cell r="R1736">
            <v>4</v>
          </cell>
          <cell r="S1736">
            <v>15</v>
          </cell>
          <cell r="T1736">
            <v>7</v>
          </cell>
          <cell r="U1736">
            <v>0</v>
          </cell>
          <cell r="V1736">
            <v>-6</v>
          </cell>
          <cell r="W1736">
            <v>38</v>
          </cell>
          <cell r="X1736">
            <v>44518</v>
          </cell>
        </row>
        <row r="1737">
          <cell r="A1737" t="str">
            <v>720587</v>
          </cell>
          <cell r="B1737" t="str">
            <v xml:space="preserve">TUMBUR RONI S TOBING    </v>
          </cell>
          <cell r="C1737" t="str">
            <v>06</v>
          </cell>
          <cell r="D1737" t="str">
            <v>01/04/2003</v>
          </cell>
          <cell r="E1737" t="str">
            <v>PWS. KK PL</v>
          </cell>
          <cell r="F1737" t="str">
            <v>06</v>
          </cell>
          <cell r="G1737" t="str">
            <v>01/10/2002</v>
          </cell>
          <cell r="H1737">
            <v>24936</v>
          </cell>
          <cell r="I1737" t="str">
            <v>0000056556</v>
          </cell>
          <cell r="J1737" t="str">
            <v>D3</v>
          </cell>
          <cell r="K1737" t="str">
            <v>SM TEKNIK LISTRIK</v>
          </cell>
          <cell r="L1737" t="str">
            <v>PLAJU</v>
          </cell>
          <cell r="M1737" t="str">
            <v>21/12/1991</v>
          </cell>
          <cell r="N1737" t="str">
            <v>E13420</v>
          </cell>
          <cell r="O1737" t="str">
            <v>K &amp; KLK</v>
          </cell>
          <cell r="P1737">
            <v>5</v>
          </cell>
          <cell r="Q1737">
            <v>5</v>
          </cell>
          <cell r="R1737">
            <v>6</v>
          </cell>
          <cell r="S1737">
            <v>16.666666666666668</v>
          </cell>
          <cell r="T1737">
            <v>6</v>
          </cell>
          <cell r="U1737">
            <v>2</v>
          </cell>
          <cell r="V1737">
            <v>0</v>
          </cell>
          <cell r="W1737">
            <v>36</v>
          </cell>
          <cell r="X1737">
            <v>45024</v>
          </cell>
        </row>
        <row r="1738">
          <cell r="A1738" t="str">
            <v>722263</v>
          </cell>
          <cell r="B1738" t="str">
            <v xml:space="preserve">EKA FERIAR WINTARA  SE  </v>
          </cell>
          <cell r="C1738" t="str">
            <v>04</v>
          </cell>
          <cell r="D1738" t="str">
            <v>01/10/2003</v>
          </cell>
          <cell r="E1738" t="str">
            <v>KA. P U K K</v>
          </cell>
          <cell r="F1738" t="str">
            <v>04</v>
          </cell>
          <cell r="G1738" t="str">
            <v>16/02/2001</v>
          </cell>
          <cell r="H1738">
            <v>23063</v>
          </cell>
          <cell r="I1738" t="str">
            <v>0000066665</v>
          </cell>
          <cell r="J1738" t="str">
            <v>S1</v>
          </cell>
          <cell r="K1738" t="str">
            <v>EKONOMI MANAGEMENT</v>
          </cell>
          <cell r="L1738" t="str">
            <v>PLAJU</v>
          </cell>
          <cell r="M1738" t="str">
            <v>27/03/1992</v>
          </cell>
          <cell r="N1738" t="str">
            <v>E13X00</v>
          </cell>
          <cell r="O1738" t="str">
            <v>P U K K</v>
          </cell>
          <cell r="P1738">
            <v>6</v>
          </cell>
          <cell r="Q1738">
            <v>6</v>
          </cell>
          <cell r="R1738">
            <v>5</v>
          </cell>
          <cell r="S1738">
            <v>18.333333333333332</v>
          </cell>
          <cell r="T1738">
            <v>7</v>
          </cell>
          <cell r="U1738">
            <v>3</v>
          </cell>
          <cell r="V1738">
            <v>0</v>
          </cell>
          <cell r="W1738">
            <v>41</v>
          </cell>
          <cell r="X1738">
            <v>43152</v>
          </cell>
        </row>
        <row r="1739">
          <cell r="A1739" t="str">
            <v>723365</v>
          </cell>
          <cell r="B1739" t="str">
            <v xml:space="preserve">ENGKOS KOSWARA  SE  </v>
          </cell>
          <cell r="C1739" t="str">
            <v>12</v>
          </cell>
          <cell r="D1739" t="str">
            <v>01/04/2000</v>
          </cell>
          <cell r="E1739" t="str">
            <v>ANL. AKT UMUM/HP,MAT</v>
          </cell>
          <cell r="F1739" t="str">
            <v>08</v>
          </cell>
          <cell r="G1739" t="str">
            <v>01/07/2000</v>
          </cell>
          <cell r="H1739">
            <v>25748</v>
          </cell>
          <cell r="I1739" t="str">
            <v>0000065646</v>
          </cell>
          <cell r="J1739" t="str">
            <v>S1</v>
          </cell>
          <cell r="K1739" t="str">
            <v>EKONOMI MANAGEMENT</v>
          </cell>
          <cell r="L1739" t="str">
            <v>PLAJU</v>
          </cell>
          <cell r="M1739" t="str">
            <v>04/02/1992</v>
          </cell>
          <cell r="N1739" t="str">
            <v>E13Y40</v>
          </cell>
          <cell r="O1739" t="str">
            <v>KEUANGAN/RS</v>
          </cell>
          <cell r="P1739">
            <v>6</v>
          </cell>
          <cell r="Q1739">
            <v>4</v>
          </cell>
          <cell r="R1739">
            <v>6</v>
          </cell>
          <cell r="S1739">
            <v>16.666666666666668</v>
          </cell>
          <cell r="T1739">
            <v>7</v>
          </cell>
          <cell r="U1739">
            <v>4</v>
          </cell>
          <cell r="V1739">
            <v>-4</v>
          </cell>
          <cell r="W1739">
            <v>34</v>
          </cell>
          <cell r="X1739">
            <v>45837</v>
          </cell>
        </row>
        <row r="1740">
          <cell r="A1740" t="str">
            <v>723373</v>
          </cell>
          <cell r="B1740" t="str">
            <v xml:space="preserve">A. RASYID  S.IP  </v>
          </cell>
          <cell r="C1740" t="str">
            <v>09</v>
          </cell>
          <cell r="D1740" t="str">
            <v>01/10/2001</v>
          </cell>
          <cell r="E1740" t="str">
            <v>ANAL. PENGEMB. KARIR</v>
          </cell>
          <cell r="F1740" t="str">
            <v>08</v>
          </cell>
          <cell r="G1740" t="str">
            <v>01/07/2000</v>
          </cell>
          <cell r="H1740">
            <v>20193</v>
          </cell>
          <cell r="I1740" t="str">
            <v>0000055665</v>
          </cell>
          <cell r="J1740" t="str">
            <v>S1</v>
          </cell>
          <cell r="K1740" t="str">
            <v>ADMINISTRASI NEGARA</v>
          </cell>
          <cell r="L1740" t="str">
            <v>PLAJU</v>
          </cell>
          <cell r="M1740" t="str">
            <v>04/02/1992</v>
          </cell>
          <cell r="N1740" t="str">
            <v>E13720</v>
          </cell>
          <cell r="O1740" t="str">
            <v>RENBANG</v>
          </cell>
          <cell r="P1740">
            <v>6</v>
          </cell>
          <cell r="Q1740">
            <v>6</v>
          </cell>
          <cell r="R1740">
            <v>5</v>
          </cell>
          <cell r="S1740">
            <v>18.333333333333332</v>
          </cell>
          <cell r="T1740">
            <v>7</v>
          </cell>
          <cell r="U1740">
            <v>4</v>
          </cell>
          <cell r="V1740">
            <v>-1</v>
          </cell>
          <cell r="W1740">
            <v>49</v>
          </cell>
          <cell r="X1740">
            <v>40282</v>
          </cell>
        </row>
        <row r="1741">
          <cell r="A1741" t="str">
            <v>723405</v>
          </cell>
          <cell r="B1741" t="str">
            <v xml:space="preserve">IDA BAGUS ADIATMAJA  DR  </v>
          </cell>
          <cell r="C1741" t="str">
            <v>06</v>
          </cell>
          <cell r="D1741" t="str">
            <v>01/04/1998</v>
          </cell>
          <cell r="E1741" t="str">
            <v>DOKTER UMUM</v>
          </cell>
          <cell r="F1741" t="str">
            <v>04</v>
          </cell>
          <cell r="G1741" t="str">
            <v>03/01/2000</v>
          </cell>
          <cell r="H1741">
            <v>23402</v>
          </cell>
          <cell r="I1741" t="str">
            <v>0000055544</v>
          </cell>
          <cell r="J1741" t="str">
            <v>S1</v>
          </cell>
          <cell r="K1741" t="str">
            <v>KEDOKTERAN UMUM</v>
          </cell>
          <cell r="L1741" t="str">
            <v>PLAJU</v>
          </cell>
          <cell r="M1741" t="str">
            <v>27/03/1992</v>
          </cell>
          <cell r="N1741" t="str">
            <v>E13Y00</v>
          </cell>
          <cell r="O1741" t="str">
            <v>RS. PERTAMINA</v>
          </cell>
          <cell r="P1741">
            <v>5</v>
          </cell>
          <cell r="Q1741">
            <v>4</v>
          </cell>
          <cell r="R1741">
            <v>4</v>
          </cell>
          <cell r="S1741">
            <v>11.666666666666666</v>
          </cell>
          <cell r="T1741">
            <v>7</v>
          </cell>
          <cell r="U1741">
            <v>4</v>
          </cell>
          <cell r="V1741">
            <v>-2</v>
          </cell>
          <cell r="W1741">
            <v>40</v>
          </cell>
          <cell r="X1741">
            <v>43491</v>
          </cell>
        </row>
        <row r="1742">
          <cell r="A1742" t="str">
            <v>723438</v>
          </cell>
          <cell r="B1742" t="str">
            <v xml:space="preserve">IMRON KHAZIM, H  DR MS </v>
          </cell>
          <cell r="C1742" t="str">
            <v>05</v>
          </cell>
          <cell r="D1742" t="str">
            <v>01/04/2001</v>
          </cell>
          <cell r="E1742" t="str">
            <v>KA. BAG. KESEHATAN</v>
          </cell>
          <cell r="F1742" t="str">
            <v>04</v>
          </cell>
          <cell r="G1742" t="str">
            <v>05/04/2002</v>
          </cell>
          <cell r="H1742">
            <v>22654</v>
          </cell>
          <cell r="I1742" t="str">
            <v>0000056666</v>
          </cell>
          <cell r="J1742" t="str">
            <v>S2</v>
          </cell>
          <cell r="K1742" t="str">
            <v>(S2) - KEDOKTERAN / SWDY</v>
          </cell>
          <cell r="L1742" t="str">
            <v>PLAJU</v>
          </cell>
          <cell r="M1742" t="str">
            <v>27/03/1992</v>
          </cell>
          <cell r="N1742" t="str">
            <v>E13750</v>
          </cell>
          <cell r="O1742" t="str">
            <v>KESEHATAN</v>
          </cell>
          <cell r="P1742">
            <v>6</v>
          </cell>
          <cell r="Q1742">
            <v>6</v>
          </cell>
          <cell r="R1742">
            <v>6</v>
          </cell>
          <cell r="S1742">
            <v>20</v>
          </cell>
          <cell r="T1742">
            <v>8</v>
          </cell>
          <cell r="U1742">
            <v>2</v>
          </cell>
          <cell r="V1742">
            <v>-1</v>
          </cell>
          <cell r="W1742">
            <v>42</v>
          </cell>
          <cell r="X1742">
            <v>42743</v>
          </cell>
        </row>
        <row r="1743">
          <cell r="A1743" t="str">
            <v>723487</v>
          </cell>
          <cell r="B1743" t="str">
            <v xml:space="preserve">MARIA SEMBIRING  DR  </v>
          </cell>
          <cell r="C1743" t="str">
            <v>05</v>
          </cell>
          <cell r="D1743" t="str">
            <v>01/04/2002</v>
          </cell>
          <cell r="E1743" t="str">
            <v>DOKTER UMUM</v>
          </cell>
          <cell r="F1743" t="str">
            <v>04</v>
          </cell>
          <cell r="G1743" t="str">
            <v>01/10/2000</v>
          </cell>
          <cell r="H1743">
            <v>22100</v>
          </cell>
          <cell r="I1743" t="str">
            <v>0000055656</v>
          </cell>
          <cell r="J1743" t="str">
            <v>S1</v>
          </cell>
          <cell r="K1743" t="str">
            <v>KEDOKTERAN UMUM</v>
          </cell>
          <cell r="L1743" t="str">
            <v>PLAJU</v>
          </cell>
          <cell r="M1743" t="str">
            <v>27/03/1992</v>
          </cell>
          <cell r="N1743" t="str">
            <v>E13Y00</v>
          </cell>
          <cell r="O1743" t="str">
            <v>RS. PERTAMINA</v>
          </cell>
          <cell r="P1743">
            <v>6</v>
          </cell>
          <cell r="Q1743">
            <v>5</v>
          </cell>
          <cell r="R1743">
            <v>6</v>
          </cell>
          <cell r="S1743">
            <v>18.333333333333332</v>
          </cell>
          <cell r="T1743">
            <v>7</v>
          </cell>
          <cell r="U1743">
            <v>4</v>
          </cell>
          <cell r="V1743">
            <v>-1</v>
          </cell>
          <cell r="W1743">
            <v>44</v>
          </cell>
          <cell r="X1743">
            <v>42188</v>
          </cell>
        </row>
        <row r="1744">
          <cell r="A1744" t="str">
            <v>723576</v>
          </cell>
          <cell r="B1744" t="str">
            <v xml:space="preserve">UGAN GANDAR  DRG  </v>
          </cell>
          <cell r="C1744" t="str">
            <v>05</v>
          </cell>
          <cell r="D1744" t="str">
            <v>01/10/2001</v>
          </cell>
          <cell r="E1744" t="str">
            <v>DOKTER GIGI</v>
          </cell>
          <cell r="F1744" t="str">
            <v>04</v>
          </cell>
          <cell r="G1744" t="str">
            <v>03/01/2000</v>
          </cell>
          <cell r="H1744">
            <v>21553</v>
          </cell>
          <cell r="I1744" t="str">
            <v>0000056556</v>
          </cell>
          <cell r="J1744" t="str">
            <v>S1</v>
          </cell>
          <cell r="K1744" t="str">
            <v>KEDOKTERAN GIGI</v>
          </cell>
          <cell r="L1744" t="str">
            <v>PLAJU</v>
          </cell>
          <cell r="M1744" t="str">
            <v>27/03/1992</v>
          </cell>
          <cell r="N1744" t="str">
            <v>E13Y00</v>
          </cell>
          <cell r="O1744" t="str">
            <v>RS. PERTAMINA</v>
          </cell>
          <cell r="P1744">
            <v>5</v>
          </cell>
          <cell r="Q1744">
            <v>5</v>
          </cell>
          <cell r="R1744">
            <v>6</v>
          </cell>
          <cell r="S1744">
            <v>16.666666666666668</v>
          </cell>
          <cell r="T1744">
            <v>7</v>
          </cell>
          <cell r="U1744">
            <v>4</v>
          </cell>
          <cell r="V1744">
            <v>-1</v>
          </cell>
          <cell r="W1744">
            <v>45</v>
          </cell>
          <cell r="X1744">
            <v>41642</v>
          </cell>
        </row>
        <row r="1745">
          <cell r="A1745" t="str">
            <v>723584</v>
          </cell>
          <cell r="B1745" t="str">
            <v xml:space="preserve">RETNOWATI. T  DRG  </v>
          </cell>
          <cell r="C1745" t="str">
            <v>06</v>
          </cell>
          <cell r="D1745" t="str">
            <v>01/10/1997</v>
          </cell>
          <cell r="E1745" t="str">
            <v>DOKTER GIGI</v>
          </cell>
          <cell r="F1745" t="str">
            <v>04</v>
          </cell>
          <cell r="G1745" t="str">
            <v>03/01/2000</v>
          </cell>
          <cell r="H1745">
            <v>21969</v>
          </cell>
          <cell r="I1745" t="str">
            <v>0000055656</v>
          </cell>
          <cell r="J1745" t="str">
            <v>S1</v>
          </cell>
          <cell r="K1745" t="str">
            <v>KEDOKTERAN GIGI</v>
          </cell>
          <cell r="L1745" t="str">
            <v>PLAJU</v>
          </cell>
          <cell r="M1745" t="str">
            <v>27/03/1992</v>
          </cell>
          <cell r="N1745" t="str">
            <v>E13Y00</v>
          </cell>
          <cell r="O1745" t="str">
            <v>RS. PERTAMINA</v>
          </cell>
          <cell r="P1745">
            <v>6</v>
          </cell>
          <cell r="Q1745">
            <v>5</v>
          </cell>
          <cell r="R1745">
            <v>6</v>
          </cell>
          <cell r="S1745">
            <v>18.333333333333332</v>
          </cell>
          <cell r="T1745">
            <v>7</v>
          </cell>
          <cell r="U1745">
            <v>4</v>
          </cell>
          <cell r="V1745">
            <v>-2</v>
          </cell>
          <cell r="W1745">
            <v>44</v>
          </cell>
          <cell r="X1745">
            <v>42058</v>
          </cell>
        </row>
        <row r="1746">
          <cell r="A1746" t="str">
            <v>723624</v>
          </cell>
          <cell r="B1746" t="str">
            <v xml:space="preserve">DIANA AMELIA    </v>
          </cell>
          <cell r="C1746" t="str">
            <v>11</v>
          </cell>
          <cell r="D1746" t="str">
            <v>01/10/2003</v>
          </cell>
          <cell r="E1746" t="str">
            <v>TESTER HARIAN LAB  PETKIM</v>
          </cell>
          <cell r="F1746" t="str">
            <v>11</v>
          </cell>
          <cell r="G1746" t="str">
            <v>03/01/2000</v>
          </cell>
          <cell r="H1746">
            <v>22273</v>
          </cell>
          <cell r="I1746" t="str">
            <v>0000045564</v>
          </cell>
          <cell r="J1746" t="str">
            <v>SMA</v>
          </cell>
          <cell r="K1746" t="str">
            <v>S.M.A / SOSIAL</v>
          </cell>
          <cell r="L1746" t="str">
            <v>PLAJU</v>
          </cell>
          <cell r="M1746" t="str">
            <v>01/04/1992</v>
          </cell>
          <cell r="N1746" t="str">
            <v>E13140</v>
          </cell>
          <cell r="O1746" t="str">
            <v>LABORATORIUM</v>
          </cell>
          <cell r="P1746">
            <v>5</v>
          </cell>
          <cell r="Q1746">
            <v>6</v>
          </cell>
          <cell r="R1746">
            <v>4</v>
          </cell>
          <cell r="S1746">
            <v>15</v>
          </cell>
          <cell r="T1746">
            <v>3</v>
          </cell>
          <cell r="U1746">
            <v>4</v>
          </cell>
          <cell r="V1746">
            <v>0</v>
          </cell>
          <cell r="W1746">
            <v>44</v>
          </cell>
          <cell r="X1746">
            <v>42361</v>
          </cell>
        </row>
        <row r="1747">
          <cell r="A1747" t="str">
            <v>724231</v>
          </cell>
          <cell r="B1747" t="str">
            <v xml:space="preserve">DEDED HERMAWAN  IR MSi </v>
          </cell>
          <cell r="C1747" t="str">
            <v>06</v>
          </cell>
          <cell r="D1747" t="str">
            <v>01/04/2000</v>
          </cell>
          <cell r="E1747" t="str">
            <v>OPERATING ENGINEER</v>
          </cell>
          <cell r="F1747" t="str">
            <v>05</v>
          </cell>
          <cell r="G1747" t="str">
            <v>17/06/2003</v>
          </cell>
          <cell r="H1747">
            <v>23673</v>
          </cell>
          <cell r="I1747" t="str">
            <v>0000066566</v>
          </cell>
          <cell r="J1747" t="str">
            <v>S2</v>
          </cell>
          <cell r="K1747" t="str">
            <v>(S2) - MAGISTER MATERIAL</v>
          </cell>
          <cell r="L1747" t="str">
            <v>SUNGAI GERONG</v>
          </cell>
          <cell r="M1747" t="str">
            <v>29/04/1992</v>
          </cell>
          <cell r="N1747" t="str">
            <v>E13112</v>
          </cell>
          <cell r="O1747" t="str">
            <v>CD &amp; L</v>
          </cell>
          <cell r="P1747">
            <v>5</v>
          </cell>
          <cell r="Q1747">
            <v>6</v>
          </cell>
          <cell r="R1747">
            <v>6</v>
          </cell>
          <cell r="S1747">
            <v>18.333333333333332</v>
          </cell>
          <cell r="T1747">
            <v>8</v>
          </cell>
          <cell r="U1747">
            <v>1</v>
          </cell>
          <cell r="V1747">
            <v>-1</v>
          </cell>
          <cell r="W1747">
            <v>40</v>
          </cell>
          <cell r="X1747">
            <v>43761</v>
          </cell>
        </row>
        <row r="1748">
          <cell r="A1748" t="str">
            <v>724515</v>
          </cell>
          <cell r="B1748" t="str">
            <v xml:space="preserve">M. SALEH ALI  SH  </v>
          </cell>
          <cell r="C1748" t="str">
            <v>11</v>
          </cell>
          <cell r="D1748" t="str">
            <v>01/10/2001</v>
          </cell>
          <cell r="E1748" t="str">
            <v>PTR. PERIJINAN</v>
          </cell>
          <cell r="F1748" t="str">
            <v>10</v>
          </cell>
          <cell r="G1748" t="str">
            <v>01/04/2002</v>
          </cell>
          <cell r="H1748">
            <v>25087</v>
          </cell>
          <cell r="I1748" t="str">
            <v>0000056555</v>
          </cell>
          <cell r="J1748" t="str">
            <v>S1</v>
          </cell>
          <cell r="K1748" t="str">
            <v>HUKUM PIDANA</v>
          </cell>
          <cell r="L1748" t="str">
            <v>PLAJU</v>
          </cell>
          <cell r="M1748" t="str">
            <v>20/07/1992</v>
          </cell>
          <cell r="N1748" t="str">
            <v>E13610</v>
          </cell>
          <cell r="O1748" t="str">
            <v>H K P</v>
          </cell>
          <cell r="P1748">
            <v>5</v>
          </cell>
          <cell r="Q1748">
            <v>5</v>
          </cell>
          <cell r="R1748">
            <v>5</v>
          </cell>
          <cell r="S1748">
            <v>15</v>
          </cell>
          <cell r="T1748">
            <v>7</v>
          </cell>
          <cell r="U1748">
            <v>2</v>
          </cell>
          <cell r="V1748">
            <v>-1</v>
          </cell>
          <cell r="W1748">
            <v>36</v>
          </cell>
          <cell r="X1748">
            <v>45175</v>
          </cell>
        </row>
        <row r="1749">
          <cell r="A1749" t="str">
            <v>724556</v>
          </cell>
          <cell r="B1749" t="str">
            <v xml:space="preserve">MATNURI  A.MA  </v>
          </cell>
          <cell r="C1749" t="str">
            <v>12</v>
          </cell>
          <cell r="D1749" t="str">
            <v>01/04/2001</v>
          </cell>
          <cell r="E1749" t="str">
            <v>TESTER FUEL &amp; CRUDE</v>
          </cell>
          <cell r="F1749" t="str">
            <v>11</v>
          </cell>
          <cell r="G1749" t="str">
            <v>03/01/2000</v>
          </cell>
          <cell r="H1749">
            <v>25359</v>
          </cell>
          <cell r="I1749" t="str">
            <v>0000066555</v>
          </cell>
          <cell r="J1749" t="str">
            <v>D2</v>
          </cell>
          <cell r="K1749" t="str">
            <v>AKA LAB II</v>
          </cell>
          <cell r="L1749" t="str">
            <v>PLAJU</v>
          </cell>
          <cell r="M1749" t="str">
            <v>20/07/1992</v>
          </cell>
          <cell r="N1749" t="str">
            <v>E13140</v>
          </cell>
          <cell r="O1749" t="str">
            <v>LABORATORIUM</v>
          </cell>
          <cell r="P1749">
            <v>5</v>
          </cell>
          <cell r="Q1749">
            <v>5</v>
          </cell>
          <cell r="R1749">
            <v>5</v>
          </cell>
          <cell r="S1749">
            <v>15</v>
          </cell>
          <cell r="T1749">
            <v>5</v>
          </cell>
          <cell r="U1749">
            <v>4</v>
          </cell>
          <cell r="V1749">
            <v>-1</v>
          </cell>
          <cell r="W1749">
            <v>35</v>
          </cell>
          <cell r="X1749">
            <v>45448</v>
          </cell>
        </row>
        <row r="1750">
          <cell r="A1750" t="str">
            <v>724564</v>
          </cell>
          <cell r="B1750" t="str">
            <v xml:space="preserve">MOHAMAD ARDANI  ST  </v>
          </cell>
          <cell r="C1750" t="str">
            <v>12</v>
          </cell>
          <cell r="D1750" t="str">
            <v>01/10/2000</v>
          </cell>
          <cell r="E1750" t="str">
            <v>OPR. FUEL PS - 2</v>
          </cell>
          <cell r="F1750" t="str">
            <v>11</v>
          </cell>
          <cell r="G1750" t="str">
            <v>03/01/2000</v>
          </cell>
          <cell r="H1750">
            <v>25071</v>
          </cell>
          <cell r="I1750" t="str">
            <v>0000055656</v>
          </cell>
          <cell r="J1750" t="str">
            <v>S1</v>
          </cell>
          <cell r="K1750" t="str">
            <v>TEKNIK KIMIA</v>
          </cell>
          <cell r="L1750" t="str">
            <v>PLAJU</v>
          </cell>
          <cell r="M1750" t="str">
            <v>20/07/1992</v>
          </cell>
          <cell r="N1750" t="str">
            <v>E13118</v>
          </cell>
          <cell r="O1750" t="str">
            <v>U T L</v>
          </cell>
          <cell r="P1750">
            <v>6</v>
          </cell>
          <cell r="Q1750">
            <v>5</v>
          </cell>
          <cell r="R1750">
            <v>6</v>
          </cell>
          <cell r="S1750">
            <v>18.333333333333332</v>
          </cell>
          <cell r="T1750">
            <v>7</v>
          </cell>
          <cell r="U1750">
            <v>4</v>
          </cell>
          <cell r="V1750">
            <v>-1</v>
          </cell>
          <cell r="W1750">
            <v>36</v>
          </cell>
          <cell r="X1750">
            <v>45159</v>
          </cell>
        </row>
        <row r="1751">
          <cell r="A1751" t="str">
            <v>724572</v>
          </cell>
          <cell r="B1751" t="str">
            <v xml:space="preserve">MUHAMMAD SYAHRIAL  A.P  </v>
          </cell>
          <cell r="C1751" t="str">
            <v>12</v>
          </cell>
          <cell r="D1751" t="str">
            <v>01/10/2000</v>
          </cell>
          <cell r="E1751" t="str">
            <v>OPR. RPA PL</v>
          </cell>
          <cell r="F1751" t="str">
            <v>11</v>
          </cell>
          <cell r="G1751" t="str">
            <v>03/01/2000</v>
          </cell>
          <cell r="H1751">
            <v>25073</v>
          </cell>
          <cell r="I1751" t="str">
            <v>0000055555</v>
          </cell>
          <cell r="J1751" t="str">
            <v>D1</v>
          </cell>
          <cell r="K1751" t="str">
            <v>AKA UTILITIES I</v>
          </cell>
          <cell r="L1751" t="str">
            <v>PLAJU</v>
          </cell>
          <cell r="M1751" t="str">
            <v>20/07/1992</v>
          </cell>
          <cell r="N1751" t="str">
            <v>E13118</v>
          </cell>
          <cell r="O1751" t="str">
            <v>U T L</v>
          </cell>
          <cell r="P1751">
            <v>5</v>
          </cell>
          <cell r="Q1751">
            <v>5</v>
          </cell>
          <cell r="R1751">
            <v>5</v>
          </cell>
          <cell r="S1751">
            <v>15</v>
          </cell>
          <cell r="T1751">
            <v>4</v>
          </cell>
          <cell r="U1751">
            <v>4</v>
          </cell>
          <cell r="V1751">
            <v>-1</v>
          </cell>
          <cell r="W1751">
            <v>36</v>
          </cell>
          <cell r="X1751">
            <v>45161</v>
          </cell>
        </row>
        <row r="1752">
          <cell r="A1752" t="str">
            <v>724597</v>
          </cell>
          <cell r="B1752" t="str">
            <v xml:space="preserve">MUHAMMAD ILYAS  A.P  </v>
          </cell>
          <cell r="C1752" t="str">
            <v>12</v>
          </cell>
          <cell r="D1752" t="str">
            <v>01/10/2001</v>
          </cell>
          <cell r="E1752" t="str">
            <v>OPR. BFW PS - 1</v>
          </cell>
          <cell r="F1752" t="str">
            <v>11</v>
          </cell>
          <cell r="G1752" t="str">
            <v>03/01/2000</v>
          </cell>
          <cell r="H1752">
            <v>24544</v>
          </cell>
          <cell r="I1752" t="str">
            <v>0000055555</v>
          </cell>
          <cell r="J1752" t="str">
            <v>D1</v>
          </cell>
          <cell r="K1752" t="str">
            <v>AKA UTILITIES I</v>
          </cell>
          <cell r="L1752" t="str">
            <v>PLAJU</v>
          </cell>
          <cell r="M1752" t="str">
            <v>20/07/1992</v>
          </cell>
          <cell r="N1752" t="str">
            <v>E13118</v>
          </cell>
          <cell r="O1752" t="str">
            <v>U T L</v>
          </cell>
          <cell r="P1752">
            <v>5</v>
          </cell>
          <cell r="Q1752">
            <v>5</v>
          </cell>
          <cell r="R1752">
            <v>5</v>
          </cell>
          <cell r="S1752">
            <v>15</v>
          </cell>
          <cell r="T1752">
            <v>4</v>
          </cell>
          <cell r="U1752">
            <v>4</v>
          </cell>
          <cell r="V1752">
            <v>-1</v>
          </cell>
          <cell r="W1752">
            <v>37</v>
          </cell>
          <cell r="X1752">
            <v>44633</v>
          </cell>
        </row>
        <row r="1753">
          <cell r="A1753" t="str">
            <v>724701</v>
          </cell>
          <cell r="B1753" t="str">
            <v xml:space="preserve">NAZARUDIN  A.MA  </v>
          </cell>
          <cell r="C1753" t="str">
            <v>12</v>
          </cell>
          <cell r="D1753" t="str">
            <v>01/04/2000</v>
          </cell>
          <cell r="E1753" t="str">
            <v>OPR. CD II / FLARE</v>
          </cell>
          <cell r="F1753" t="str">
            <v>11</v>
          </cell>
          <cell r="G1753" t="str">
            <v>03/01/2000</v>
          </cell>
          <cell r="H1753">
            <v>24862</v>
          </cell>
          <cell r="I1753" t="str">
            <v>0000066556</v>
          </cell>
          <cell r="J1753" t="str">
            <v>D2</v>
          </cell>
          <cell r="K1753" t="str">
            <v>AKA PENGOL/KIL.II</v>
          </cell>
          <cell r="L1753" t="str">
            <v>PLAJU</v>
          </cell>
          <cell r="M1753" t="str">
            <v>20/07/1992</v>
          </cell>
          <cell r="N1753" t="str">
            <v>E13111</v>
          </cell>
          <cell r="O1753" t="str">
            <v>CD &amp; GP</v>
          </cell>
          <cell r="P1753">
            <v>5</v>
          </cell>
          <cell r="Q1753">
            <v>5</v>
          </cell>
          <cell r="R1753">
            <v>6</v>
          </cell>
          <cell r="S1753">
            <v>16.666666666666668</v>
          </cell>
          <cell r="T1753">
            <v>5</v>
          </cell>
          <cell r="U1753">
            <v>4</v>
          </cell>
          <cell r="V1753">
            <v>-1</v>
          </cell>
          <cell r="W1753">
            <v>36</v>
          </cell>
          <cell r="X1753">
            <v>44951</v>
          </cell>
        </row>
        <row r="1754">
          <cell r="A1754" t="str">
            <v>724783</v>
          </cell>
          <cell r="B1754" t="str">
            <v xml:space="preserve">NOVEL S.D.P. SITUMORANG  A.P  </v>
          </cell>
          <cell r="C1754" t="str">
            <v>12</v>
          </cell>
          <cell r="D1754" t="str">
            <v>01/10/1999</v>
          </cell>
          <cell r="E1754" t="str">
            <v>TEK. INT. AREA-A</v>
          </cell>
          <cell r="F1754" t="str">
            <v>10</v>
          </cell>
          <cell r="G1754" t="str">
            <v>31/12/2000</v>
          </cell>
          <cell r="H1754">
            <v>26245</v>
          </cell>
          <cell r="I1754" t="str">
            <v>0000045455</v>
          </cell>
          <cell r="J1754" t="str">
            <v>D1</v>
          </cell>
          <cell r="K1754" t="str">
            <v>AKA INST &amp; ELEKTRONIKA I</v>
          </cell>
          <cell r="L1754" t="str">
            <v>PLAJU</v>
          </cell>
          <cell r="M1754" t="str">
            <v>20/07/1992</v>
          </cell>
          <cell r="N1754" t="str">
            <v>E13A20</v>
          </cell>
          <cell r="O1754" t="str">
            <v>PEM-I</v>
          </cell>
          <cell r="P1754">
            <v>4</v>
          </cell>
          <cell r="Q1754">
            <v>5</v>
          </cell>
          <cell r="R1754">
            <v>5</v>
          </cell>
          <cell r="S1754">
            <v>13.333333333333334</v>
          </cell>
          <cell r="T1754">
            <v>4</v>
          </cell>
          <cell r="U1754">
            <v>4</v>
          </cell>
          <cell r="V1754">
            <v>-2</v>
          </cell>
          <cell r="W1754">
            <v>33</v>
          </cell>
          <cell r="X1754">
            <v>46334</v>
          </cell>
        </row>
        <row r="1755">
          <cell r="A1755" t="str">
            <v>724848</v>
          </cell>
          <cell r="B1755" t="str">
            <v xml:space="preserve">RAHMAD SYAH PUTRA  A.P  </v>
          </cell>
          <cell r="C1755" t="str">
            <v>11</v>
          </cell>
          <cell r="D1755" t="str">
            <v>01/10/2003</v>
          </cell>
          <cell r="E1755" t="str">
            <v>OPR. BB MGC - KOD</v>
          </cell>
          <cell r="F1755" t="str">
            <v>11</v>
          </cell>
          <cell r="G1755" t="str">
            <v>03/01/2000</v>
          </cell>
          <cell r="H1755">
            <v>26131</v>
          </cell>
          <cell r="I1755" t="str">
            <v>0000055555</v>
          </cell>
          <cell r="J1755" t="str">
            <v>D1</v>
          </cell>
          <cell r="K1755" t="str">
            <v>AKA PENGOL/KIL I</v>
          </cell>
          <cell r="L1755" t="str">
            <v>PLAJU</v>
          </cell>
          <cell r="M1755" t="str">
            <v>20/07/1992</v>
          </cell>
          <cell r="N1755" t="str">
            <v>E13111</v>
          </cell>
          <cell r="O1755" t="str">
            <v>CD &amp; GP</v>
          </cell>
          <cell r="P1755">
            <v>5</v>
          </cell>
          <cell r="Q1755">
            <v>5</v>
          </cell>
          <cell r="R1755">
            <v>5</v>
          </cell>
          <cell r="S1755">
            <v>15</v>
          </cell>
          <cell r="T1755">
            <v>4</v>
          </cell>
          <cell r="U1755">
            <v>4</v>
          </cell>
          <cell r="V1755">
            <v>0</v>
          </cell>
          <cell r="W1755">
            <v>33</v>
          </cell>
          <cell r="X1755">
            <v>46220</v>
          </cell>
        </row>
        <row r="1756">
          <cell r="A1756" t="str">
            <v>724904</v>
          </cell>
          <cell r="B1756" t="str">
            <v xml:space="preserve">RINTO ARDIANSYAH  A.MA  </v>
          </cell>
          <cell r="C1756" t="str">
            <v>12</v>
          </cell>
          <cell r="D1756" t="str">
            <v>01/04/2000</v>
          </cell>
          <cell r="E1756" t="str">
            <v>OPR. HP &amp; FO</v>
          </cell>
          <cell r="F1756" t="str">
            <v>11</v>
          </cell>
          <cell r="G1756" t="str">
            <v>03/01/2000</v>
          </cell>
          <cell r="H1756">
            <v>25899</v>
          </cell>
          <cell r="I1756" t="str">
            <v>0000056555</v>
          </cell>
          <cell r="J1756" t="str">
            <v>D2</v>
          </cell>
          <cell r="K1756" t="str">
            <v>AKA PENGOL/KIL.II</v>
          </cell>
          <cell r="L1756" t="str">
            <v>PLAJU</v>
          </cell>
          <cell r="M1756" t="str">
            <v>20/07/1992</v>
          </cell>
          <cell r="N1756" t="str">
            <v>E13111</v>
          </cell>
          <cell r="O1756" t="str">
            <v>CD &amp; GP</v>
          </cell>
          <cell r="P1756">
            <v>5</v>
          </cell>
          <cell r="Q1756">
            <v>5</v>
          </cell>
          <cell r="R1756">
            <v>5</v>
          </cell>
          <cell r="S1756">
            <v>15</v>
          </cell>
          <cell r="T1756">
            <v>5</v>
          </cell>
          <cell r="U1756">
            <v>4</v>
          </cell>
          <cell r="V1756">
            <v>-1</v>
          </cell>
          <cell r="W1756">
            <v>34</v>
          </cell>
          <cell r="X1756">
            <v>45988</v>
          </cell>
        </row>
        <row r="1757">
          <cell r="A1757" t="str">
            <v>724986</v>
          </cell>
          <cell r="B1757" t="str">
            <v xml:space="preserve">RORARIANSYAH  A.P  </v>
          </cell>
          <cell r="C1757" t="str">
            <v>11</v>
          </cell>
          <cell r="D1757" t="str">
            <v>01/04/2003</v>
          </cell>
          <cell r="E1757" t="str">
            <v>TEK. INT. AREA-A</v>
          </cell>
          <cell r="F1757" t="str">
            <v>10</v>
          </cell>
          <cell r="G1757" t="str">
            <v>31/12/2000</v>
          </cell>
          <cell r="H1757">
            <v>25956</v>
          </cell>
          <cell r="I1757" t="str">
            <v>0000055546</v>
          </cell>
          <cell r="J1757" t="str">
            <v>D1</v>
          </cell>
          <cell r="K1757" t="str">
            <v>AKA INST &amp; ELEKTRONIKA I</v>
          </cell>
          <cell r="L1757" t="str">
            <v>PLAJU</v>
          </cell>
          <cell r="M1757" t="str">
            <v>20/07/1992</v>
          </cell>
          <cell r="N1757" t="str">
            <v>E13A30</v>
          </cell>
          <cell r="O1757" t="str">
            <v>PEM-II</v>
          </cell>
          <cell r="P1757">
            <v>5</v>
          </cell>
          <cell r="Q1757">
            <v>4</v>
          </cell>
          <cell r="R1757">
            <v>6</v>
          </cell>
          <cell r="S1757">
            <v>15</v>
          </cell>
          <cell r="T1757">
            <v>4</v>
          </cell>
          <cell r="U1757">
            <v>4</v>
          </cell>
          <cell r="V1757">
            <v>-1</v>
          </cell>
          <cell r="W1757">
            <v>33</v>
          </cell>
          <cell r="X1757">
            <v>46045</v>
          </cell>
        </row>
        <row r="1758">
          <cell r="A1758" t="str">
            <v>725017</v>
          </cell>
          <cell r="B1758" t="str">
            <v xml:space="preserve">SYAMSU RIZAL  SE  </v>
          </cell>
          <cell r="C1758" t="str">
            <v>11</v>
          </cell>
          <cell r="D1758" t="str">
            <v>01/04/2003</v>
          </cell>
          <cell r="E1758" t="str">
            <v>PMK. H2 PLANT</v>
          </cell>
          <cell r="F1758" t="str">
            <v>10</v>
          </cell>
          <cell r="G1758" t="str">
            <v>08/08/2003</v>
          </cell>
          <cell r="H1758">
            <v>25981</v>
          </cell>
          <cell r="I1758" t="str">
            <v>0000056556</v>
          </cell>
          <cell r="J1758" t="str">
            <v>S1</v>
          </cell>
          <cell r="K1758" t="str">
            <v>EKONOMI MANAGEMENT</v>
          </cell>
          <cell r="L1758" t="str">
            <v>PLAJU</v>
          </cell>
          <cell r="M1758" t="str">
            <v>20/07/1992</v>
          </cell>
          <cell r="N1758" t="str">
            <v>E13132</v>
          </cell>
          <cell r="O1758" t="str">
            <v>TA/PTA</v>
          </cell>
          <cell r="P1758">
            <v>5</v>
          </cell>
          <cell r="Q1758">
            <v>5</v>
          </cell>
          <cell r="R1758">
            <v>6</v>
          </cell>
          <cell r="S1758">
            <v>16.666666666666668</v>
          </cell>
          <cell r="T1758">
            <v>7</v>
          </cell>
          <cell r="U1758">
            <v>1</v>
          </cell>
          <cell r="V1758">
            <v>-1</v>
          </cell>
          <cell r="W1758">
            <v>33</v>
          </cell>
          <cell r="X1758">
            <v>46070</v>
          </cell>
        </row>
        <row r="1759">
          <cell r="A1759" t="str">
            <v>725066</v>
          </cell>
          <cell r="B1759" t="str">
            <v xml:space="preserve">K.M. SYAZILI    </v>
          </cell>
          <cell r="C1759" t="str">
            <v>11</v>
          </cell>
          <cell r="D1759" t="str">
            <v>01/04/2003</v>
          </cell>
          <cell r="E1759" t="str">
            <v>TEK. INT. AREA-B</v>
          </cell>
          <cell r="F1759" t="str">
            <v>10</v>
          </cell>
          <cell r="G1759" t="str">
            <v>31/12/2000</v>
          </cell>
          <cell r="H1759">
            <v>25463</v>
          </cell>
          <cell r="I1759" t="str">
            <v>0000055645</v>
          </cell>
          <cell r="J1759" t="str">
            <v>SMA</v>
          </cell>
          <cell r="K1759" t="str">
            <v>S.M.A / FISIKA</v>
          </cell>
          <cell r="L1759" t="str">
            <v>PLAJU</v>
          </cell>
          <cell r="M1759" t="str">
            <v>20/07/1992</v>
          </cell>
          <cell r="N1759" t="str">
            <v>E13A30</v>
          </cell>
          <cell r="O1759" t="str">
            <v>PEM-II</v>
          </cell>
          <cell r="P1759">
            <v>6</v>
          </cell>
          <cell r="Q1759">
            <v>4</v>
          </cell>
          <cell r="R1759">
            <v>5</v>
          </cell>
          <cell r="S1759">
            <v>15</v>
          </cell>
          <cell r="T1759">
            <v>3</v>
          </cell>
          <cell r="U1759">
            <v>4</v>
          </cell>
          <cell r="V1759">
            <v>-1</v>
          </cell>
          <cell r="W1759">
            <v>35</v>
          </cell>
          <cell r="X1759">
            <v>45552</v>
          </cell>
        </row>
        <row r="1760">
          <cell r="A1760" t="str">
            <v>725122</v>
          </cell>
          <cell r="B1760" t="str">
            <v xml:space="preserve">SETIA BUDIMAN  AMA  </v>
          </cell>
          <cell r="C1760" t="str">
            <v>11</v>
          </cell>
          <cell r="D1760" t="str">
            <v>01/04/2002</v>
          </cell>
          <cell r="E1760" t="str">
            <v>OPR. SECTION 000 - 200</v>
          </cell>
          <cell r="F1760" t="str">
            <v>11</v>
          </cell>
          <cell r="G1760" t="str">
            <v>16/09/2002</v>
          </cell>
          <cell r="H1760">
            <v>24544</v>
          </cell>
          <cell r="I1760" t="str">
            <v>0000065655</v>
          </cell>
          <cell r="J1760" t="str">
            <v>D2</v>
          </cell>
          <cell r="K1760" t="str">
            <v>AKA PENGOL/KIL II</v>
          </cell>
          <cell r="L1760" t="str">
            <v>PLAJU</v>
          </cell>
          <cell r="M1760" t="str">
            <v>20/07/1992</v>
          </cell>
          <cell r="N1760" t="str">
            <v>E13131</v>
          </cell>
          <cell r="O1760" t="str">
            <v>P P</v>
          </cell>
          <cell r="P1760">
            <v>6</v>
          </cell>
          <cell r="Q1760">
            <v>5</v>
          </cell>
          <cell r="R1760">
            <v>5</v>
          </cell>
          <cell r="S1760">
            <v>16.666666666666668</v>
          </cell>
          <cell r="T1760">
            <v>5</v>
          </cell>
          <cell r="U1760">
            <v>2</v>
          </cell>
          <cell r="V1760">
            <v>0</v>
          </cell>
          <cell r="W1760">
            <v>37</v>
          </cell>
          <cell r="X1760">
            <v>44633</v>
          </cell>
        </row>
        <row r="1761">
          <cell r="A1761" t="str">
            <v>725211</v>
          </cell>
          <cell r="B1761" t="str">
            <v xml:space="preserve">KUSNANTO  A.P  </v>
          </cell>
          <cell r="C1761" t="str">
            <v>11</v>
          </cell>
          <cell r="D1761" t="str">
            <v>01/04/2003</v>
          </cell>
          <cell r="E1761" t="str">
            <v>PMK. LPG &amp; STAB</v>
          </cell>
          <cell r="F1761" t="str">
            <v>10</v>
          </cell>
          <cell r="G1761" t="str">
            <v>07/08/2003</v>
          </cell>
          <cell r="H1761">
            <v>25122</v>
          </cell>
          <cell r="I1761" t="str">
            <v>0000056656</v>
          </cell>
          <cell r="J1761" t="str">
            <v>D1</v>
          </cell>
          <cell r="K1761" t="str">
            <v>AKA PENGOL/KIL I</v>
          </cell>
          <cell r="L1761" t="str">
            <v>SUNGAI GERONG</v>
          </cell>
          <cell r="M1761" t="str">
            <v>20/07/1992</v>
          </cell>
          <cell r="N1761" t="str">
            <v>E13112</v>
          </cell>
          <cell r="O1761" t="str">
            <v>CD &amp; L</v>
          </cell>
          <cell r="P1761">
            <v>6</v>
          </cell>
          <cell r="Q1761">
            <v>5</v>
          </cell>
          <cell r="R1761">
            <v>6</v>
          </cell>
          <cell r="S1761">
            <v>18.333333333333332</v>
          </cell>
          <cell r="T1761">
            <v>4</v>
          </cell>
          <cell r="U1761">
            <v>1</v>
          </cell>
          <cell r="V1761">
            <v>-1</v>
          </cell>
          <cell r="W1761">
            <v>36</v>
          </cell>
          <cell r="X1761">
            <v>45210</v>
          </cell>
        </row>
        <row r="1762">
          <cell r="A1762" t="str">
            <v>725244</v>
          </cell>
          <cell r="B1762" t="str">
            <v xml:space="preserve">ABDUL HAKIM  A.P  </v>
          </cell>
          <cell r="C1762" t="str">
            <v>12</v>
          </cell>
          <cell r="D1762" t="str">
            <v>01/04/2001</v>
          </cell>
          <cell r="E1762" t="str">
            <v>OPR. DISTILASI</v>
          </cell>
          <cell r="F1762" t="str">
            <v>11</v>
          </cell>
          <cell r="G1762" t="str">
            <v>03/01/2000</v>
          </cell>
          <cell r="H1762">
            <v>24945</v>
          </cell>
          <cell r="I1762" t="str">
            <v>0000056665</v>
          </cell>
          <cell r="J1762" t="str">
            <v>D1</v>
          </cell>
          <cell r="K1762" t="str">
            <v>AKA PENGOL/KIL.I</v>
          </cell>
          <cell r="L1762" t="str">
            <v>PLAJU</v>
          </cell>
          <cell r="M1762" t="str">
            <v>20/07/1992</v>
          </cell>
          <cell r="N1762" t="str">
            <v>E13111</v>
          </cell>
          <cell r="O1762" t="str">
            <v>CD &amp; GP</v>
          </cell>
          <cell r="P1762">
            <v>6</v>
          </cell>
          <cell r="Q1762">
            <v>6</v>
          </cell>
          <cell r="R1762">
            <v>5</v>
          </cell>
          <cell r="S1762">
            <v>18.333333333333332</v>
          </cell>
          <cell r="T1762">
            <v>4</v>
          </cell>
          <cell r="U1762">
            <v>4</v>
          </cell>
          <cell r="V1762">
            <v>-1</v>
          </cell>
          <cell r="W1762">
            <v>36</v>
          </cell>
          <cell r="X1762">
            <v>45033</v>
          </cell>
        </row>
        <row r="1763">
          <cell r="A1763" t="str">
            <v>725382</v>
          </cell>
          <cell r="B1763" t="str">
            <v xml:space="preserve">SUPARDI  A.P  </v>
          </cell>
          <cell r="C1763" t="str">
            <v>12</v>
          </cell>
          <cell r="D1763" t="str">
            <v>01/10/2000</v>
          </cell>
          <cell r="E1763" t="str">
            <v>TUKANG LAB MAINT</v>
          </cell>
          <cell r="F1763" t="str">
            <v>11</v>
          </cell>
          <cell r="G1763" t="str">
            <v>03/01/2000</v>
          </cell>
          <cell r="H1763">
            <v>25302</v>
          </cell>
          <cell r="I1763" t="str">
            <v>0000055566</v>
          </cell>
          <cell r="J1763" t="str">
            <v>D1</v>
          </cell>
          <cell r="K1763" t="str">
            <v>AKA LAB/KILANG I</v>
          </cell>
          <cell r="L1763" t="str">
            <v>PLAJU</v>
          </cell>
          <cell r="M1763" t="str">
            <v>20/07/1992</v>
          </cell>
          <cell r="N1763" t="str">
            <v>E13140</v>
          </cell>
          <cell r="O1763" t="str">
            <v>LABORATORIUM</v>
          </cell>
          <cell r="P1763">
            <v>5</v>
          </cell>
          <cell r="Q1763">
            <v>6</v>
          </cell>
          <cell r="R1763">
            <v>6</v>
          </cell>
          <cell r="S1763">
            <v>18.333333333333332</v>
          </cell>
          <cell r="T1763">
            <v>4</v>
          </cell>
          <cell r="U1763">
            <v>4</v>
          </cell>
          <cell r="V1763">
            <v>-1</v>
          </cell>
          <cell r="W1763">
            <v>35</v>
          </cell>
          <cell r="X1763">
            <v>45391</v>
          </cell>
        </row>
        <row r="1764">
          <cell r="A1764" t="str">
            <v>725399</v>
          </cell>
          <cell r="B1764" t="str">
            <v xml:space="preserve">JUHARTONO  S.TP  </v>
          </cell>
          <cell r="C1764" t="str">
            <v>11</v>
          </cell>
          <cell r="D1764" t="str">
            <v>01/04/2003</v>
          </cell>
          <cell r="E1764" t="str">
            <v>PWS.COM &amp; KONS. ENERGI NBM PETKIM + UTL</v>
          </cell>
          <cell r="F1764" t="str">
            <v>09</v>
          </cell>
          <cell r="G1764" t="str">
            <v>04/08/2003</v>
          </cell>
          <cell r="H1764">
            <v>25016</v>
          </cell>
          <cell r="I1764" t="str">
            <v>0000075655</v>
          </cell>
          <cell r="J1764" t="str">
            <v>S1</v>
          </cell>
          <cell r="K1764" t="str">
            <v>SARJANA PERTANIAN</v>
          </cell>
          <cell r="L1764" t="str">
            <v>PLAJU</v>
          </cell>
          <cell r="M1764" t="str">
            <v>20/07/1992</v>
          </cell>
          <cell r="N1764" t="str">
            <v>E13210</v>
          </cell>
          <cell r="O1764" t="str">
            <v>REN BB PROD&amp;EKON</v>
          </cell>
          <cell r="P1764">
            <v>6</v>
          </cell>
          <cell r="Q1764">
            <v>5</v>
          </cell>
          <cell r="R1764">
            <v>5</v>
          </cell>
          <cell r="S1764">
            <v>16.666666666666668</v>
          </cell>
          <cell r="T1764">
            <v>7</v>
          </cell>
          <cell r="U1764">
            <v>1</v>
          </cell>
          <cell r="V1764">
            <v>-2</v>
          </cell>
          <cell r="W1764">
            <v>36</v>
          </cell>
          <cell r="X1764">
            <v>45104</v>
          </cell>
        </row>
        <row r="1765">
          <cell r="A1765" t="str">
            <v>725406</v>
          </cell>
          <cell r="B1765" t="str">
            <v xml:space="preserve">SUPRIHADI  AMA  </v>
          </cell>
          <cell r="C1765" t="str">
            <v>11</v>
          </cell>
          <cell r="D1765" t="str">
            <v>01/10/2002</v>
          </cell>
          <cell r="E1765" t="str">
            <v>OPR. SECTION 100 - 900</v>
          </cell>
          <cell r="F1765" t="str">
            <v>11</v>
          </cell>
          <cell r="G1765" t="str">
            <v>16/09/2002</v>
          </cell>
          <cell r="H1765">
            <v>24924</v>
          </cell>
          <cell r="I1765" t="str">
            <v>0000055656</v>
          </cell>
          <cell r="J1765" t="str">
            <v>D2</v>
          </cell>
          <cell r="K1765" t="str">
            <v>AKA PENGOL/KIL II</v>
          </cell>
          <cell r="L1765" t="str">
            <v>PLAJU</v>
          </cell>
          <cell r="M1765" t="str">
            <v>20/07/1992</v>
          </cell>
          <cell r="N1765" t="str">
            <v>E13131</v>
          </cell>
          <cell r="O1765" t="str">
            <v>P P</v>
          </cell>
          <cell r="P1765">
            <v>6</v>
          </cell>
          <cell r="Q1765">
            <v>5</v>
          </cell>
          <cell r="R1765">
            <v>6</v>
          </cell>
          <cell r="S1765">
            <v>18.333333333333332</v>
          </cell>
          <cell r="T1765">
            <v>5</v>
          </cell>
          <cell r="U1765">
            <v>2</v>
          </cell>
          <cell r="V1765">
            <v>0</v>
          </cell>
          <cell r="W1765">
            <v>36</v>
          </cell>
          <cell r="X1765">
            <v>45012</v>
          </cell>
        </row>
        <row r="1766">
          <cell r="A1766" t="str">
            <v>725496</v>
          </cell>
          <cell r="B1766" t="str">
            <v xml:space="preserve">TAUFIK RIDWAN  ST  </v>
          </cell>
          <cell r="C1766" t="str">
            <v>11</v>
          </cell>
          <cell r="D1766" t="str">
            <v>01/10/2002</v>
          </cell>
          <cell r="E1766" t="str">
            <v>PMK. CAT REC TA</v>
          </cell>
          <cell r="F1766" t="str">
            <v>10</v>
          </cell>
          <cell r="G1766" t="str">
            <v>16/09/2002</v>
          </cell>
          <cell r="H1766">
            <v>24819</v>
          </cell>
          <cell r="I1766" t="str">
            <v>0000056666</v>
          </cell>
          <cell r="J1766" t="str">
            <v>S1</v>
          </cell>
          <cell r="K1766" t="str">
            <v>TEKNIK KIMIA</v>
          </cell>
          <cell r="L1766" t="str">
            <v>PLAJU</v>
          </cell>
          <cell r="M1766" t="str">
            <v>20/07/1992</v>
          </cell>
          <cell r="N1766" t="str">
            <v>E13132</v>
          </cell>
          <cell r="O1766" t="str">
            <v>TA/PTA</v>
          </cell>
          <cell r="P1766">
            <v>6</v>
          </cell>
          <cell r="Q1766">
            <v>6</v>
          </cell>
          <cell r="R1766">
            <v>6</v>
          </cell>
          <cell r="S1766">
            <v>20</v>
          </cell>
          <cell r="T1766">
            <v>7</v>
          </cell>
          <cell r="U1766">
            <v>2</v>
          </cell>
          <cell r="V1766">
            <v>-1</v>
          </cell>
          <cell r="W1766">
            <v>37</v>
          </cell>
          <cell r="X1766">
            <v>44908</v>
          </cell>
        </row>
        <row r="1767">
          <cell r="A1767" t="str">
            <v>725528</v>
          </cell>
          <cell r="B1767" t="str">
            <v xml:space="preserve">TEGUH PRASETYO ADI  A.MA  </v>
          </cell>
          <cell r="C1767" t="str">
            <v>11</v>
          </cell>
          <cell r="D1767" t="str">
            <v>01/04/2003</v>
          </cell>
          <cell r="E1767" t="str">
            <v>PMK. S D S TA</v>
          </cell>
          <cell r="F1767" t="str">
            <v>10</v>
          </cell>
          <cell r="G1767" t="str">
            <v>16/09/2002</v>
          </cell>
          <cell r="H1767">
            <v>25488</v>
          </cell>
          <cell r="I1767" t="str">
            <v>0000066556</v>
          </cell>
          <cell r="J1767" t="str">
            <v>D2</v>
          </cell>
          <cell r="K1767" t="str">
            <v>AKA PENGOL/KIL II</v>
          </cell>
          <cell r="L1767" t="str">
            <v>PLAJU</v>
          </cell>
          <cell r="M1767" t="str">
            <v>20/07/1992</v>
          </cell>
          <cell r="N1767" t="str">
            <v>E13132</v>
          </cell>
          <cell r="O1767" t="str">
            <v>TA/PTA</v>
          </cell>
          <cell r="P1767">
            <v>5</v>
          </cell>
          <cell r="Q1767">
            <v>5</v>
          </cell>
          <cell r="R1767">
            <v>6</v>
          </cell>
          <cell r="S1767">
            <v>16.666666666666668</v>
          </cell>
          <cell r="T1767">
            <v>5</v>
          </cell>
          <cell r="U1767">
            <v>2</v>
          </cell>
          <cell r="V1767">
            <v>-1</v>
          </cell>
          <cell r="W1767">
            <v>35</v>
          </cell>
          <cell r="X1767">
            <v>45577</v>
          </cell>
        </row>
        <row r="1768">
          <cell r="A1768" t="str">
            <v>725536</v>
          </cell>
          <cell r="B1768" t="str">
            <v xml:space="preserve">THOMAS HARIADI  ST  </v>
          </cell>
          <cell r="C1768" t="str">
            <v>11</v>
          </cell>
          <cell r="D1768" t="str">
            <v>01/10/2002</v>
          </cell>
          <cell r="E1768" t="str">
            <v>PMK. CAT REC TA</v>
          </cell>
          <cell r="F1768" t="str">
            <v>10</v>
          </cell>
          <cell r="G1768" t="str">
            <v>16/09/2002</v>
          </cell>
          <cell r="H1768">
            <v>25652</v>
          </cell>
          <cell r="I1768" t="str">
            <v>0000066666</v>
          </cell>
          <cell r="J1768" t="str">
            <v>S1</v>
          </cell>
          <cell r="K1768" t="str">
            <v>TEKNIK KIMIA</v>
          </cell>
          <cell r="L1768" t="str">
            <v>PLAJU</v>
          </cell>
          <cell r="M1768" t="str">
            <v>20/07/1992</v>
          </cell>
          <cell r="N1768" t="str">
            <v>E13132</v>
          </cell>
          <cell r="O1768" t="str">
            <v>TA/PTA</v>
          </cell>
          <cell r="P1768">
            <v>6</v>
          </cell>
          <cell r="Q1768">
            <v>6</v>
          </cell>
          <cell r="R1768">
            <v>6</v>
          </cell>
          <cell r="S1768">
            <v>20</v>
          </cell>
          <cell r="T1768">
            <v>7</v>
          </cell>
          <cell r="U1768">
            <v>2</v>
          </cell>
          <cell r="V1768">
            <v>-1</v>
          </cell>
          <cell r="W1768">
            <v>34</v>
          </cell>
          <cell r="X1768">
            <v>45741</v>
          </cell>
        </row>
        <row r="1769">
          <cell r="A1769" t="str">
            <v>725633</v>
          </cell>
          <cell r="B1769" t="str">
            <v xml:space="preserve">ZULFIKRI    </v>
          </cell>
          <cell r="C1769" t="str">
            <v>11</v>
          </cell>
          <cell r="D1769" t="str">
            <v>01/04/2003</v>
          </cell>
          <cell r="E1769" t="str">
            <v>TEK. INT. AREA-A</v>
          </cell>
          <cell r="F1769" t="str">
            <v>11</v>
          </cell>
          <cell r="G1769" t="str">
            <v>31/12/2000</v>
          </cell>
          <cell r="H1769">
            <v>25276</v>
          </cell>
          <cell r="I1769" t="str">
            <v>0000055655</v>
          </cell>
          <cell r="J1769" t="str">
            <v>SMA</v>
          </cell>
          <cell r="K1769" t="str">
            <v>SMA - FISIKA</v>
          </cell>
          <cell r="L1769" t="str">
            <v>PLAJU</v>
          </cell>
          <cell r="M1769" t="str">
            <v>20/07/1992</v>
          </cell>
          <cell r="N1769" t="str">
            <v>E13A30</v>
          </cell>
          <cell r="O1769" t="str">
            <v>PEM-II</v>
          </cell>
          <cell r="P1769">
            <v>6</v>
          </cell>
          <cell r="Q1769">
            <v>5</v>
          </cell>
          <cell r="R1769">
            <v>5</v>
          </cell>
          <cell r="S1769">
            <v>16.666666666666668</v>
          </cell>
          <cell r="T1769">
            <v>3</v>
          </cell>
          <cell r="U1769">
            <v>4</v>
          </cell>
          <cell r="V1769">
            <v>0</v>
          </cell>
          <cell r="W1769">
            <v>35</v>
          </cell>
          <cell r="X1769">
            <v>45365</v>
          </cell>
        </row>
        <row r="1770">
          <cell r="A1770" t="str">
            <v>725763</v>
          </cell>
          <cell r="B1770" t="str">
            <v xml:space="preserve">HARBENTONI  A.MA  </v>
          </cell>
          <cell r="C1770" t="str">
            <v>11</v>
          </cell>
          <cell r="D1770" t="str">
            <v>01/04/2003</v>
          </cell>
          <cell r="E1770" t="str">
            <v>TEKNISI</v>
          </cell>
          <cell r="F1770" t="str">
            <v>11</v>
          </cell>
          <cell r="G1770" t="str">
            <v>31/12/2000</v>
          </cell>
          <cell r="H1770">
            <v>24829</v>
          </cell>
          <cell r="I1770" t="str">
            <v>0000045555</v>
          </cell>
          <cell r="J1770" t="str">
            <v>D2</v>
          </cell>
          <cell r="K1770" t="str">
            <v>AKA TEK. MESIN KILANG II</v>
          </cell>
          <cell r="L1770" t="str">
            <v>PLAJU</v>
          </cell>
          <cell r="M1770" t="str">
            <v>20/07/1992</v>
          </cell>
          <cell r="N1770" t="str">
            <v>E13A50</v>
          </cell>
          <cell r="O1770" t="str">
            <v>BENGKEL</v>
          </cell>
          <cell r="P1770">
            <v>5</v>
          </cell>
          <cell r="Q1770">
            <v>5</v>
          </cell>
          <cell r="R1770">
            <v>5</v>
          </cell>
          <cell r="S1770">
            <v>15</v>
          </cell>
          <cell r="T1770">
            <v>5</v>
          </cell>
          <cell r="U1770">
            <v>4</v>
          </cell>
          <cell r="V1770">
            <v>0</v>
          </cell>
          <cell r="W1770">
            <v>37</v>
          </cell>
          <cell r="X1770">
            <v>44918</v>
          </cell>
        </row>
        <row r="1771">
          <cell r="A1771" t="str">
            <v>725803</v>
          </cell>
          <cell r="B1771" t="str">
            <v xml:space="preserve">ANDI ILYAS  ST  </v>
          </cell>
          <cell r="C1771" t="str">
            <v>12</v>
          </cell>
          <cell r="D1771" t="str">
            <v>01/10/2000</v>
          </cell>
          <cell r="E1771" t="str">
            <v>OPR. DISTRIBUSI UTL PL</v>
          </cell>
          <cell r="F1771" t="str">
            <v>11</v>
          </cell>
          <cell r="G1771" t="str">
            <v>03/01/2000</v>
          </cell>
          <cell r="H1771">
            <v>25538</v>
          </cell>
          <cell r="I1771" t="str">
            <v>0000056665</v>
          </cell>
          <cell r="J1771" t="str">
            <v>S1</v>
          </cell>
          <cell r="K1771" t="str">
            <v>TEKNIK ELEKTRO</v>
          </cell>
          <cell r="L1771" t="str">
            <v>PLAJU</v>
          </cell>
          <cell r="M1771" t="str">
            <v>20/07/1992</v>
          </cell>
          <cell r="N1771" t="str">
            <v>E13118</v>
          </cell>
          <cell r="O1771" t="str">
            <v>U T L</v>
          </cell>
          <cell r="P1771">
            <v>6</v>
          </cell>
          <cell r="Q1771">
            <v>6</v>
          </cell>
          <cell r="R1771">
            <v>5</v>
          </cell>
          <cell r="S1771">
            <v>18.333333333333332</v>
          </cell>
          <cell r="T1771">
            <v>7</v>
          </cell>
          <cell r="U1771">
            <v>4</v>
          </cell>
          <cell r="V1771">
            <v>-1</v>
          </cell>
          <cell r="W1771">
            <v>35</v>
          </cell>
          <cell r="X1771">
            <v>45627</v>
          </cell>
        </row>
        <row r="1772">
          <cell r="A1772" t="str">
            <v>725844</v>
          </cell>
          <cell r="B1772" t="str">
            <v xml:space="preserve">A. HADI WIJAYA  A.P  </v>
          </cell>
          <cell r="C1772" t="str">
            <v>11</v>
          </cell>
          <cell r="D1772" t="str">
            <v>01/04/2003</v>
          </cell>
          <cell r="E1772" t="str">
            <v>TEK. INT. AREA-A</v>
          </cell>
          <cell r="F1772" t="str">
            <v>11</v>
          </cell>
          <cell r="G1772" t="str">
            <v>31/12/2000</v>
          </cell>
          <cell r="H1772">
            <v>25805</v>
          </cell>
          <cell r="I1772" t="str">
            <v>0000055545</v>
          </cell>
          <cell r="J1772" t="str">
            <v>D1</v>
          </cell>
          <cell r="K1772" t="str">
            <v>AKA INST&amp;ELKA I</v>
          </cell>
          <cell r="L1772" t="str">
            <v>PLAJU</v>
          </cell>
          <cell r="M1772" t="str">
            <v>20/07/1992</v>
          </cell>
          <cell r="N1772" t="str">
            <v>E13A30</v>
          </cell>
          <cell r="O1772" t="str">
            <v>PEM-II</v>
          </cell>
          <cell r="P1772">
            <v>5</v>
          </cell>
          <cell r="Q1772">
            <v>4</v>
          </cell>
          <cell r="R1772">
            <v>5</v>
          </cell>
          <cell r="S1772">
            <v>13.333333333333334</v>
          </cell>
          <cell r="T1772">
            <v>4</v>
          </cell>
          <cell r="U1772">
            <v>4</v>
          </cell>
          <cell r="V1772">
            <v>0</v>
          </cell>
          <cell r="W1772">
            <v>34</v>
          </cell>
          <cell r="X1772">
            <v>45894</v>
          </cell>
        </row>
        <row r="1773">
          <cell r="A1773" t="str">
            <v>725852</v>
          </cell>
          <cell r="B1773" t="str">
            <v xml:space="preserve">ABDUSSALAM  A.MA  </v>
          </cell>
          <cell r="C1773" t="str">
            <v>12</v>
          </cell>
          <cell r="D1773" t="str">
            <v>01/04/2001</v>
          </cell>
          <cell r="E1773" t="str">
            <v>OPR. RWC &amp; CT S.GERONG</v>
          </cell>
          <cell r="F1773" t="str">
            <v>11</v>
          </cell>
          <cell r="G1773" t="str">
            <v>01/04/2001</v>
          </cell>
          <cell r="H1773">
            <v>25216</v>
          </cell>
          <cell r="I1773" t="str">
            <v>0000056555</v>
          </cell>
          <cell r="J1773" t="str">
            <v>D2</v>
          </cell>
          <cell r="K1773" t="str">
            <v>AKA UTILITIES II</v>
          </cell>
          <cell r="L1773" t="str">
            <v>PLAJU</v>
          </cell>
          <cell r="M1773" t="str">
            <v>20/07/1992</v>
          </cell>
          <cell r="N1773" t="str">
            <v>E13118</v>
          </cell>
          <cell r="O1773" t="str">
            <v>U T L</v>
          </cell>
          <cell r="P1773">
            <v>5</v>
          </cell>
          <cell r="Q1773">
            <v>5</v>
          </cell>
          <cell r="R1773">
            <v>5</v>
          </cell>
          <cell r="S1773">
            <v>15</v>
          </cell>
          <cell r="T1773">
            <v>5</v>
          </cell>
          <cell r="U1773">
            <v>3</v>
          </cell>
          <cell r="V1773">
            <v>-1</v>
          </cell>
          <cell r="W1773">
            <v>35</v>
          </cell>
          <cell r="X1773">
            <v>45304</v>
          </cell>
        </row>
        <row r="1774">
          <cell r="A1774" t="str">
            <v>725869</v>
          </cell>
          <cell r="B1774" t="str">
            <v xml:space="preserve">ADRIANTO  A.P  </v>
          </cell>
          <cell r="C1774" t="str">
            <v>11</v>
          </cell>
          <cell r="D1774" t="str">
            <v>01/10/2003</v>
          </cell>
          <cell r="E1774" t="str">
            <v>OPR. BB MGC - KOD</v>
          </cell>
          <cell r="F1774" t="str">
            <v>11</v>
          </cell>
          <cell r="G1774" t="str">
            <v>03/01/2000</v>
          </cell>
          <cell r="H1774">
            <v>24783</v>
          </cell>
          <cell r="I1774" t="str">
            <v>0000055554</v>
          </cell>
          <cell r="J1774" t="str">
            <v>D1</v>
          </cell>
          <cell r="K1774" t="str">
            <v>AKA PENGOL/KIL.I</v>
          </cell>
          <cell r="L1774" t="str">
            <v>PLAJU</v>
          </cell>
          <cell r="M1774" t="str">
            <v>20/07/1992</v>
          </cell>
          <cell r="N1774" t="str">
            <v>E13111</v>
          </cell>
          <cell r="O1774" t="str">
            <v>CD &amp; GP</v>
          </cell>
          <cell r="P1774">
            <v>5</v>
          </cell>
          <cell r="Q1774">
            <v>5</v>
          </cell>
          <cell r="R1774">
            <v>4</v>
          </cell>
          <cell r="S1774">
            <v>13.333333333333334</v>
          </cell>
          <cell r="T1774">
            <v>4</v>
          </cell>
          <cell r="U1774">
            <v>4</v>
          </cell>
          <cell r="V1774">
            <v>0</v>
          </cell>
          <cell r="W1774">
            <v>37</v>
          </cell>
          <cell r="X1774">
            <v>44872</v>
          </cell>
        </row>
        <row r="1775">
          <cell r="A1775" t="str">
            <v>725877</v>
          </cell>
          <cell r="B1775" t="str">
            <v xml:space="preserve">AFRIAWAN  S.T  </v>
          </cell>
          <cell r="C1775" t="str">
            <v>11</v>
          </cell>
          <cell r="D1775" t="str">
            <v>01/04/2003</v>
          </cell>
          <cell r="E1775" t="str">
            <v>OPR. MESPA</v>
          </cell>
          <cell r="F1775" t="str">
            <v>11</v>
          </cell>
          <cell r="G1775" t="str">
            <v>01/03/2000</v>
          </cell>
          <cell r="H1775">
            <v>25685</v>
          </cell>
          <cell r="I1775" t="str">
            <v>0000045655</v>
          </cell>
          <cell r="J1775" t="str">
            <v>S1</v>
          </cell>
          <cell r="K1775" t="str">
            <v>TEKNIK KIMIA</v>
          </cell>
          <cell r="L1775" t="str">
            <v>PLAJU</v>
          </cell>
          <cell r="M1775" t="str">
            <v>20/07/1992</v>
          </cell>
          <cell r="N1775" t="str">
            <v>E13410</v>
          </cell>
          <cell r="O1775" t="str">
            <v>PK. LAT &amp; ADM</v>
          </cell>
          <cell r="P1775">
            <v>6</v>
          </cell>
          <cell r="Q1775">
            <v>5</v>
          </cell>
          <cell r="R1775">
            <v>5</v>
          </cell>
          <cell r="S1775">
            <v>16.666666666666668</v>
          </cell>
          <cell r="T1775">
            <v>7</v>
          </cell>
          <cell r="U1775">
            <v>4</v>
          </cell>
          <cell r="V1775">
            <v>0</v>
          </cell>
          <cell r="W1775">
            <v>34</v>
          </cell>
          <cell r="X1775">
            <v>45774</v>
          </cell>
        </row>
        <row r="1776">
          <cell r="A1776" t="str">
            <v>725893</v>
          </cell>
          <cell r="B1776" t="str">
            <v xml:space="preserve">AGUS MARUF  ST  </v>
          </cell>
          <cell r="C1776" t="str">
            <v>12</v>
          </cell>
          <cell r="D1776" t="str">
            <v>01/04/2000</v>
          </cell>
          <cell r="E1776" t="str">
            <v>OPR. HP &amp; FO</v>
          </cell>
          <cell r="F1776" t="str">
            <v>11</v>
          </cell>
          <cell r="G1776" t="str">
            <v>03/01/2000</v>
          </cell>
          <cell r="H1776">
            <v>26157</v>
          </cell>
          <cell r="I1776" t="str">
            <v>0000056655</v>
          </cell>
          <cell r="J1776" t="str">
            <v>S1</v>
          </cell>
          <cell r="K1776" t="str">
            <v>TEKNIK KIMIA</v>
          </cell>
          <cell r="L1776" t="str">
            <v>PLAJU</v>
          </cell>
          <cell r="M1776" t="str">
            <v>20/07/1992</v>
          </cell>
          <cell r="N1776" t="str">
            <v>E13111</v>
          </cell>
          <cell r="O1776" t="str">
            <v>CD &amp; GP</v>
          </cell>
          <cell r="P1776">
            <v>6</v>
          </cell>
          <cell r="Q1776">
            <v>5</v>
          </cell>
          <cell r="R1776">
            <v>5</v>
          </cell>
          <cell r="S1776">
            <v>16.666666666666668</v>
          </cell>
          <cell r="T1776">
            <v>7</v>
          </cell>
          <cell r="U1776">
            <v>4</v>
          </cell>
          <cell r="V1776">
            <v>-1</v>
          </cell>
          <cell r="W1776">
            <v>33</v>
          </cell>
          <cell r="X1776">
            <v>46246</v>
          </cell>
        </row>
        <row r="1777">
          <cell r="A1777" t="str">
            <v>725909</v>
          </cell>
          <cell r="B1777" t="str">
            <v xml:space="preserve">AGUS MARTONO  A.MA  </v>
          </cell>
          <cell r="C1777" t="str">
            <v>12</v>
          </cell>
          <cell r="D1777" t="str">
            <v>01/04/1999</v>
          </cell>
          <cell r="E1777" t="str">
            <v>PMK. PANEL</v>
          </cell>
          <cell r="F1777" t="str">
            <v>10</v>
          </cell>
          <cell r="G1777" t="str">
            <v>22/07/2002</v>
          </cell>
          <cell r="H1777">
            <v>25655</v>
          </cell>
          <cell r="I1777" t="str">
            <v>0000056655</v>
          </cell>
          <cell r="J1777" t="str">
            <v>D2</v>
          </cell>
          <cell r="K1777" t="str">
            <v>AKA PENGOL/KIL.II</v>
          </cell>
          <cell r="L1777" t="str">
            <v>SUNGAI GERONG</v>
          </cell>
          <cell r="M1777" t="str">
            <v>20/07/1992</v>
          </cell>
          <cell r="N1777" t="str">
            <v>E13112</v>
          </cell>
          <cell r="O1777" t="str">
            <v>CD &amp; L</v>
          </cell>
          <cell r="P1777">
            <v>6</v>
          </cell>
          <cell r="Q1777">
            <v>5</v>
          </cell>
          <cell r="R1777">
            <v>5</v>
          </cell>
          <cell r="S1777">
            <v>16.666666666666668</v>
          </cell>
          <cell r="T1777">
            <v>5</v>
          </cell>
          <cell r="U1777">
            <v>2</v>
          </cell>
          <cell r="V1777">
            <v>-2</v>
          </cell>
          <cell r="W1777">
            <v>34</v>
          </cell>
          <cell r="X1777">
            <v>45744</v>
          </cell>
        </row>
        <row r="1778">
          <cell r="A1778" t="str">
            <v>725925</v>
          </cell>
          <cell r="B1778" t="str">
            <v xml:space="preserve">ALFIAN TORI  A.P  </v>
          </cell>
          <cell r="C1778" t="str">
            <v>12</v>
          </cell>
          <cell r="D1778" t="str">
            <v>01/04/2000</v>
          </cell>
          <cell r="E1778" t="str">
            <v>TESTER JAGA LAB TA/PTA</v>
          </cell>
          <cell r="F1778" t="str">
            <v>11</v>
          </cell>
          <cell r="G1778" t="str">
            <v>03/01/2000</v>
          </cell>
          <cell r="H1778">
            <v>25275</v>
          </cell>
          <cell r="I1778" t="str">
            <v>0000065445</v>
          </cell>
          <cell r="J1778" t="str">
            <v>D1</v>
          </cell>
          <cell r="K1778" t="str">
            <v>AKA LAB I</v>
          </cell>
          <cell r="L1778" t="str">
            <v>PLAJU</v>
          </cell>
          <cell r="M1778" t="str">
            <v>20/07/1992</v>
          </cell>
          <cell r="N1778" t="str">
            <v>E13140</v>
          </cell>
          <cell r="O1778" t="str">
            <v>LABORATORIUM</v>
          </cell>
          <cell r="P1778">
            <v>4</v>
          </cell>
          <cell r="Q1778">
            <v>4</v>
          </cell>
          <cell r="R1778">
            <v>5</v>
          </cell>
          <cell r="S1778">
            <v>11.666666666666666</v>
          </cell>
          <cell r="T1778">
            <v>4</v>
          </cell>
          <cell r="U1778">
            <v>4</v>
          </cell>
          <cell r="V1778">
            <v>-1</v>
          </cell>
          <cell r="W1778">
            <v>35</v>
          </cell>
          <cell r="X1778">
            <v>45364</v>
          </cell>
        </row>
        <row r="1779">
          <cell r="A1779" t="str">
            <v>725933</v>
          </cell>
          <cell r="B1779" t="str">
            <v xml:space="preserve">ANDI ANTO  A.MA  </v>
          </cell>
          <cell r="C1779" t="str">
            <v>11</v>
          </cell>
          <cell r="D1779" t="str">
            <v>01/10/2002</v>
          </cell>
          <cell r="E1779" t="str">
            <v>PMK. JAGA PK</v>
          </cell>
          <cell r="F1779" t="str">
            <v>10</v>
          </cell>
          <cell r="G1779" t="str">
            <v>01/10/2003</v>
          </cell>
          <cell r="H1779">
            <v>25907</v>
          </cell>
          <cell r="I1779" t="str">
            <v>0000046646</v>
          </cell>
          <cell r="J1779" t="str">
            <v>D2</v>
          </cell>
          <cell r="K1779" t="str">
            <v>AKA F &amp; S II</v>
          </cell>
          <cell r="L1779" t="str">
            <v>PLAJU</v>
          </cell>
          <cell r="M1779" t="str">
            <v>20/07/1992</v>
          </cell>
          <cell r="N1779" t="str">
            <v>E13410</v>
          </cell>
          <cell r="O1779" t="str">
            <v>PK. LAT &amp; ADM</v>
          </cell>
          <cell r="P1779">
            <v>6</v>
          </cell>
          <cell r="Q1779">
            <v>4</v>
          </cell>
          <cell r="R1779">
            <v>6</v>
          </cell>
          <cell r="S1779">
            <v>16.666666666666668</v>
          </cell>
          <cell r="T1779">
            <v>5</v>
          </cell>
          <cell r="U1779">
            <v>1</v>
          </cell>
          <cell r="V1779">
            <v>-1</v>
          </cell>
          <cell r="W1779">
            <v>34</v>
          </cell>
          <cell r="X1779">
            <v>45996</v>
          </cell>
        </row>
        <row r="1780">
          <cell r="A1780" t="str">
            <v>725941</v>
          </cell>
          <cell r="B1780" t="str">
            <v xml:space="preserve">ANDI WISAKSONO  A.MA  </v>
          </cell>
          <cell r="C1780" t="str">
            <v>11</v>
          </cell>
          <cell r="D1780" t="str">
            <v>01/04/2002</v>
          </cell>
          <cell r="E1780" t="str">
            <v>PMK. FCCU</v>
          </cell>
          <cell r="F1780" t="str">
            <v>10</v>
          </cell>
          <cell r="G1780" t="str">
            <v>03/01/2000</v>
          </cell>
          <cell r="H1780">
            <v>25050</v>
          </cell>
          <cell r="I1780" t="str">
            <v>0000056665</v>
          </cell>
          <cell r="J1780" t="str">
            <v>D2</v>
          </cell>
          <cell r="K1780" t="str">
            <v>AKA PENGOL/KIL II</v>
          </cell>
          <cell r="L1780" t="str">
            <v>SUNGAI GERONG</v>
          </cell>
          <cell r="M1780" t="str">
            <v>20/07/1992</v>
          </cell>
          <cell r="N1780" t="str">
            <v>E13112</v>
          </cell>
          <cell r="O1780" t="str">
            <v>CD &amp; L</v>
          </cell>
          <cell r="P1780">
            <v>6</v>
          </cell>
          <cell r="Q1780">
            <v>6</v>
          </cell>
          <cell r="R1780">
            <v>5</v>
          </cell>
          <cell r="S1780">
            <v>18.333333333333332</v>
          </cell>
          <cell r="T1780">
            <v>5</v>
          </cell>
          <cell r="U1780">
            <v>4</v>
          </cell>
          <cell r="V1780">
            <v>-1</v>
          </cell>
          <cell r="W1780">
            <v>36</v>
          </cell>
          <cell r="X1780">
            <v>45138</v>
          </cell>
        </row>
        <row r="1781">
          <cell r="A1781" t="str">
            <v>725958</v>
          </cell>
          <cell r="B1781" t="str">
            <v xml:space="preserve">ANDY SYARIFUDIN  A.MD  </v>
          </cell>
          <cell r="C1781" t="str">
            <v>11</v>
          </cell>
          <cell r="D1781" t="str">
            <v>01/04/2002</v>
          </cell>
          <cell r="E1781" t="str">
            <v>OPR. FGC</v>
          </cell>
          <cell r="F1781" t="str">
            <v>11</v>
          </cell>
          <cell r="G1781" t="str">
            <v>03/01/2000</v>
          </cell>
          <cell r="H1781">
            <v>25847</v>
          </cell>
          <cell r="I1781" t="str">
            <v>0000065555</v>
          </cell>
          <cell r="J1781" t="str">
            <v>D2</v>
          </cell>
          <cell r="K1781" t="str">
            <v>AKA PENGOL/KIL.III</v>
          </cell>
          <cell r="L1781" t="str">
            <v>SUNGAI GERONG</v>
          </cell>
          <cell r="M1781" t="str">
            <v>20/07/1992</v>
          </cell>
          <cell r="N1781" t="str">
            <v>E13112</v>
          </cell>
          <cell r="O1781" t="str">
            <v>CD &amp; L</v>
          </cell>
          <cell r="P1781">
            <v>5</v>
          </cell>
          <cell r="Q1781">
            <v>5</v>
          </cell>
          <cell r="R1781">
            <v>5</v>
          </cell>
          <cell r="S1781">
            <v>15</v>
          </cell>
          <cell r="T1781">
            <v>5</v>
          </cell>
          <cell r="U1781">
            <v>4</v>
          </cell>
          <cell r="V1781">
            <v>0</v>
          </cell>
          <cell r="W1781">
            <v>34</v>
          </cell>
          <cell r="X1781">
            <v>45936</v>
          </cell>
        </row>
        <row r="1782">
          <cell r="A1782" t="str">
            <v>725966</v>
          </cell>
          <cell r="B1782" t="str">
            <v xml:space="preserve">ARIFIN  A.MA  </v>
          </cell>
          <cell r="C1782" t="str">
            <v>12</v>
          </cell>
          <cell r="D1782" t="str">
            <v>01/04/1999</v>
          </cell>
          <cell r="E1782" t="str">
            <v>OPR. TANK RPM 4/7</v>
          </cell>
          <cell r="F1782" t="str">
            <v>11</v>
          </cell>
          <cell r="G1782" t="str">
            <v>03/01/2000</v>
          </cell>
          <cell r="H1782">
            <v>26276</v>
          </cell>
          <cell r="I1782" t="str">
            <v>0000045555</v>
          </cell>
          <cell r="J1782" t="str">
            <v>D2</v>
          </cell>
          <cell r="K1782" t="str">
            <v>AKA PENGOL/KIL.II</v>
          </cell>
          <cell r="L1782" t="str">
            <v>SUNGAI GERONG</v>
          </cell>
          <cell r="M1782" t="str">
            <v>20/07/1992</v>
          </cell>
          <cell r="N1782" t="str">
            <v>E13119</v>
          </cell>
          <cell r="O1782" t="str">
            <v>I T P</v>
          </cell>
          <cell r="P1782">
            <v>5</v>
          </cell>
          <cell r="Q1782">
            <v>5</v>
          </cell>
          <cell r="R1782">
            <v>5</v>
          </cell>
          <cell r="S1782">
            <v>15</v>
          </cell>
          <cell r="T1782">
            <v>5</v>
          </cell>
          <cell r="U1782">
            <v>4</v>
          </cell>
          <cell r="V1782">
            <v>-1</v>
          </cell>
          <cell r="W1782">
            <v>33</v>
          </cell>
          <cell r="X1782">
            <v>46365</v>
          </cell>
        </row>
        <row r="1783">
          <cell r="A1783" t="str">
            <v>725974</v>
          </cell>
          <cell r="B1783" t="str">
            <v xml:space="preserve">AZHARUDDIN  A.P  </v>
          </cell>
          <cell r="C1783" t="str">
            <v>12</v>
          </cell>
          <cell r="D1783" t="str">
            <v>01/10/2000</v>
          </cell>
          <cell r="E1783" t="str">
            <v>OPR. FUEL PS - 2</v>
          </cell>
          <cell r="F1783" t="str">
            <v>11</v>
          </cell>
          <cell r="G1783" t="str">
            <v>03/01/2000</v>
          </cell>
          <cell r="H1783">
            <v>25152</v>
          </cell>
          <cell r="I1783" t="str">
            <v>0000055655</v>
          </cell>
          <cell r="J1783" t="str">
            <v>D1</v>
          </cell>
          <cell r="K1783" t="str">
            <v>AKA UTILITIES I</v>
          </cell>
          <cell r="L1783" t="str">
            <v>PLAJU</v>
          </cell>
          <cell r="M1783" t="str">
            <v>20/07/1992</v>
          </cell>
          <cell r="N1783" t="str">
            <v>E13118</v>
          </cell>
          <cell r="O1783" t="str">
            <v>U T L</v>
          </cell>
          <cell r="P1783">
            <v>6</v>
          </cell>
          <cell r="Q1783">
            <v>5</v>
          </cell>
          <cell r="R1783">
            <v>5</v>
          </cell>
          <cell r="S1783">
            <v>16.666666666666668</v>
          </cell>
          <cell r="T1783">
            <v>4</v>
          </cell>
          <cell r="U1783">
            <v>4</v>
          </cell>
          <cell r="V1783">
            <v>-1</v>
          </cell>
          <cell r="W1783">
            <v>36</v>
          </cell>
          <cell r="X1783">
            <v>45240</v>
          </cell>
        </row>
        <row r="1784">
          <cell r="A1784" t="str">
            <v>725982</v>
          </cell>
          <cell r="B1784" t="str">
            <v xml:space="preserve">AZWAR FAZAL    </v>
          </cell>
          <cell r="C1784" t="str">
            <v>11</v>
          </cell>
          <cell r="D1784" t="str">
            <v>01/10/2003</v>
          </cell>
          <cell r="E1784" t="str">
            <v>TESTER JAGA LAB PP</v>
          </cell>
          <cell r="F1784" t="str">
            <v>11</v>
          </cell>
          <cell r="G1784" t="str">
            <v>03/01/2000</v>
          </cell>
          <cell r="H1784">
            <v>24989</v>
          </cell>
          <cell r="I1784" t="str">
            <v>0000045565</v>
          </cell>
          <cell r="J1784" t="str">
            <v>SMA</v>
          </cell>
          <cell r="K1784" t="str">
            <v>S.M.A / FISIKA</v>
          </cell>
          <cell r="L1784" t="str">
            <v>PLAJU</v>
          </cell>
          <cell r="M1784" t="str">
            <v>20/07/1992</v>
          </cell>
          <cell r="N1784" t="str">
            <v>E13140</v>
          </cell>
          <cell r="O1784" t="str">
            <v>LABORATORIUM</v>
          </cell>
          <cell r="P1784">
            <v>5</v>
          </cell>
          <cell r="Q1784">
            <v>6</v>
          </cell>
          <cell r="R1784">
            <v>5</v>
          </cell>
          <cell r="S1784">
            <v>16.666666666666668</v>
          </cell>
          <cell r="T1784">
            <v>3</v>
          </cell>
          <cell r="U1784">
            <v>4</v>
          </cell>
          <cell r="V1784">
            <v>0</v>
          </cell>
          <cell r="W1784">
            <v>36</v>
          </cell>
          <cell r="X1784">
            <v>45077</v>
          </cell>
        </row>
        <row r="1785">
          <cell r="A1785" t="str">
            <v>725999</v>
          </cell>
          <cell r="B1785" t="str">
            <v xml:space="preserve">BENY RUDY GULTOM  A.MA  </v>
          </cell>
          <cell r="C1785" t="str">
            <v>12</v>
          </cell>
          <cell r="D1785" t="str">
            <v>01/04/2001</v>
          </cell>
          <cell r="E1785" t="str">
            <v>OPR. FUEL &amp; AC PS-1</v>
          </cell>
          <cell r="F1785" t="str">
            <v>11</v>
          </cell>
          <cell r="G1785" t="str">
            <v>01/04/2002</v>
          </cell>
          <cell r="H1785">
            <v>24809</v>
          </cell>
          <cell r="I1785" t="str">
            <v>0000056655</v>
          </cell>
          <cell r="J1785" t="str">
            <v>D2</v>
          </cell>
          <cell r="K1785" t="str">
            <v>AKA UTILITIES II</v>
          </cell>
          <cell r="L1785" t="str">
            <v>PLAJU</v>
          </cell>
          <cell r="M1785" t="str">
            <v>20/07/1992</v>
          </cell>
          <cell r="N1785" t="str">
            <v>E13118</v>
          </cell>
          <cell r="O1785" t="str">
            <v>U T L</v>
          </cell>
          <cell r="P1785">
            <v>6</v>
          </cell>
          <cell r="Q1785">
            <v>5</v>
          </cell>
          <cell r="R1785">
            <v>5</v>
          </cell>
          <cell r="S1785">
            <v>16.666666666666668</v>
          </cell>
          <cell r="T1785">
            <v>5</v>
          </cell>
          <cell r="U1785">
            <v>2</v>
          </cell>
          <cell r="V1785">
            <v>-1</v>
          </cell>
          <cell r="W1785">
            <v>37</v>
          </cell>
          <cell r="X1785">
            <v>44898</v>
          </cell>
        </row>
        <row r="1786">
          <cell r="A1786" t="str">
            <v>726005</v>
          </cell>
          <cell r="B1786" t="str">
            <v xml:space="preserve">BERRY CANDY  A.MA  </v>
          </cell>
          <cell r="C1786" t="str">
            <v>11</v>
          </cell>
          <cell r="D1786" t="str">
            <v>01/04/2003</v>
          </cell>
          <cell r="E1786" t="str">
            <v>PMK. HARIAN LAB SG</v>
          </cell>
          <cell r="F1786" t="str">
            <v>10</v>
          </cell>
          <cell r="G1786" t="str">
            <v>16/08/2000</v>
          </cell>
          <cell r="H1786">
            <v>25468</v>
          </cell>
          <cell r="I1786" t="str">
            <v>0000055554</v>
          </cell>
          <cell r="J1786" t="str">
            <v>D2</v>
          </cell>
          <cell r="K1786" t="str">
            <v>AKA LAB II</v>
          </cell>
          <cell r="L1786" t="str">
            <v>SUNGAI GERONG</v>
          </cell>
          <cell r="M1786" t="str">
            <v>20/07/1992</v>
          </cell>
          <cell r="N1786" t="str">
            <v>E13140</v>
          </cell>
          <cell r="O1786" t="str">
            <v>LABORATORIUM</v>
          </cell>
          <cell r="P1786">
            <v>5</v>
          </cell>
          <cell r="Q1786">
            <v>5</v>
          </cell>
          <cell r="R1786">
            <v>4</v>
          </cell>
          <cell r="S1786">
            <v>13.333333333333334</v>
          </cell>
          <cell r="T1786">
            <v>5</v>
          </cell>
          <cell r="U1786">
            <v>4</v>
          </cell>
          <cell r="V1786">
            <v>-1</v>
          </cell>
          <cell r="W1786">
            <v>35</v>
          </cell>
          <cell r="X1786">
            <v>45557</v>
          </cell>
        </row>
        <row r="1787">
          <cell r="A1787" t="str">
            <v>726013</v>
          </cell>
          <cell r="B1787" t="str">
            <v xml:space="preserve">BRATA MENGGALA  ST  </v>
          </cell>
          <cell r="C1787" t="str">
            <v>11</v>
          </cell>
          <cell r="D1787" t="str">
            <v>01/10/2002</v>
          </cell>
          <cell r="E1787" t="str">
            <v>PMK. H2 PLANT</v>
          </cell>
          <cell r="F1787" t="str">
            <v>10</v>
          </cell>
          <cell r="G1787" t="str">
            <v>08/08/2003</v>
          </cell>
          <cell r="H1787">
            <v>24795</v>
          </cell>
          <cell r="I1787" t="str">
            <v>0000056666</v>
          </cell>
          <cell r="J1787" t="str">
            <v>S1</v>
          </cell>
          <cell r="K1787" t="str">
            <v>TEKNIK MESIN</v>
          </cell>
          <cell r="L1787" t="str">
            <v>PLAJU</v>
          </cell>
          <cell r="M1787" t="str">
            <v>20/07/1992</v>
          </cell>
          <cell r="N1787" t="str">
            <v>E13132</v>
          </cell>
          <cell r="O1787" t="str">
            <v>TA/PTA</v>
          </cell>
          <cell r="P1787">
            <v>6</v>
          </cell>
          <cell r="Q1787">
            <v>6</v>
          </cell>
          <cell r="R1787">
            <v>6</v>
          </cell>
          <cell r="S1787">
            <v>20</v>
          </cell>
          <cell r="T1787">
            <v>7</v>
          </cell>
          <cell r="U1787">
            <v>1</v>
          </cell>
          <cell r="V1787">
            <v>-1</v>
          </cell>
          <cell r="W1787">
            <v>37</v>
          </cell>
          <cell r="X1787">
            <v>44884</v>
          </cell>
        </row>
        <row r="1788">
          <cell r="A1788" t="str">
            <v>726021</v>
          </cell>
          <cell r="B1788" t="str">
            <v xml:space="preserve">BUDI HARTONO  A.MD  </v>
          </cell>
          <cell r="C1788" t="str">
            <v>12</v>
          </cell>
          <cell r="D1788" t="str">
            <v>01/10/1999</v>
          </cell>
          <cell r="E1788" t="str">
            <v>TEK.ROT.EQ. AREA-B</v>
          </cell>
          <cell r="F1788" t="str">
            <v>10</v>
          </cell>
          <cell r="G1788" t="str">
            <v>31/12/2000</v>
          </cell>
          <cell r="H1788">
            <v>25900</v>
          </cell>
          <cell r="I1788" t="str">
            <v>0000055555</v>
          </cell>
          <cell r="J1788" t="str">
            <v>D2</v>
          </cell>
          <cell r="K1788" t="str">
            <v>AKA MESIN III</v>
          </cell>
          <cell r="L1788" t="str">
            <v>PLAJU</v>
          </cell>
          <cell r="M1788" t="str">
            <v>20/07/1992</v>
          </cell>
          <cell r="N1788" t="str">
            <v>E13A20</v>
          </cell>
          <cell r="O1788" t="str">
            <v>PEM-I</v>
          </cell>
          <cell r="P1788">
            <v>5</v>
          </cell>
          <cell r="Q1788">
            <v>5</v>
          </cell>
          <cell r="R1788">
            <v>5</v>
          </cell>
          <cell r="S1788">
            <v>15</v>
          </cell>
          <cell r="T1788">
            <v>5</v>
          </cell>
          <cell r="U1788">
            <v>4</v>
          </cell>
          <cell r="V1788">
            <v>-2</v>
          </cell>
          <cell r="W1788">
            <v>34</v>
          </cell>
          <cell r="X1788">
            <v>45989</v>
          </cell>
        </row>
        <row r="1789">
          <cell r="A1789" t="str">
            <v>726038</v>
          </cell>
          <cell r="B1789" t="str">
            <v xml:space="preserve">CHANDRA YASA  A.P  </v>
          </cell>
          <cell r="C1789" t="str">
            <v>11</v>
          </cell>
          <cell r="D1789" t="str">
            <v>01/04/2003</v>
          </cell>
          <cell r="E1789" t="str">
            <v>OPR. STAB - 3</v>
          </cell>
          <cell r="F1789" t="str">
            <v>11</v>
          </cell>
          <cell r="G1789" t="str">
            <v>03/01/2000</v>
          </cell>
          <cell r="H1789">
            <v>24490</v>
          </cell>
          <cell r="I1789" t="str">
            <v>0000055556</v>
          </cell>
          <cell r="J1789" t="str">
            <v>D1</v>
          </cell>
          <cell r="K1789" t="str">
            <v>AKA PENGOL/KIL.I</v>
          </cell>
          <cell r="L1789" t="str">
            <v>SUNGAI GERONG</v>
          </cell>
          <cell r="M1789" t="str">
            <v>20/07/1992</v>
          </cell>
          <cell r="N1789" t="str">
            <v>E13112</v>
          </cell>
          <cell r="O1789" t="str">
            <v>CD &amp; L</v>
          </cell>
          <cell r="P1789">
            <v>5</v>
          </cell>
          <cell r="Q1789">
            <v>5</v>
          </cell>
          <cell r="R1789">
            <v>6</v>
          </cell>
          <cell r="S1789">
            <v>16.666666666666668</v>
          </cell>
          <cell r="T1789">
            <v>4</v>
          </cell>
          <cell r="U1789">
            <v>4</v>
          </cell>
          <cell r="V1789">
            <v>0</v>
          </cell>
          <cell r="W1789">
            <v>37</v>
          </cell>
          <cell r="X1789">
            <v>44579</v>
          </cell>
        </row>
        <row r="1790">
          <cell r="A1790" t="str">
            <v>726054</v>
          </cell>
          <cell r="B1790" t="str">
            <v xml:space="preserve">DAROJI  A.P  </v>
          </cell>
          <cell r="C1790" t="str">
            <v>12</v>
          </cell>
          <cell r="D1790" t="str">
            <v>01/10/2000</v>
          </cell>
          <cell r="E1790" t="str">
            <v>OPR. DWP SG</v>
          </cell>
          <cell r="F1790" t="str">
            <v>11</v>
          </cell>
          <cell r="G1790" t="str">
            <v>01/04/2002</v>
          </cell>
          <cell r="H1790">
            <v>26249</v>
          </cell>
          <cell r="I1790" t="str">
            <v>0000056555</v>
          </cell>
          <cell r="J1790" t="str">
            <v>D1</v>
          </cell>
          <cell r="K1790" t="str">
            <v>AKA UTILITIES I</v>
          </cell>
          <cell r="L1790" t="str">
            <v>SUNGAI GERONG</v>
          </cell>
          <cell r="M1790" t="str">
            <v>20/07/1992</v>
          </cell>
          <cell r="N1790" t="str">
            <v>E13118</v>
          </cell>
          <cell r="O1790" t="str">
            <v>U T L</v>
          </cell>
          <cell r="P1790">
            <v>5</v>
          </cell>
          <cell r="Q1790">
            <v>5</v>
          </cell>
          <cell r="R1790">
            <v>5</v>
          </cell>
          <cell r="S1790">
            <v>15</v>
          </cell>
          <cell r="T1790">
            <v>4</v>
          </cell>
          <cell r="U1790">
            <v>2</v>
          </cell>
          <cell r="V1790">
            <v>-1</v>
          </cell>
          <cell r="W1790">
            <v>33</v>
          </cell>
          <cell r="X1790">
            <v>46338</v>
          </cell>
        </row>
        <row r="1791">
          <cell r="A1791" t="str">
            <v>726062</v>
          </cell>
          <cell r="B1791" t="str">
            <v xml:space="preserve">DEDI ASPIDENY  A.P  </v>
          </cell>
          <cell r="C1791" t="str">
            <v>12</v>
          </cell>
          <cell r="D1791" t="str">
            <v>01/04/2000</v>
          </cell>
          <cell r="E1791" t="str">
            <v>PWS. OPTIMASI &amp; LOSS NBM,PETKIM &amp; UTL</v>
          </cell>
          <cell r="F1791" t="str">
            <v>09</v>
          </cell>
          <cell r="G1791" t="str">
            <v>01/09/2003</v>
          </cell>
          <cell r="H1791">
            <v>25732</v>
          </cell>
          <cell r="I1791" t="str">
            <v>0000056555</v>
          </cell>
          <cell r="J1791" t="str">
            <v>D1</v>
          </cell>
          <cell r="K1791" t="str">
            <v>AKA PENGOL/KIL.I</v>
          </cell>
          <cell r="L1791" t="str">
            <v>PLAJU</v>
          </cell>
          <cell r="M1791" t="str">
            <v>20/07/1992</v>
          </cell>
          <cell r="N1791" t="str">
            <v>E13210</v>
          </cell>
          <cell r="O1791" t="str">
            <v>REN BB PROD&amp;EKON</v>
          </cell>
          <cell r="P1791">
            <v>5</v>
          </cell>
          <cell r="Q1791">
            <v>5</v>
          </cell>
          <cell r="R1791">
            <v>5</v>
          </cell>
          <cell r="S1791">
            <v>15</v>
          </cell>
          <cell r="T1791">
            <v>4</v>
          </cell>
          <cell r="U1791">
            <v>1</v>
          </cell>
          <cell r="V1791">
            <v>-3</v>
          </cell>
          <cell r="W1791">
            <v>34</v>
          </cell>
          <cell r="X1791">
            <v>45821</v>
          </cell>
        </row>
        <row r="1792">
          <cell r="A1792" t="str">
            <v>726079</v>
          </cell>
          <cell r="B1792" t="str">
            <v xml:space="preserve">DEDY SUGIANTO  S.T.  </v>
          </cell>
          <cell r="C1792" t="str">
            <v>12</v>
          </cell>
          <cell r="D1792" t="str">
            <v>01/04/2000</v>
          </cell>
          <cell r="E1792" t="str">
            <v>OPR. AREA II CDU-V</v>
          </cell>
          <cell r="F1792" t="str">
            <v>11</v>
          </cell>
          <cell r="G1792" t="str">
            <v>01/07/2001</v>
          </cell>
          <cell r="H1792">
            <v>24964</v>
          </cell>
          <cell r="I1792" t="str">
            <v>0000056655</v>
          </cell>
          <cell r="J1792" t="str">
            <v>S1</v>
          </cell>
          <cell r="K1792" t="str">
            <v>TEKNIK MESIN</v>
          </cell>
          <cell r="L1792" t="str">
            <v>PLAJU</v>
          </cell>
          <cell r="M1792" t="str">
            <v>20/07/1992</v>
          </cell>
          <cell r="N1792" t="str">
            <v>E13111</v>
          </cell>
          <cell r="O1792" t="str">
            <v>CD &amp; GP</v>
          </cell>
          <cell r="P1792">
            <v>6</v>
          </cell>
          <cell r="Q1792">
            <v>5</v>
          </cell>
          <cell r="R1792">
            <v>5</v>
          </cell>
          <cell r="S1792">
            <v>16.666666666666668</v>
          </cell>
          <cell r="T1792">
            <v>7</v>
          </cell>
          <cell r="U1792">
            <v>3</v>
          </cell>
          <cell r="V1792">
            <v>-1</v>
          </cell>
          <cell r="W1792">
            <v>36</v>
          </cell>
          <cell r="X1792">
            <v>45052</v>
          </cell>
        </row>
        <row r="1793">
          <cell r="A1793" t="str">
            <v>726087</v>
          </cell>
          <cell r="B1793" t="str">
            <v xml:space="preserve">DJAMHARI EFFENDY  A.MA  </v>
          </cell>
          <cell r="C1793" t="str">
            <v>12</v>
          </cell>
          <cell r="D1793" t="str">
            <v>01/10/2000</v>
          </cell>
          <cell r="E1793" t="str">
            <v>OPR. BFW PS - 1</v>
          </cell>
          <cell r="F1793" t="str">
            <v>11</v>
          </cell>
          <cell r="G1793" t="str">
            <v>03/01/2000</v>
          </cell>
          <cell r="H1793">
            <v>24659</v>
          </cell>
          <cell r="I1793" t="str">
            <v>0000055655</v>
          </cell>
          <cell r="J1793" t="str">
            <v>D2</v>
          </cell>
          <cell r="K1793" t="str">
            <v>AKA UTILITIES II</v>
          </cell>
          <cell r="L1793" t="str">
            <v>PLAJU</v>
          </cell>
          <cell r="M1793" t="str">
            <v>20/07/1992</v>
          </cell>
          <cell r="N1793" t="str">
            <v>E13118</v>
          </cell>
          <cell r="O1793" t="str">
            <v>U T L</v>
          </cell>
          <cell r="P1793">
            <v>6</v>
          </cell>
          <cell r="Q1793">
            <v>5</v>
          </cell>
          <cell r="R1793">
            <v>5</v>
          </cell>
          <cell r="S1793">
            <v>16.666666666666668</v>
          </cell>
          <cell r="T1793">
            <v>5</v>
          </cell>
          <cell r="U1793">
            <v>4</v>
          </cell>
          <cell r="V1793">
            <v>-1</v>
          </cell>
          <cell r="W1793">
            <v>37</v>
          </cell>
          <cell r="X1793">
            <v>44748</v>
          </cell>
        </row>
        <row r="1794">
          <cell r="A1794" t="str">
            <v>726095</v>
          </cell>
          <cell r="B1794" t="str">
            <v xml:space="preserve">EDY SUARNO  ST  </v>
          </cell>
          <cell r="C1794" t="str">
            <v>12</v>
          </cell>
          <cell r="D1794" t="str">
            <v>01/04/2000</v>
          </cell>
          <cell r="E1794" t="str">
            <v>TESTER LAB LIND LINK</v>
          </cell>
          <cell r="F1794" t="str">
            <v>11</v>
          </cell>
          <cell r="G1794" t="str">
            <v>03/01/2000</v>
          </cell>
          <cell r="H1794">
            <v>25680</v>
          </cell>
          <cell r="I1794" t="str">
            <v>0000065565</v>
          </cell>
          <cell r="J1794" t="str">
            <v>S1</v>
          </cell>
          <cell r="K1794" t="str">
            <v>TEKNIK KIMIA</v>
          </cell>
          <cell r="L1794" t="str">
            <v>PLAJU</v>
          </cell>
          <cell r="M1794" t="str">
            <v>20/07/1992</v>
          </cell>
          <cell r="N1794" t="str">
            <v>E13140</v>
          </cell>
          <cell r="O1794" t="str">
            <v>LABORATORIUM</v>
          </cell>
          <cell r="P1794">
            <v>5</v>
          </cell>
          <cell r="Q1794">
            <v>6</v>
          </cell>
          <cell r="R1794">
            <v>5</v>
          </cell>
          <cell r="S1794">
            <v>16.666666666666668</v>
          </cell>
          <cell r="T1794">
            <v>7</v>
          </cell>
          <cell r="U1794">
            <v>4</v>
          </cell>
          <cell r="V1794">
            <v>-1</v>
          </cell>
          <cell r="W1794">
            <v>34</v>
          </cell>
          <cell r="X1794">
            <v>45769</v>
          </cell>
        </row>
        <row r="1795">
          <cell r="A1795" t="str">
            <v>726119</v>
          </cell>
          <cell r="B1795" t="str">
            <v xml:space="preserve">EDDY SYAHRIAL    </v>
          </cell>
          <cell r="C1795" t="str">
            <v>11</v>
          </cell>
          <cell r="D1795" t="str">
            <v>01/10/2003</v>
          </cell>
          <cell r="E1795" t="str">
            <v>PMK. F R H  PTA</v>
          </cell>
          <cell r="F1795" t="str">
            <v>10</v>
          </cell>
          <cell r="G1795" t="str">
            <v>16/09/2002</v>
          </cell>
          <cell r="H1795">
            <v>26156</v>
          </cell>
          <cell r="I1795" t="str">
            <v>0000075655</v>
          </cell>
          <cell r="J1795" t="str">
            <v>SMA</v>
          </cell>
          <cell r="K1795" t="str">
            <v>SMA - BIOLOGIE</v>
          </cell>
          <cell r="L1795" t="str">
            <v>PLAJU</v>
          </cell>
          <cell r="M1795" t="str">
            <v>20/07/1992</v>
          </cell>
          <cell r="N1795" t="str">
            <v>E13132</v>
          </cell>
          <cell r="O1795" t="str">
            <v>TA/PTA</v>
          </cell>
          <cell r="P1795">
            <v>6</v>
          </cell>
          <cell r="Q1795">
            <v>5</v>
          </cell>
          <cell r="R1795">
            <v>5</v>
          </cell>
          <cell r="S1795">
            <v>16.666666666666668</v>
          </cell>
          <cell r="T1795">
            <v>3</v>
          </cell>
          <cell r="U1795">
            <v>2</v>
          </cell>
          <cell r="V1795">
            <v>-1</v>
          </cell>
          <cell r="W1795">
            <v>33</v>
          </cell>
          <cell r="X1795">
            <v>46245</v>
          </cell>
        </row>
        <row r="1796">
          <cell r="A1796" t="str">
            <v>726135</v>
          </cell>
          <cell r="B1796" t="str">
            <v xml:space="preserve">ENDANG SURYADI  A.P  </v>
          </cell>
          <cell r="C1796" t="str">
            <v>11</v>
          </cell>
          <cell r="D1796" t="str">
            <v>01/04/2003</v>
          </cell>
          <cell r="E1796" t="str">
            <v>OPR. FGC</v>
          </cell>
          <cell r="F1796" t="str">
            <v>11</v>
          </cell>
          <cell r="G1796" t="str">
            <v>03/01/2000</v>
          </cell>
          <cell r="H1796">
            <v>24896</v>
          </cell>
          <cell r="I1796" t="str">
            <v>0000055655</v>
          </cell>
          <cell r="J1796" t="str">
            <v>D1</v>
          </cell>
          <cell r="K1796" t="str">
            <v>AKA PENGOL/KIL.I</v>
          </cell>
          <cell r="L1796" t="str">
            <v>SUNGAI GERONG</v>
          </cell>
          <cell r="M1796" t="str">
            <v>20/07/1992</v>
          </cell>
          <cell r="N1796" t="str">
            <v>E13112</v>
          </cell>
          <cell r="O1796" t="str">
            <v>CD &amp; L</v>
          </cell>
          <cell r="P1796">
            <v>6</v>
          </cell>
          <cell r="Q1796">
            <v>5</v>
          </cell>
          <cell r="R1796">
            <v>5</v>
          </cell>
          <cell r="S1796">
            <v>16.666666666666668</v>
          </cell>
          <cell r="T1796">
            <v>4</v>
          </cell>
          <cell r="U1796">
            <v>4</v>
          </cell>
          <cell r="V1796">
            <v>0</v>
          </cell>
          <cell r="W1796">
            <v>36</v>
          </cell>
          <cell r="X1796">
            <v>44985</v>
          </cell>
        </row>
        <row r="1797">
          <cell r="A1797" t="str">
            <v>726151</v>
          </cell>
          <cell r="B1797" t="str">
            <v xml:space="preserve">FAKHRUROZIE,  A.P  </v>
          </cell>
          <cell r="C1797" t="str">
            <v>11</v>
          </cell>
          <cell r="D1797" t="str">
            <v>01/04/2003</v>
          </cell>
          <cell r="E1797" t="str">
            <v>OPR. FG &amp; SYSTEM</v>
          </cell>
          <cell r="F1797" t="str">
            <v>11</v>
          </cell>
          <cell r="G1797" t="str">
            <v>03/01/2000</v>
          </cell>
          <cell r="H1797">
            <v>25328</v>
          </cell>
          <cell r="I1797" t="str">
            <v>0000065555</v>
          </cell>
          <cell r="J1797" t="str">
            <v>D1</v>
          </cell>
          <cell r="K1797" t="str">
            <v>AKA PENGOL/KIL.I</v>
          </cell>
          <cell r="L1797" t="str">
            <v>SUNGAI GERONG</v>
          </cell>
          <cell r="M1797" t="str">
            <v>20/07/1992</v>
          </cell>
          <cell r="N1797" t="str">
            <v>E13112</v>
          </cell>
          <cell r="O1797" t="str">
            <v>CD &amp; L</v>
          </cell>
          <cell r="P1797">
            <v>5</v>
          </cell>
          <cell r="Q1797">
            <v>5</v>
          </cell>
          <cell r="R1797">
            <v>5</v>
          </cell>
          <cell r="S1797">
            <v>15</v>
          </cell>
          <cell r="T1797">
            <v>4</v>
          </cell>
          <cell r="U1797">
            <v>4</v>
          </cell>
          <cell r="V1797">
            <v>0</v>
          </cell>
          <cell r="W1797">
            <v>35</v>
          </cell>
          <cell r="X1797">
            <v>45417</v>
          </cell>
        </row>
        <row r="1798">
          <cell r="A1798" t="str">
            <v>726168</v>
          </cell>
          <cell r="B1798" t="str">
            <v xml:space="preserve">FERRY OKTOWIJAYA  ST  </v>
          </cell>
          <cell r="C1798" t="str">
            <v>12</v>
          </cell>
          <cell r="D1798" t="str">
            <v>01/04/2002</v>
          </cell>
          <cell r="E1798" t="str">
            <v>OPR. FIELD REFORMING</v>
          </cell>
          <cell r="F1798" t="str">
            <v>11</v>
          </cell>
          <cell r="G1798" t="str">
            <v>03/01/2000</v>
          </cell>
          <cell r="H1798">
            <v>26210</v>
          </cell>
          <cell r="I1798" t="str">
            <v>0000055565</v>
          </cell>
          <cell r="J1798" t="str">
            <v>S1</v>
          </cell>
          <cell r="K1798" t="str">
            <v>TEKNIK KIMIA</v>
          </cell>
          <cell r="L1798" t="str">
            <v>PLAJU</v>
          </cell>
          <cell r="M1798" t="str">
            <v>20/07/1992</v>
          </cell>
          <cell r="N1798" t="str">
            <v>E13111</v>
          </cell>
          <cell r="O1798" t="str">
            <v>CD &amp; GP</v>
          </cell>
          <cell r="P1798">
            <v>5</v>
          </cell>
          <cell r="Q1798">
            <v>6</v>
          </cell>
          <cell r="R1798">
            <v>5</v>
          </cell>
          <cell r="S1798">
            <v>16.666666666666668</v>
          </cell>
          <cell r="T1798">
            <v>7</v>
          </cell>
          <cell r="U1798">
            <v>4</v>
          </cell>
          <cell r="V1798">
            <v>-1</v>
          </cell>
          <cell r="W1798">
            <v>33</v>
          </cell>
          <cell r="X1798">
            <v>46299</v>
          </cell>
        </row>
        <row r="1799">
          <cell r="A1799" t="str">
            <v>726176</v>
          </cell>
          <cell r="B1799" t="str">
            <v xml:space="preserve">HARYANI  S.T  </v>
          </cell>
          <cell r="C1799" t="str">
            <v>11</v>
          </cell>
          <cell r="D1799" t="str">
            <v>01/10/2002</v>
          </cell>
          <cell r="E1799" t="str">
            <v>TEK.ROT.EQ. AREA-B</v>
          </cell>
          <cell r="F1799" t="str">
            <v>10</v>
          </cell>
          <cell r="G1799" t="str">
            <v>31/12/2000</v>
          </cell>
          <cell r="H1799">
            <v>24758</v>
          </cell>
          <cell r="I1799" t="str">
            <v>0000056656</v>
          </cell>
          <cell r="J1799" t="str">
            <v>S1</v>
          </cell>
          <cell r="K1799" t="str">
            <v>TEKNIK MESIN</v>
          </cell>
          <cell r="L1799" t="str">
            <v>PLAJU</v>
          </cell>
          <cell r="M1799" t="str">
            <v>20/07/1992</v>
          </cell>
          <cell r="N1799" t="str">
            <v>E13A30</v>
          </cell>
          <cell r="O1799" t="str">
            <v>PEM-II</v>
          </cell>
          <cell r="P1799">
            <v>6</v>
          </cell>
          <cell r="Q1799">
            <v>5</v>
          </cell>
          <cell r="R1799">
            <v>6</v>
          </cell>
          <cell r="S1799">
            <v>18.333333333333332</v>
          </cell>
          <cell r="T1799">
            <v>7</v>
          </cell>
          <cell r="U1799">
            <v>4</v>
          </cell>
          <cell r="V1799">
            <v>-1</v>
          </cell>
          <cell r="W1799">
            <v>37</v>
          </cell>
          <cell r="X1799">
            <v>44847</v>
          </cell>
        </row>
        <row r="1800">
          <cell r="A1800" t="str">
            <v>726192</v>
          </cell>
          <cell r="B1800" t="str">
            <v xml:space="preserve">HERMAN KUSNADI  A.MA  </v>
          </cell>
          <cell r="C1800" t="str">
            <v>12</v>
          </cell>
          <cell r="D1800" t="str">
            <v>01/04/2000</v>
          </cell>
          <cell r="E1800" t="str">
            <v>PMK. PANTAU &amp; DATA</v>
          </cell>
          <cell r="F1800" t="str">
            <v>10</v>
          </cell>
          <cell r="G1800" t="str">
            <v>03/01/2000</v>
          </cell>
          <cell r="H1800">
            <v>24474</v>
          </cell>
          <cell r="I1800" t="str">
            <v>0000055545</v>
          </cell>
          <cell r="J1800" t="str">
            <v>D2</v>
          </cell>
          <cell r="K1800" t="str">
            <v>AKA F &amp; S II</v>
          </cell>
          <cell r="L1800" t="str">
            <v>PLAJU</v>
          </cell>
          <cell r="M1800" t="str">
            <v>20/07/1992</v>
          </cell>
          <cell r="N1800" t="str">
            <v>E13430</v>
          </cell>
          <cell r="O1800" t="str">
            <v>LL</v>
          </cell>
          <cell r="P1800">
            <v>5</v>
          </cell>
          <cell r="Q1800">
            <v>4</v>
          </cell>
          <cell r="R1800">
            <v>5</v>
          </cell>
          <cell r="S1800">
            <v>13.333333333333334</v>
          </cell>
          <cell r="T1800">
            <v>5</v>
          </cell>
          <cell r="U1800">
            <v>4</v>
          </cell>
          <cell r="V1800">
            <v>-2</v>
          </cell>
          <cell r="W1800">
            <v>37</v>
          </cell>
          <cell r="X1800">
            <v>44563</v>
          </cell>
        </row>
        <row r="1801">
          <cell r="A1801" t="str">
            <v>726208</v>
          </cell>
          <cell r="B1801" t="str">
            <v xml:space="preserve">HIFNI IRAPATI  A.MA  </v>
          </cell>
          <cell r="C1801" t="str">
            <v>12</v>
          </cell>
          <cell r="D1801" t="str">
            <v>01/10/1999</v>
          </cell>
          <cell r="E1801" t="str">
            <v>PMK. LAB BBM PL</v>
          </cell>
          <cell r="F1801" t="str">
            <v>10</v>
          </cell>
          <cell r="G1801" t="str">
            <v>16/08/2000</v>
          </cell>
          <cell r="H1801">
            <v>25465</v>
          </cell>
          <cell r="I1801" t="str">
            <v>0000056556</v>
          </cell>
          <cell r="J1801" t="str">
            <v>D2</v>
          </cell>
          <cell r="K1801" t="str">
            <v>AKA LAB II</v>
          </cell>
          <cell r="L1801" t="str">
            <v>PLAJU</v>
          </cell>
          <cell r="M1801" t="str">
            <v>20/07/1992</v>
          </cell>
          <cell r="N1801" t="str">
            <v>E13140</v>
          </cell>
          <cell r="O1801" t="str">
            <v>LABORATORIUM</v>
          </cell>
          <cell r="P1801">
            <v>5</v>
          </cell>
          <cell r="Q1801">
            <v>5</v>
          </cell>
          <cell r="R1801">
            <v>6</v>
          </cell>
          <cell r="S1801">
            <v>16.666666666666668</v>
          </cell>
          <cell r="T1801">
            <v>5</v>
          </cell>
          <cell r="U1801">
            <v>4</v>
          </cell>
          <cell r="V1801">
            <v>-2</v>
          </cell>
          <cell r="W1801">
            <v>35</v>
          </cell>
          <cell r="X1801">
            <v>45554</v>
          </cell>
        </row>
        <row r="1802">
          <cell r="A1802" t="str">
            <v>726216</v>
          </cell>
          <cell r="B1802" t="str">
            <v xml:space="preserve">HUSNIL FIKRI  ST  </v>
          </cell>
          <cell r="C1802" t="str">
            <v>12</v>
          </cell>
          <cell r="D1802" t="str">
            <v>01/04/2001</v>
          </cell>
          <cell r="E1802" t="str">
            <v>OPR. AREA I CD V</v>
          </cell>
          <cell r="F1802" t="str">
            <v>11</v>
          </cell>
          <cell r="G1802" t="str">
            <v>03/01/2000</v>
          </cell>
          <cell r="H1802">
            <v>24708</v>
          </cell>
          <cell r="I1802" t="str">
            <v>0000066566</v>
          </cell>
          <cell r="J1802" t="str">
            <v>S1</v>
          </cell>
          <cell r="K1802" t="str">
            <v>TEKNIK KIMIA</v>
          </cell>
          <cell r="L1802" t="str">
            <v>PLAJU</v>
          </cell>
          <cell r="M1802" t="str">
            <v>20/07/1992</v>
          </cell>
          <cell r="N1802" t="str">
            <v>E13111</v>
          </cell>
          <cell r="O1802" t="str">
            <v>CD &amp; GP</v>
          </cell>
          <cell r="P1802">
            <v>5</v>
          </cell>
          <cell r="Q1802">
            <v>6</v>
          </cell>
          <cell r="R1802">
            <v>6</v>
          </cell>
          <cell r="S1802">
            <v>18.333333333333332</v>
          </cell>
          <cell r="T1802">
            <v>7</v>
          </cell>
          <cell r="U1802">
            <v>4</v>
          </cell>
          <cell r="V1802">
            <v>-1</v>
          </cell>
          <cell r="W1802">
            <v>37</v>
          </cell>
          <cell r="X1802">
            <v>44797</v>
          </cell>
        </row>
        <row r="1803">
          <cell r="A1803" t="str">
            <v>726224</v>
          </cell>
          <cell r="B1803" t="str">
            <v xml:space="preserve">IMAN HADIWIJAYA  A.P  </v>
          </cell>
          <cell r="C1803" t="str">
            <v>11</v>
          </cell>
          <cell r="D1803" t="str">
            <v>01/10/2002</v>
          </cell>
          <cell r="E1803" t="str">
            <v>OPR. SECTION 000 - 200</v>
          </cell>
          <cell r="F1803" t="str">
            <v>11</v>
          </cell>
          <cell r="G1803" t="str">
            <v>16/09/2002</v>
          </cell>
          <cell r="H1803">
            <v>25100</v>
          </cell>
          <cell r="I1803" t="str">
            <v>0000055656</v>
          </cell>
          <cell r="J1803" t="str">
            <v>D1</v>
          </cell>
          <cell r="K1803" t="str">
            <v>AKA PENGOL/KIL.I</v>
          </cell>
          <cell r="L1803" t="str">
            <v>PLAJU</v>
          </cell>
          <cell r="M1803" t="str">
            <v>20/07/1992</v>
          </cell>
          <cell r="N1803" t="str">
            <v>E13131</v>
          </cell>
          <cell r="O1803" t="str">
            <v>P P</v>
          </cell>
          <cell r="P1803">
            <v>6</v>
          </cell>
          <cell r="Q1803">
            <v>5</v>
          </cell>
          <cell r="R1803">
            <v>6</v>
          </cell>
          <cell r="S1803">
            <v>18.333333333333332</v>
          </cell>
          <cell r="T1803">
            <v>4</v>
          </cell>
          <cell r="U1803">
            <v>2</v>
          </cell>
          <cell r="V1803">
            <v>0</v>
          </cell>
          <cell r="W1803">
            <v>36</v>
          </cell>
          <cell r="X1803">
            <v>45188</v>
          </cell>
        </row>
        <row r="1804">
          <cell r="A1804" t="str">
            <v>726249</v>
          </cell>
          <cell r="B1804" t="str">
            <v xml:space="preserve">INDRA GUNAWAN  A.MA  </v>
          </cell>
          <cell r="C1804" t="str">
            <v>11</v>
          </cell>
          <cell r="D1804" t="str">
            <v>01/04/2003</v>
          </cell>
          <cell r="E1804" t="str">
            <v>PMK. JAGA LAB SG</v>
          </cell>
          <cell r="F1804" t="str">
            <v>10</v>
          </cell>
          <cell r="G1804" t="str">
            <v>16/08/2000</v>
          </cell>
          <cell r="H1804">
            <v>26355</v>
          </cell>
          <cell r="I1804" t="str">
            <v>0000045554</v>
          </cell>
          <cell r="J1804" t="str">
            <v>D2</v>
          </cell>
          <cell r="K1804" t="str">
            <v>AKA LAB II</v>
          </cell>
          <cell r="L1804" t="str">
            <v>SUNGAI GERONG</v>
          </cell>
          <cell r="M1804" t="str">
            <v>20/07/1992</v>
          </cell>
          <cell r="N1804" t="str">
            <v>E13140</v>
          </cell>
          <cell r="O1804" t="str">
            <v>LABORATORIUM</v>
          </cell>
          <cell r="P1804">
            <v>5</v>
          </cell>
          <cell r="Q1804">
            <v>5</v>
          </cell>
          <cell r="R1804">
            <v>4</v>
          </cell>
          <cell r="S1804">
            <v>13.333333333333334</v>
          </cell>
          <cell r="T1804">
            <v>5</v>
          </cell>
          <cell r="U1804">
            <v>4</v>
          </cell>
          <cell r="V1804">
            <v>-1</v>
          </cell>
          <cell r="W1804">
            <v>32</v>
          </cell>
          <cell r="X1804">
            <v>46444</v>
          </cell>
        </row>
        <row r="1805">
          <cell r="A1805" t="str">
            <v>726257</v>
          </cell>
          <cell r="B1805" t="str">
            <v xml:space="preserve">ISLAHUDDIN  IR  </v>
          </cell>
          <cell r="C1805" t="str">
            <v>11</v>
          </cell>
          <cell r="D1805" t="str">
            <v>01/04/2002</v>
          </cell>
          <cell r="E1805" t="str">
            <v>PMK. F C C U</v>
          </cell>
          <cell r="F1805" t="str">
            <v>10</v>
          </cell>
          <cell r="G1805" t="str">
            <v>19/03/2003</v>
          </cell>
          <cell r="H1805">
            <v>26053</v>
          </cell>
          <cell r="I1805" t="str">
            <v>0000066655</v>
          </cell>
          <cell r="J1805" t="str">
            <v>S1</v>
          </cell>
          <cell r="K1805" t="str">
            <v>TEKNIK KIMIA</v>
          </cell>
          <cell r="L1805" t="str">
            <v>SUNGAI GERONG</v>
          </cell>
          <cell r="M1805" t="str">
            <v>20/07/1992</v>
          </cell>
          <cell r="N1805" t="str">
            <v>E13112</v>
          </cell>
          <cell r="O1805" t="str">
            <v>CD &amp; L</v>
          </cell>
          <cell r="P1805">
            <v>6</v>
          </cell>
          <cell r="Q1805">
            <v>5</v>
          </cell>
          <cell r="R1805">
            <v>5</v>
          </cell>
          <cell r="S1805">
            <v>16.666666666666668</v>
          </cell>
          <cell r="T1805">
            <v>7</v>
          </cell>
          <cell r="U1805">
            <v>1</v>
          </cell>
          <cell r="V1805">
            <v>-1</v>
          </cell>
          <cell r="W1805">
            <v>33</v>
          </cell>
          <cell r="X1805">
            <v>46142</v>
          </cell>
        </row>
        <row r="1806">
          <cell r="A1806" t="str">
            <v>726298</v>
          </cell>
          <cell r="B1806" t="str">
            <v xml:space="preserve">JONI AZWAR  A.MA  </v>
          </cell>
          <cell r="C1806" t="str">
            <v>11</v>
          </cell>
          <cell r="D1806" t="str">
            <v>01/10/2002</v>
          </cell>
          <cell r="E1806" t="str">
            <v>OPR. N2 &amp; H2 PLANT</v>
          </cell>
          <cell r="F1806" t="str">
            <v>11</v>
          </cell>
          <cell r="G1806" t="str">
            <v>16/09/2002</v>
          </cell>
          <cell r="H1806">
            <v>24649</v>
          </cell>
          <cell r="I1806" t="str">
            <v>0000055655</v>
          </cell>
          <cell r="J1806" t="str">
            <v>D3</v>
          </cell>
          <cell r="K1806" t="str">
            <v>SM TEKNIK</v>
          </cell>
          <cell r="L1806" t="str">
            <v>PLAJU</v>
          </cell>
          <cell r="M1806" t="str">
            <v>20/07/1992</v>
          </cell>
          <cell r="N1806" t="str">
            <v>E13131</v>
          </cell>
          <cell r="O1806" t="str">
            <v>P P</v>
          </cell>
          <cell r="P1806">
            <v>6</v>
          </cell>
          <cell r="Q1806">
            <v>5</v>
          </cell>
          <cell r="R1806">
            <v>5</v>
          </cell>
          <cell r="S1806">
            <v>16.666666666666668</v>
          </cell>
          <cell r="T1806">
            <v>6</v>
          </cell>
          <cell r="U1806">
            <v>2</v>
          </cell>
          <cell r="V1806">
            <v>0</v>
          </cell>
          <cell r="W1806">
            <v>37</v>
          </cell>
          <cell r="X1806">
            <v>44738</v>
          </cell>
        </row>
        <row r="1807">
          <cell r="A1807" t="str">
            <v>726435</v>
          </cell>
          <cell r="B1807" t="str">
            <v xml:space="preserve">U D I N  A.P  </v>
          </cell>
          <cell r="C1807" t="str">
            <v>11</v>
          </cell>
          <cell r="D1807" t="str">
            <v>01/04/2003</v>
          </cell>
          <cell r="E1807" t="str">
            <v>TEKNISI SCAFFOLD</v>
          </cell>
          <cell r="F1807" t="str">
            <v>11</v>
          </cell>
          <cell r="G1807" t="str">
            <v>15/07/2002</v>
          </cell>
          <cell r="H1807">
            <v>25067</v>
          </cell>
          <cell r="I1807" t="str">
            <v>0000036555</v>
          </cell>
          <cell r="J1807" t="str">
            <v>D1</v>
          </cell>
          <cell r="K1807" t="str">
            <v>AKA.I - MANAJEMEN SERVICES MIGAS</v>
          </cell>
          <cell r="L1807" t="str">
            <v>PLAJU</v>
          </cell>
          <cell r="M1807" t="str">
            <v>20/07/1992</v>
          </cell>
          <cell r="N1807" t="str">
            <v>E13A50</v>
          </cell>
          <cell r="O1807" t="str">
            <v>BENGKEL</v>
          </cell>
          <cell r="P1807">
            <v>5</v>
          </cell>
          <cell r="Q1807">
            <v>5</v>
          </cell>
          <cell r="R1807">
            <v>5</v>
          </cell>
          <cell r="S1807">
            <v>15</v>
          </cell>
          <cell r="T1807">
            <v>4</v>
          </cell>
          <cell r="U1807">
            <v>2</v>
          </cell>
          <cell r="V1807">
            <v>0</v>
          </cell>
          <cell r="W1807">
            <v>36</v>
          </cell>
          <cell r="X1807">
            <v>45155</v>
          </cell>
        </row>
        <row r="1808">
          <cell r="A1808" t="str">
            <v>726451</v>
          </cell>
          <cell r="B1808" t="str">
            <v xml:space="preserve">KAHFI  S.T  </v>
          </cell>
          <cell r="C1808" t="str">
            <v>11</v>
          </cell>
          <cell r="D1808" t="str">
            <v>01/04/2002</v>
          </cell>
          <cell r="E1808" t="str">
            <v>AST. STOCK CHECK</v>
          </cell>
          <cell r="F1808" t="str">
            <v>08</v>
          </cell>
          <cell r="G1808" t="str">
            <v>03/01/2000</v>
          </cell>
          <cell r="H1808">
            <v>25093</v>
          </cell>
          <cell r="I1808" t="str">
            <v>0000065645</v>
          </cell>
          <cell r="J1808" t="str">
            <v>S1</v>
          </cell>
          <cell r="K1808" t="str">
            <v>TEK. ELEKTRO</v>
          </cell>
          <cell r="L1808" t="str">
            <v>PLAJU</v>
          </cell>
          <cell r="M1808" t="str">
            <v>20/07/1992</v>
          </cell>
          <cell r="N1808" t="str">
            <v>E13510</v>
          </cell>
          <cell r="O1808" t="str">
            <v>PENGADAAN</v>
          </cell>
          <cell r="P1808">
            <v>6</v>
          </cell>
          <cell r="Q1808">
            <v>4</v>
          </cell>
          <cell r="R1808">
            <v>5</v>
          </cell>
          <cell r="S1808">
            <v>15</v>
          </cell>
          <cell r="T1808">
            <v>7</v>
          </cell>
          <cell r="U1808">
            <v>4</v>
          </cell>
          <cell r="V1808">
            <v>-3</v>
          </cell>
          <cell r="W1808">
            <v>36</v>
          </cell>
          <cell r="X1808">
            <v>45181</v>
          </cell>
        </row>
        <row r="1809">
          <cell r="A1809" t="str">
            <v>726468</v>
          </cell>
          <cell r="B1809" t="str">
            <v xml:space="preserve">ACHMAD SENTOSA  A.P  </v>
          </cell>
          <cell r="C1809" t="str">
            <v>11</v>
          </cell>
          <cell r="D1809" t="str">
            <v>01/04/2003</v>
          </cell>
          <cell r="E1809" t="str">
            <v>TEKNISI SCAFFOLD</v>
          </cell>
          <cell r="F1809" t="str">
            <v>11</v>
          </cell>
          <cell r="G1809" t="str">
            <v>15/07/2002</v>
          </cell>
          <cell r="H1809">
            <v>25733</v>
          </cell>
          <cell r="I1809" t="str">
            <v>0000035555</v>
          </cell>
          <cell r="J1809" t="str">
            <v>D1</v>
          </cell>
          <cell r="K1809" t="str">
            <v>AKA MJM.SERV. MIGAS I</v>
          </cell>
          <cell r="L1809" t="str">
            <v>PLAJU</v>
          </cell>
          <cell r="M1809" t="str">
            <v>20/07/1992</v>
          </cell>
          <cell r="N1809" t="str">
            <v>E13A50</v>
          </cell>
          <cell r="O1809" t="str">
            <v>BENGKEL</v>
          </cell>
          <cell r="P1809">
            <v>5</v>
          </cell>
          <cell r="Q1809">
            <v>5</v>
          </cell>
          <cell r="R1809">
            <v>5</v>
          </cell>
          <cell r="S1809">
            <v>15</v>
          </cell>
          <cell r="T1809">
            <v>4</v>
          </cell>
          <cell r="U1809">
            <v>2</v>
          </cell>
          <cell r="V1809">
            <v>0</v>
          </cell>
          <cell r="W1809">
            <v>34</v>
          </cell>
          <cell r="X1809">
            <v>45822</v>
          </cell>
        </row>
        <row r="1810">
          <cell r="A1810" t="str">
            <v>726476</v>
          </cell>
          <cell r="B1810" t="str">
            <v xml:space="preserve">YUDI JUNAEDI  A.P  </v>
          </cell>
          <cell r="C1810" t="str">
            <v>12</v>
          </cell>
          <cell r="D1810" t="str">
            <v>01/04/2000</v>
          </cell>
          <cell r="E1810" t="str">
            <v>AST. STOCK CHECK</v>
          </cell>
          <cell r="F1810" t="str">
            <v>08</v>
          </cell>
          <cell r="G1810" t="str">
            <v>03/01/2000</v>
          </cell>
          <cell r="H1810">
            <v>26076</v>
          </cell>
          <cell r="I1810" t="str">
            <v>0000065556</v>
          </cell>
          <cell r="J1810" t="str">
            <v>D1</v>
          </cell>
          <cell r="K1810" t="str">
            <v>AKA.I - MANAJEMEN SERVICES MIGAS</v>
          </cell>
          <cell r="L1810" t="str">
            <v>PLAJU</v>
          </cell>
          <cell r="M1810" t="str">
            <v>20/07/1992</v>
          </cell>
          <cell r="N1810" t="str">
            <v>E13510</v>
          </cell>
          <cell r="O1810" t="str">
            <v>PENGADAAN</v>
          </cell>
          <cell r="P1810">
            <v>5</v>
          </cell>
          <cell r="Q1810">
            <v>5</v>
          </cell>
          <cell r="R1810">
            <v>6</v>
          </cell>
          <cell r="S1810">
            <v>16.666666666666668</v>
          </cell>
          <cell r="T1810">
            <v>4</v>
          </cell>
          <cell r="U1810">
            <v>4</v>
          </cell>
          <cell r="V1810">
            <v>-4</v>
          </cell>
          <cell r="W1810">
            <v>33</v>
          </cell>
          <cell r="X1810">
            <v>46165</v>
          </cell>
        </row>
        <row r="1811">
          <cell r="A1811" t="str">
            <v>726581</v>
          </cell>
          <cell r="B1811" t="str">
            <v xml:space="preserve">INDRA MASDUKI    </v>
          </cell>
          <cell r="C1811" t="str">
            <v>12</v>
          </cell>
          <cell r="D1811" t="str">
            <v>01/10/2002</v>
          </cell>
          <cell r="E1811" t="str">
            <v>AST. PEM DATA &amp; LAPORAN</v>
          </cell>
          <cell r="F1811" t="str">
            <v>09</v>
          </cell>
          <cell r="G1811" t="str">
            <v>03/01/2000</v>
          </cell>
          <cell r="H1811">
            <v>26119</v>
          </cell>
          <cell r="I1811" t="str">
            <v>0000045655</v>
          </cell>
          <cell r="J1811" t="str">
            <v>SMK</v>
          </cell>
          <cell r="K1811" t="str">
            <v>S.T.M  MESIN</v>
          </cell>
          <cell r="L1811" t="str">
            <v>PLAJU</v>
          </cell>
          <cell r="M1811" t="str">
            <v>20/07/1992</v>
          </cell>
          <cell r="N1811" t="str">
            <v>E13510</v>
          </cell>
          <cell r="O1811" t="str">
            <v>PENGADAAN</v>
          </cell>
          <cell r="P1811">
            <v>6</v>
          </cell>
          <cell r="Q1811">
            <v>5</v>
          </cell>
          <cell r="R1811">
            <v>5</v>
          </cell>
          <cell r="S1811">
            <v>16.666666666666668</v>
          </cell>
          <cell r="T1811">
            <v>3</v>
          </cell>
          <cell r="U1811">
            <v>4</v>
          </cell>
          <cell r="V1811">
            <v>-3</v>
          </cell>
          <cell r="W1811">
            <v>33</v>
          </cell>
          <cell r="X1811">
            <v>46208</v>
          </cell>
        </row>
        <row r="1812">
          <cell r="A1812" t="str">
            <v>726598</v>
          </cell>
          <cell r="B1812" t="str">
            <v xml:space="preserve">MUJAHIDIN  A.P  </v>
          </cell>
          <cell r="C1812" t="str">
            <v>11</v>
          </cell>
          <cell r="D1812" t="str">
            <v>01/04/2002</v>
          </cell>
          <cell r="E1812" t="str">
            <v>AST. BUYER UMUM</v>
          </cell>
          <cell r="F1812" t="str">
            <v>08</v>
          </cell>
          <cell r="G1812" t="str">
            <v>03/01/2000</v>
          </cell>
          <cell r="H1812">
            <v>25916</v>
          </cell>
          <cell r="I1812" t="str">
            <v>0000066545</v>
          </cell>
          <cell r="J1812" t="str">
            <v>D1</v>
          </cell>
          <cell r="K1812" t="str">
            <v>AKA.I - MSM</v>
          </cell>
          <cell r="L1812" t="str">
            <v>PLAJU</v>
          </cell>
          <cell r="M1812" t="str">
            <v>20/07/1992</v>
          </cell>
          <cell r="N1812" t="str">
            <v>E13510</v>
          </cell>
          <cell r="O1812" t="str">
            <v>PENGADAAN</v>
          </cell>
          <cell r="P1812">
            <v>5</v>
          </cell>
          <cell r="Q1812">
            <v>4</v>
          </cell>
          <cell r="R1812">
            <v>5</v>
          </cell>
          <cell r="S1812">
            <v>13.333333333333334</v>
          </cell>
          <cell r="T1812">
            <v>4</v>
          </cell>
          <cell r="U1812">
            <v>4</v>
          </cell>
          <cell r="V1812">
            <v>-3</v>
          </cell>
          <cell r="W1812">
            <v>34</v>
          </cell>
          <cell r="X1812">
            <v>46005</v>
          </cell>
        </row>
        <row r="1813">
          <cell r="A1813" t="str">
            <v>726638</v>
          </cell>
          <cell r="B1813" t="str">
            <v xml:space="preserve">TRI SEFI NUGROHO  ST  </v>
          </cell>
          <cell r="C1813" t="str">
            <v>11</v>
          </cell>
          <cell r="D1813" t="str">
            <v>01/04/2003</v>
          </cell>
          <cell r="E1813" t="str">
            <v>AST. BUYER CHEMICAL</v>
          </cell>
          <cell r="F1813" t="str">
            <v>08</v>
          </cell>
          <cell r="G1813" t="str">
            <v>03/01/2000</v>
          </cell>
          <cell r="H1813">
            <v>25610</v>
          </cell>
          <cell r="I1813" t="str">
            <v>0000066555</v>
          </cell>
          <cell r="J1813" t="str">
            <v>S1</v>
          </cell>
          <cell r="K1813" t="str">
            <v>TEKNIK MESIN</v>
          </cell>
          <cell r="L1813" t="str">
            <v>PLAJU</v>
          </cell>
          <cell r="M1813" t="str">
            <v>20/07/1992</v>
          </cell>
          <cell r="N1813" t="str">
            <v>E13510</v>
          </cell>
          <cell r="O1813" t="str">
            <v>PENGADAAN</v>
          </cell>
          <cell r="P1813">
            <v>5</v>
          </cell>
          <cell r="Q1813">
            <v>5</v>
          </cell>
          <cell r="R1813">
            <v>5</v>
          </cell>
          <cell r="S1813">
            <v>15</v>
          </cell>
          <cell r="T1813">
            <v>7</v>
          </cell>
          <cell r="U1813">
            <v>4</v>
          </cell>
          <cell r="V1813">
            <v>-3</v>
          </cell>
          <cell r="W1813">
            <v>34</v>
          </cell>
          <cell r="X1813">
            <v>45699</v>
          </cell>
        </row>
        <row r="1814">
          <cell r="A1814" t="str">
            <v>726646</v>
          </cell>
          <cell r="B1814" t="str">
            <v xml:space="preserve">JUNAIDI  A.MA  </v>
          </cell>
          <cell r="C1814" t="str">
            <v>12</v>
          </cell>
          <cell r="D1814" t="str">
            <v>01/04/1999</v>
          </cell>
          <cell r="E1814" t="str">
            <v>TEKNISI SCAFFOLD</v>
          </cell>
          <cell r="F1814" t="str">
            <v>11</v>
          </cell>
          <cell r="G1814" t="str">
            <v>15/07/2002</v>
          </cell>
          <cell r="H1814">
            <v>25983</v>
          </cell>
          <cell r="I1814" t="str">
            <v>0000035455</v>
          </cell>
          <cell r="J1814" t="str">
            <v>D2</v>
          </cell>
          <cell r="K1814" t="str">
            <v>AKA.II - MSM</v>
          </cell>
          <cell r="L1814" t="str">
            <v>PLAJU</v>
          </cell>
          <cell r="M1814" t="str">
            <v>20/07/1992</v>
          </cell>
          <cell r="N1814" t="str">
            <v>E13A50</v>
          </cell>
          <cell r="O1814" t="str">
            <v>BENGKEL</v>
          </cell>
          <cell r="P1814">
            <v>4</v>
          </cell>
          <cell r="Q1814">
            <v>5</v>
          </cell>
          <cell r="R1814">
            <v>5</v>
          </cell>
          <cell r="S1814">
            <v>13.333333333333334</v>
          </cell>
          <cell r="T1814">
            <v>5</v>
          </cell>
          <cell r="U1814">
            <v>2</v>
          </cell>
          <cell r="V1814">
            <v>-1</v>
          </cell>
          <cell r="W1814">
            <v>33</v>
          </cell>
          <cell r="X1814">
            <v>46072</v>
          </cell>
        </row>
        <row r="1815">
          <cell r="A1815" t="str">
            <v>726654</v>
          </cell>
          <cell r="B1815" t="str">
            <v xml:space="preserve">M. AIDI PARHAT  ST  </v>
          </cell>
          <cell r="C1815" t="str">
            <v>11</v>
          </cell>
          <cell r="D1815" t="str">
            <v>01/04/2002</v>
          </cell>
          <cell r="E1815" t="str">
            <v>TEKNISI SCAFFOLD</v>
          </cell>
          <cell r="F1815" t="str">
            <v>11</v>
          </cell>
          <cell r="G1815" t="str">
            <v>15/07/2002</v>
          </cell>
          <cell r="H1815">
            <v>24769</v>
          </cell>
          <cell r="I1815" t="str">
            <v>0000056656</v>
          </cell>
          <cell r="J1815" t="str">
            <v>S1</v>
          </cell>
          <cell r="K1815" t="str">
            <v>TEKNIK MESIN</v>
          </cell>
          <cell r="L1815" t="str">
            <v>PLAJU</v>
          </cell>
          <cell r="M1815" t="str">
            <v>20/07/1992</v>
          </cell>
          <cell r="N1815" t="str">
            <v>E13A50</v>
          </cell>
          <cell r="O1815" t="str">
            <v>BENGKEL</v>
          </cell>
          <cell r="P1815">
            <v>6</v>
          </cell>
          <cell r="Q1815">
            <v>5</v>
          </cell>
          <cell r="R1815">
            <v>6</v>
          </cell>
          <cell r="S1815">
            <v>18.333333333333332</v>
          </cell>
          <cell r="T1815">
            <v>7</v>
          </cell>
          <cell r="U1815">
            <v>2</v>
          </cell>
          <cell r="V1815">
            <v>0</v>
          </cell>
          <cell r="W1815">
            <v>37</v>
          </cell>
          <cell r="X1815">
            <v>44858</v>
          </cell>
        </row>
        <row r="1816">
          <cell r="A1816" t="str">
            <v>726679</v>
          </cell>
          <cell r="B1816" t="str">
            <v xml:space="preserve">A. FATHONI ARIEF  SE  </v>
          </cell>
          <cell r="C1816" t="str">
            <v>11</v>
          </cell>
          <cell r="D1816" t="str">
            <v>01/10/2003</v>
          </cell>
          <cell r="E1816" t="str">
            <v>AST. STOCK CHECK</v>
          </cell>
          <cell r="F1816" t="str">
            <v>08</v>
          </cell>
          <cell r="G1816" t="str">
            <v>30/10/2000</v>
          </cell>
          <cell r="H1816">
            <v>25173</v>
          </cell>
          <cell r="I1816" t="str">
            <v>0000066555</v>
          </cell>
          <cell r="J1816" t="str">
            <v>S1</v>
          </cell>
          <cell r="K1816" t="str">
            <v>EKONOMI MANAGEMENT</v>
          </cell>
          <cell r="L1816" t="str">
            <v>PLAJU</v>
          </cell>
          <cell r="M1816" t="str">
            <v>20/07/1992</v>
          </cell>
          <cell r="N1816" t="str">
            <v>E13510</v>
          </cell>
          <cell r="O1816" t="str">
            <v>PENGADAAN</v>
          </cell>
          <cell r="P1816">
            <v>5</v>
          </cell>
          <cell r="Q1816">
            <v>5</v>
          </cell>
          <cell r="R1816">
            <v>5</v>
          </cell>
          <cell r="S1816">
            <v>15</v>
          </cell>
          <cell r="T1816">
            <v>7</v>
          </cell>
          <cell r="U1816">
            <v>4</v>
          </cell>
          <cell r="V1816">
            <v>-3</v>
          </cell>
          <cell r="W1816">
            <v>36</v>
          </cell>
          <cell r="X1816">
            <v>45261</v>
          </cell>
        </row>
        <row r="1817">
          <cell r="A1817" t="str">
            <v>726898</v>
          </cell>
          <cell r="B1817" t="str">
            <v xml:space="preserve">ETIKA KESUMAWARDHANI WD  SH  </v>
          </cell>
          <cell r="C1817" t="str">
            <v>05</v>
          </cell>
          <cell r="D1817" t="str">
            <v>01/04/2002</v>
          </cell>
          <cell r="E1817" t="str">
            <v>AHLI SISTEM INFORMASI</v>
          </cell>
          <cell r="F1817" t="str">
            <v>05</v>
          </cell>
          <cell r="G1817" t="str">
            <v>03/01/2000</v>
          </cell>
          <cell r="H1817">
            <v>23229</v>
          </cell>
          <cell r="I1817" t="str">
            <v>0000066655</v>
          </cell>
          <cell r="J1817" t="str">
            <v>S1</v>
          </cell>
          <cell r="K1817" t="str">
            <v>HUKUM UMUM</v>
          </cell>
          <cell r="L1817" t="str">
            <v>PLAJU</v>
          </cell>
          <cell r="M1817" t="str">
            <v>17/06/1992</v>
          </cell>
          <cell r="N1817" t="str">
            <v>E13920</v>
          </cell>
          <cell r="O1817" t="str">
            <v>BANGSIS</v>
          </cell>
          <cell r="P1817">
            <v>6</v>
          </cell>
          <cell r="Q1817">
            <v>5</v>
          </cell>
          <cell r="R1817">
            <v>5</v>
          </cell>
          <cell r="S1817">
            <v>16.666666666666668</v>
          </cell>
          <cell r="T1817">
            <v>7</v>
          </cell>
          <cell r="U1817">
            <v>4</v>
          </cell>
          <cell r="V1817">
            <v>0</v>
          </cell>
          <cell r="W1817">
            <v>41</v>
          </cell>
          <cell r="X1817">
            <v>43318</v>
          </cell>
        </row>
        <row r="1818">
          <cell r="A1818" t="str">
            <v>728614</v>
          </cell>
          <cell r="B1818" t="str">
            <v xml:space="preserve">EKO SIGIT SUKADI    </v>
          </cell>
          <cell r="C1818" t="str">
            <v>05</v>
          </cell>
          <cell r="D1818" t="str">
            <v>01/04/2002</v>
          </cell>
          <cell r="E1818" t="str">
            <v>KA. KONSOLIDASI &amp; LAPORAN</v>
          </cell>
          <cell r="F1818" t="str">
            <v>04</v>
          </cell>
          <cell r="G1818" t="str">
            <v>01/09/2003</v>
          </cell>
          <cell r="H1818">
            <v>24215</v>
          </cell>
          <cell r="I1818" t="str">
            <v>0000B55656</v>
          </cell>
          <cell r="J1818" t="str">
            <v>S1</v>
          </cell>
          <cell r="K1818" t="str">
            <v>EKONOMI AKUNTANSI</v>
          </cell>
          <cell r="L1818" t="str">
            <v>PLAJU</v>
          </cell>
          <cell r="M1818" t="str">
            <v>29/09/1992</v>
          </cell>
          <cell r="N1818" t="str">
            <v>E13810</v>
          </cell>
          <cell r="O1818" t="str">
            <v>KONTROLLER</v>
          </cell>
          <cell r="P1818">
            <v>6</v>
          </cell>
          <cell r="Q1818">
            <v>5</v>
          </cell>
          <cell r="R1818">
            <v>6</v>
          </cell>
          <cell r="S1818">
            <v>18.333333333333332</v>
          </cell>
          <cell r="T1818">
            <v>7</v>
          </cell>
          <cell r="U1818">
            <v>1</v>
          </cell>
          <cell r="V1818">
            <v>-1</v>
          </cell>
          <cell r="W1818">
            <v>38</v>
          </cell>
          <cell r="X1818">
            <v>44304</v>
          </cell>
        </row>
        <row r="1819">
          <cell r="A1819" t="str">
            <v>728663</v>
          </cell>
          <cell r="B1819" t="str">
            <v xml:space="preserve">EDWARDI  DRS AK </v>
          </cell>
          <cell r="C1819" t="str">
            <v>05</v>
          </cell>
          <cell r="D1819" t="str">
            <v>01/04/2002</v>
          </cell>
          <cell r="E1819" t="str">
            <v>KA. BAG. PERBENDAHARAAN</v>
          </cell>
          <cell r="F1819" t="str">
            <v>04</v>
          </cell>
          <cell r="G1819" t="str">
            <v>06/08/2001</v>
          </cell>
          <cell r="H1819">
            <v>22928</v>
          </cell>
          <cell r="I1819" t="str">
            <v>0000066666</v>
          </cell>
          <cell r="J1819" t="str">
            <v>S1</v>
          </cell>
          <cell r="K1819" t="str">
            <v>EKONOMI AKUNTANSI</v>
          </cell>
          <cell r="L1819" t="str">
            <v>PLAJU</v>
          </cell>
          <cell r="M1819" t="str">
            <v>29/09/1992</v>
          </cell>
          <cell r="N1819" t="str">
            <v>E13830</v>
          </cell>
          <cell r="O1819" t="str">
            <v>PERBENDAHARAAN</v>
          </cell>
          <cell r="P1819">
            <v>6</v>
          </cell>
          <cell r="Q1819">
            <v>6</v>
          </cell>
          <cell r="R1819">
            <v>6</v>
          </cell>
          <cell r="S1819">
            <v>20</v>
          </cell>
          <cell r="T1819">
            <v>7</v>
          </cell>
          <cell r="U1819">
            <v>3</v>
          </cell>
          <cell r="V1819">
            <v>-1</v>
          </cell>
          <cell r="W1819">
            <v>42</v>
          </cell>
          <cell r="X1819">
            <v>43017</v>
          </cell>
        </row>
        <row r="1820">
          <cell r="A1820" t="str">
            <v>730777</v>
          </cell>
          <cell r="B1820" t="str">
            <v xml:space="preserve">RAMLAN  SH  </v>
          </cell>
          <cell r="C1820" t="str">
            <v>06</v>
          </cell>
          <cell r="D1820" t="str">
            <v>01/04/2001</v>
          </cell>
          <cell r="E1820" t="str">
            <v>PWSU. HUBUNGAN INDUSTRIAL</v>
          </cell>
          <cell r="F1820" t="str">
            <v>05</v>
          </cell>
          <cell r="G1820" t="str">
            <v>01/12/2003</v>
          </cell>
          <cell r="H1820">
            <v>24112</v>
          </cell>
          <cell r="I1820" t="str">
            <v>0000056566</v>
          </cell>
          <cell r="J1820" t="str">
            <v>S1</v>
          </cell>
          <cell r="K1820" t="str">
            <v>HUKUM PERDATA</v>
          </cell>
          <cell r="L1820" t="str">
            <v>PLAJU</v>
          </cell>
          <cell r="M1820" t="str">
            <v>04/02/1993</v>
          </cell>
          <cell r="N1820" t="str">
            <v>E13730</v>
          </cell>
          <cell r="O1820" t="str">
            <v>H I K</v>
          </cell>
          <cell r="P1820">
            <v>5</v>
          </cell>
          <cell r="Q1820">
            <v>6</v>
          </cell>
          <cell r="R1820">
            <v>6</v>
          </cell>
          <cell r="S1820">
            <v>18.333333333333332</v>
          </cell>
          <cell r="T1820">
            <v>7</v>
          </cell>
          <cell r="U1820">
            <v>1</v>
          </cell>
          <cell r="V1820">
            <v>-1</v>
          </cell>
          <cell r="W1820">
            <v>38</v>
          </cell>
          <cell r="X1820">
            <v>44201</v>
          </cell>
        </row>
        <row r="1821">
          <cell r="A1821" t="str">
            <v>730841</v>
          </cell>
          <cell r="B1821" t="str">
            <v xml:space="preserve">SYAHRIAL  IR  </v>
          </cell>
          <cell r="C1821" t="str">
            <v>05</v>
          </cell>
          <cell r="D1821" t="str">
            <v>01/10/2003</v>
          </cell>
          <cell r="E1821" t="str">
            <v>PWS. REN. AREA-II</v>
          </cell>
          <cell r="F1821" t="str">
            <v>05</v>
          </cell>
          <cell r="G1821" t="str">
            <v>01/10/2001</v>
          </cell>
          <cell r="H1821">
            <v>24709</v>
          </cell>
          <cell r="I1821" t="str">
            <v>0000056656</v>
          </cell>
          <cell r="J1821" t="str">
            <v>S1</v>
          </cell>
          <cell r="K1821" t="str">
            <v>TEKNIK INDUSTRI</v>
          </cell>
          <cell r="L1821" t="str">
            <v>SUNGAI GERONG</v>
          </cell>
          <cell r="M1821" t="str">
            <v>04/02/1993</v>
          </cell>
          <cell r="N1821" t="str">
            <v>E13A10</v>
          </cell>
          <cell r="O1821" t="str">
            <v>PERENCANAAN</v>
          </cell>
          <cell r="P1821">
            <v>6</v>
          </cell>
          <cell r="Q1821">
            <v>5</v>
          </cell>
          <cell r="R1821">
            <v>6</v>
          </cell>
          <cell r="S1821">
            <v>18.333333333333332</v>
          </cell>
          <cell r="T1821">
            <v>7</v>
          </cell>
          <cell r="U1821">
            <v>3</v>
          </cell>
          <cell r="V1821">
            <v>0</v>
          </cell>
          <cell r="W1821">
            <v>37</v>
          </cell>
          <cell r="X1821">
            <v>44798</v>
          </cell>
        </row>
        <row r="1822">
          <cell r="A1822" t="str">
            <v>730858</v>
          </cell>
          <cell r="B1822" t="str">
            <v xml:space="preserve">NINDYA PRASETYO  IR MM. </v>
          </cell>
          <cell r="C1822" t="str">
            <v>05</v>
          </cell>
          <cell r="D1822" t="str">
            <v>01/04/2003</v>
          </cell>
          <cell r="E1822" t="str">
            <v>PWSU. OPERASI MARINE</v>
          </cell>
          <cell r="F1822" t="str">
            <v>05</v>
          </cell>
          <cell r="G1822" t="str">
            <v>01/12/2003</v>
          </cell>
          <cell r="H1822">
            <v>24052</v>
          </cell>
          <cell r="I1822" t="str">
            <v>0000055676</v>
          </cell>
          <cell r="J1822" t="str">
            <v>S2</v>
          </cell>
          <cell r="K1822" t="str">
            <v>(S2) - MAGISTER MANAJEMEN/SWD</v>
          </cell>
          <cell r="L1822" t="str">
            <v>PLAJU</v>
          </cell>
          <cell r="M1822" t="str">
            <v>04/02/1993</v>
          </cell>
          <cell r="N1822" t="str">
            <v>E13540</v>
          </cell>
          <cell r="O1822" t="str">
            <v>MARINE</v>
          </cell>
          <cell r="P1822">
            <v>6</v>
          </cell>
          <cell r="Q1822">
            <v>7</v>
          </cell>
          <cell r="R1822">
            <v>6</v>
          </cell>
          <cell r="S1822">
            <v>23.333333333333332</v>
          </cell>
          <cell r="T1822">
            <v>8</v>
          </cell>
          <cell r="U1822">
            <v>1</v>
          </cell>
          <cell r="V1822">
            <v>0</v>
          </cell>
          <cell r="W1822">
            <v>39</v>
          </cell>
          <cell r="X1822">
            <v>44141</v>
          </cell>
        </row>
        <row r="1823">
          <cell r="A1823" t="str">
            <v>730996</v>
          </cell>
          <cell r="B1823" t="str">
            <v xml:space="preserve">SUSI IRSAL PATTOPANG  SE  </v>
          </cell>
          <cell r="C1823" t="str">
            <v>06</v>
          </cell>
          <cell r="D1823" t="str">
            <v>01/10/1999</v>
          </cell>
          <cell r="E1823" t="str">
            <v>PWSU. DISTRIBUSI</v>
          </cell>
          <cell r="F1823" t="str">
            <v>05</v>
          </cell>
          <cell r="G1823" t="str">
            <v>25/10/2002</v>
          </cell>
          <cell r="H1823">
            <v>24225</v>
          </cell>
          <cell r="I1823" t="str">
            <v>0000066666</v>
          </cell>
          <cell r="J1823" t="str">
            <v>S1</v>
          </cell>
          <cell r="K1823" t="str">
            <v>EKONOMI MANAGEMENT</v>
          </cell>
          <cell r="L1823" t="str">
            <v>PLAJU</v>
          </cell>
          <cell r="M1823" t="str">
            <v>04/02/1993</v>
          </cell>
          <cell r="N1823" t="str">
            <v>E13510</v>
          </cell>
          <cell r="O1823" t="str">
            <v>PENGADAAN</v>
          </cell>
          <cell r="P1823">
            <v>6</v>
          </cell>
          <cell r="Q1823">
            <v>6</v>
          </cell>
          <cell r="R1823">
            <v>6</v>
          </cell>
          <cell r="S1823">
            <v>20</v>
          </cell>
          <cell r="T1823">
            <v>7</v>
          </cell>
          <cell r="U1823">
            <v>2</v>
          </cell>
          <cell r="V1823">
            <v>-1</v>
          </cell>
          <cell r="W1823">
            <v>38</v>
          </cell>
          <cell r="X1823">
            <v>44314</v>
          </cell>
        </row>
        <row r="1824">
          <cell r="A1824" t="str">
            <v>731157</v>
          </cell>
          <cell r="B1824" t="str">
            <v xml:space="preserve">ASSURNILA MURSYID  BSC  </v>
          </cell>
          <cell r="C1824" t="str">
            <v>07</v>
          </cell>
          <cell r="D1824" t="str">
            <v>01/10/2003</v>
          </cell>
          <cell r="E1824" t="str">
            <v>PWS. PEMASARAN</v>
          </cell>
          <cell r="F1824" t="str">
            <v>07</v>
          </cell>
          <cell r="G1824" t="str">
            <v>16/07/2002</v>
          </cell>
          <cell r="H1824">
            <v>22257</v>
          </cell>
          <cell r="I1824" t="str">
            <v>0000066666</v>
          </cell>
          <cell r="J1824" t="str">
            <v>D3</v>
          </cell>
          <cell r="K1824" t="str">
            <v>AK SEKRETARIS</v>
          </cell>
          <cell r="L1824" t="str">
            <v>PLAJU</v>
          </cell>
          <cell r="M1824" t="str">
            <v>01/02/1993</v>
          </cell>
          <cell r="N1824" t="str">
            <v>E13760</v>
          </cell>
          <cell r="O1824" t="str">
            <v>DIKLAT</v>
          </cell>
          <cell r="P1824">
            <v>6</v>
          </cell>
          <cell r="Q1824">
            <v>6</v>
          </cell>
          <cell r="R1824">
            <v>6</v>
          </cell>
          <cell r="S1824">
            <v>20</v>
          </cell>
          <cell r="T1824">
            <v>6</v>
          </cell>
          <cell r="U1824">
            <v>2</v>
          </cell>
          <cell r="V1824">
            <v>0</v>
          </cell>
          <cell r="W1824">
            <v>44</v>
          </cell>
          <cell r="X1824">
            <v>42345</v>
          </cell>
        </row>
        <row r="1825">
          <cell r="A1825" t="str">
            <v>731749</v>
          </cell>
          <cell r="B1825" t="str">
            <v xml:space="preserve">EKO RAHARJO    </v>
          </cell>
          <cell r="C1825" t="str">
            <v>13</v>
          </cell>
          <cell r="D1825" t="str">
            <v>01/04/2003</v>
          </cell>
          <cell r="E1825" t="str">
            <v>OPR. LIGHT END</v>
          </cell>
          <cell r="F1825" t="str">
            <v>11</v>
          </cell>
          <cell r="G1825" t="str">
            <v>07/09/2003</v>
          </cell>
          <cell r="H1825">
            <v>25671</v>
          </cell>
          <cell r="I1825" t="str">
            <v>0000056655</v>
          </cell>
          <cell r="J1825" t="str">
            <v>SMK</v>
          </cell>
          <cell r="K1825" t="str">
            <v>S T M / MESIN</v>
          </cell>
          <cell r="L1825" t="str">
            <v>SUNGAI GERONG</v>
          </cell>
          <cell r="M1825" t="str">
            <v>15/02/1993</v>
          </cell>
          <cell r="N1825" t="str">
            <v>E13112</v>
          </cell>
          <cell r="O1825" t="str">
            <v>CD &amp; L</v>
          </cell>
          <cell r="P1825">
            <v>6</v>
          </cell>
          <cell r="Q1825">
            <v>5</v>
          </cell>
          <cell r="R1825">
            <v>5</v>
          </cell>
          <cell r="S1825">
            <v>16.666666666666668</v>
          </cell>
          <cell r="T1825">
            <v>3</v>
          </cell>
          <cell r="U1825">
            <v>1</v>
          </cell>
          <cell r="V1825">
            <v>-2</v>
          </cell>
          <cell r="W1825">
            <v>34</v>
          </cell>
          <cell r="X1825">
            <v>45760</v>
          </cell>
        </row>
        <row r="1826">
          <cell r="A1826" t="str">
            <v>732137</v>
          </cell>
          <cell r="B1826" t="str">
            <v xml:space="preserve">ISKANDAR  ST  </v>
          </cell>
          <cell r="C1826" t="str">
            <v>12</v>
          </cell>
          <cell r="D1826" t="str">
            <v>01/04/2001</v>
          </cell>
          <cell r="E1826" t="str">
            <v>OPR. FUEL &amp; AC PS - 1</v>
          </cell>
          <cell r="F1826" t="str">
            <v>11</v>
          </cell>
          <cell r="G1826" t="str">
            <v>03/01/2000</v>
          </cell>
          <cell r="H1826">
            <v>25749</v>
          </cell>
          <cell r="I1826" t="str">
            <v>0000056556</v>
          </cell>
          <cell r="J1826" t="str">
            <v>S1</v>
          </cell>
          <cell r="K1826" t="str">
            <v>TEKNIK KIMIA</v>
          </cell>
          <cell r="L1826" t="str">
            <v>PLAJU</v>
          </cell>
          <cell r="M1826" t="str">
            <v>15/02/1993</v>
          </cell>
          <cell r="N1826" t="str">
            <v>E13118</v>
          </cell>
          <cell r="O1826" t="str">
            <v>U T L</v>
          </cell>
          <cell r="P1826">
            <v>5</v>
          </cell>
          <cell r="Q1826">
            <v>5</v>
          </cell>
          <cell r="R1826">
            <v>6</v>
          </cell>
          <cell r="S1826">
            <v>16.666666666666668</v>
          </cell>
          <cell r="T1826">
            <v>7</v>
          </cell>
          <cell r="U1826">
            <v>4</v>
          </cell>
          <cell r="V1826">
            <v>-1</v>
          </cell>
          <cell r="W1826">
            <v>34</v>
          </cell>
          <cell r="X1826">
            <v>45838</v>
          </cell>
        </row>
        <row r="1827">
          <cell r="A1827" t="str">
            <v>732145</v>
          </cell>
          <cell r="B1827" t="str">
            <v xml:space="preserve">KHAIRIL ANWAR  A.P  </v>
          </cell>
          <cell r="C1827" t="str">
            <v>11</v>
          </cell>
          <cell r="D1827" t="str">
            <v>01/04/2003</v>
          </cell>
          <cell r="E1827" t="str">
            <v>OPR. STAB-3</v>
          </cell>
          <cell r="F1827" t="str">
            <v>11</v>
          </cell>
          <cell r="G1827" t="str">
            <v>01/01/2001</v>
          </cell>
          <cell r="H1827">
            <v>26525</v>
          </cell>
          <cell r="I1827" t="str">
            <v>0000065665</v>
          </cell>
          <cell r="J1827" t="str">
            <v>D1</v>
          </cell>
          <cell r="K1827" t="str">
            <v>AKA UTILITIES I</v>
          </cell>
          <cell r="L1827" t="str">
            <v>SUNGAI GERONG</v>
          </cell>
          <cell r="M1827" t="str">
            <v>15/02/1993</v>
          </cell>
          <cell r="N1827" t="str">
            <v>E13112</v>
          </cell>
          <cell r="O1827" t="str">
            <v>CD &amp; L</v>
          </cell>
          <cell r="P1827">
            <v>6</v>
          </cell>
          <cell r="Q1827">
            <v>6</v>
          </cell>
          <cell r="R1827">
            <v>5</v>
          </cell>
          <cell r="S1827">
            <v>18.333333333333332</v>
          </cell>
          <cell r="T1827">
            <v>4</v>
          </cell>
          <cell r="U1827">
            <v>3</v>
          </cell>
          <cell r="V1827">
            <v>0</v>
          </cell>
          <cell r="W1827">
            <v>32</v>
          </cell>
          <cell r="X1827">
            <v>46613</v>
          </cell>
        </row>
        <row r="1828">
          <cell r="A1828" t="str">
            <v>732153</v>
          </cell>
          <cell r="B1828" t="str">
            <v xml:space="preserve">HERY APRISAL MUFTI  AP  </v>
          </cell>
          <cell r="C1828" t="str">
            <v>11</v>
          </cell>
          <cell r="D1828" t="str">
            <v>01/04/2003</v>
          </cell>
          <cell r="E1828" t="str">
            <v>OPR. FG &amp; SYSTEM</v>
          </cell>
          <cell r="F1828" t="str">
            <v>11</v>
          </cell>
          <cell r="G1828" t="str">
            <v>03/01/2000</v>
          </cell>
          <cell r="H1828">
            <v>26404</v>
          </cell>
          <cell r="I1828" t="str">
            <v>0000066665</v>
          </cell>
          <cell r="J1828" t="str">
            <v>D1</v>
          </cell>
          <cell r="K1828" t="str">
            <v>AKA PENGOL/KIL I</v>
          </cell>
          <cell r="L1828" t="str">
            <v>SUNGAI GERONG</v>
          </cell>
          <cell r="M1828" t="str">
            <v>15/02/1993</v>
          </cell>
          <cell r="N1828" t="str">
            <v>E13112</v>
          </cell>
          <cell r="O1828" t="str">
            <v>CD &amp; L</v>
          </cell>
          <cell r="P1828">
            <v>6</v>
          </cell>
          <cell r="Q1828">
            <v>6</v>
          </cell>
          <cell r="R1828">
            <v>5</v>
          </cell>
          <cell r="S1828">
            <v>18.333333333333332</v>
          </cell>
          <cell r="T1828">
            <v>4</v>
          </cell>
          <cell r="U1828">
            <v>4</v>
          </cell>
          <cell r="V1828">
            <v>0</v>
          </cell>
          <cell r="W1828">
            <v>32</v>
          </cell>
          <cell r="X1828">
            <v>46492</v>
          </cell>
        </row>
        <row r="1829">
          <cell r="A1829" t="str">
            <v>732161</v>
          </cell>
          <cell r="B1829" t="str">
            <v xml:space="preserve">M. POLTAK SITOMPUL  AP  </v>
          </cell>
          <cell r="C1829" t="str">
            <v>11</v>
          </cell>
          <cell r="D1829" t="str">
            <v>01/10/2003</v>
          </cell>
          <cell r="E1829" t="str">
            <v>OPR. LPG HAND</v>
          </cell>
          <cell r="F1829" t="str">
            <v>11</v>
          </cell>
          <cell r="G1829" t="str">
            <v>03/01/2000</v>
          </cell>
          <cell r="H1829">
            <v>26290</v>
          </cell>
          <cell r="I1829" t="str">
            <v>0000065555</v>
          </cell>
          <cell r="J1829" t="str">
            <v>D1</v>
          </cell>
          <cell r="K1829" t="str">
            <v>AKA PENGOL/KIL.I</v>
          </cell>
          <cell r="L1829" t="str">
            <v>SUNGAI GERONG</v>
          </cell>
          <cell r="M1829" t="str">
            <v>15/02/1993</v>
          </cell>
          <cell r="N1829" t="str">
            <v>E13112</v>
          </cell>
          <cell r="O1829" t="str">
            <v>CD &amp; L</v>
          </cell>
          <cell r="P1829">
            <v>5</v>
          </cell>
          <cell r="Q1829">
            <v>5</v>
          </cell>
          <cell r="R1829">
            <v>5</v>
          </cell>
          <cell r="S1829">
            <v>15</v>
          </cell>
          <cell r="T1829">
            <v>4</v>
          </cell>
          <cell r="U1829">
            <v>4</v>
          </cell>
          <cell r="V1829">
            <v>0</v>
          </cell>
          <cell r="W1829">
            <v>33</v>
          </cell>
          <cell r="X1829">
            <v>46379</v>
          </cell>
        </row>
        <row r="1830">
          <cell r="A1830" t="str">
            <v>732178</v>
          </cell>
          <cell r="B1830" t="str">
            <v xml:space="preserve">SUPRIONO  A.P  </v>
          </cell>
          <cell r="C1830" t="str">
            <v>12</v>
          </cell>
          <cell r="D1830" t="str">
            <v>01/04/2002</v>
          </cell>
          <cell r="E1830" t="str">
            <v>OPR. DWP S.GERONG</v>
          </cell>
          <cell r="F1830" t="str">
            <v>11</v>
          </cell>
          <cell r="G1830" t="str">
            <v>03/01/2000</v>
          </cell>
          <cell r="H1830">
            <v>25871</v>
          </cell>
          <cell r="I1830" t="str">
            <v>0000044555</v>
          </cell>
          <cell r="J1830" t="str">
            <v>D1</v>
          </cell>
          <cell r="K1830" t="str">
            <v>AKA UTILITIES I</v>
          </cell>
          <cell r="L1830" t="str">
            <v>SUNGAI GERONG</v>
          </cell>
          <cell r="M1830" t="str">
            <v>15/02/1993</v>
          </cell>
          <cell r="N1830" t="str">
            <v>E13118</v>
          </cell>
          <cell r="O1830" t="str">
            <v>U T L</v>
          </cell>
          <cell r="P1830">
            <v>5</v>
          </cell>
          <cell r="Q1830">
            <v>5</v>
          </cell>
          <cell r="R1830">
            <v>5</v>
          </cell>
          <cell r="S1830">
            <v>15</v>
          </cell>
          <cell r="T1830">
            <v>4</v>
          </cell>
          <cell r="U1830">
            <v>4</v>
          </cell>
          <cell r="V1830">
            <v>-1</v>
          </cell>
          <cell r="W1830">
            <v>34</v>
          </cell>
          <cell r="X1830">
            <v>45960</v>
          </cell>
        </row>
        <row r="1831">
          <cell r="A1831" t="str">
            <v>732186</v>
          </cell>
          <cell r="B1831" t="str">
            <v xml:space="preserve">IMRAN  AP  </v>
          </cell>
          <cell r="C1831" t="str">
            <v>11</v>
          </cell>
          <cell r="D1831" t="str">
            <v>01/04/2003</v>
          </cell>
          <cell r="E1831" t="str">
            <v>OPR. LIGHT END</v>
          </cell>
          <cell r="F1831" t="str">
            <v>11</v>
          </cell>
          <cell r="G1831" t="str">
            <v>03/01/2000</v>
          </cell>
          <cell r="H1831">
            <v>25929</v>
          </cell>
          <cell r="I1831" t="str">
            <v>0000066675</v>
          </cell>
          <cell r="J1831" t="str">
            <v>D1</v>
          </cell>
          <cell r="K1831" t="str">
            <v>AKA PENGOL/KIL I</v>
          </cell>
          <cell r="L1831" t="str">
            <v>SUNGAI GERONG</v>
          </cell>
          <cell r="M1831" t="str">
            <v>15/02/1993</v>
          </cell>
          <cell r="N1831" t="str">
            <v>E13112</v>
          </cell>
          <cell r="O1831" t="str">
            <v>CD &amp; L</v>
          </cell>
          <cell r="P1831">
            <v>6</v>
          </cell>
          <cell r="Q1831">
            <v>7</v>
          </cell>
          <cell r="R1831">
            <v>5</v>
          </cell>
          <cell r="S1831">
            <v>21.666666666666668</v>
          </cell>
          <cell r="T1831">
            <v>4</v>
          </cell>
          <cell r="U1831">
            <v>4</v>
          </cell>
          <cell r="V1831">
            <v>0</v>
          </cell>
          <cell r="W1831">
            <v>34</v>
          </cell>
          <cell r="X1831">
            <v>46018</v>
          </cell>
        </row>
        <row r="1832">
          <cell r="A1832" t="str">
            <v>732194</v>
          </cell>
          <cell r="B1832" t="str">
            <v xml:space="preserve">DARMANSYAH  S.T  </v>
          </cell>
          <cell r="C1832" t="str">
            <v>12</v>
          </cell>
          <cell r="D1832" t="str">
            <v>01/10/2000</v>
          </cell>
          <cell r="E1832" t="str">
            <v>OPR. FUEL PS - 2</v>
          </cell>
          <cell r="F1832" t="str">
            <v>11</v>
          </cell>
          <cell r="G1832" t="str">
            <v>03/01/2000</v>
          </cell>
          <cell r="H1832">
            <v>26129</v>
          </cell>
          <cell r="I1832" t="str">
            <v>0000055666</v>
          </cell>
          <cell r="J1832" t="str">
            <v>S1</v>
          </cell>
          <cell r="K1832" t="str">
            <v>TEKNIK KIMIA</v>
          </cell>
          <cell r="L1832" t="str">
            <v>PLAJU</v>
          </cell>
          <cell r="M1832" t="str">
            <v>15/02/1993</v>
          </cell>
          <cell r="N1832" t="str">
            <v>E13118</v>
          </cell>
          <cell r="O1832" t="str">
            <v>U T L</v>
          </cell>
          <cell r="P1832">
            <v>6</v>
          </cell>
          <cell r="Q1832">
            <v>6</v>
          </cell>
          <cell r="R1832">
            <v>6</v>
          </cell>
          <cell r="S1832">
            <v>20</v>
          </cell>
          <cell r="T1832">
            <v>7</v>
          </cell>
          <cell r="U1832">
            <v>4</v>
          </cell>
          <cell r="V1832">
            <v>-1</v>
          </cell>
          <cell r="W1832">
            <v>33</v>
          </cell>
          <cell r="X1832">
            <v>46218</v>
          </cell>
        </row>
        <row r="1833">
          <cell r="A1833" t="str">
            <v>732201</v>
          </cell>
          <cell r="B1833" t="str">
            <v xml:space="preserve">BUDI YENDRI  ST  </v>
          </cell>
          <cell r="C1833" t="str">
            <v>12</v>
          </cell>
          <cell r="D1833" t="str">
            <v>01/04/2001</v>
          </cell>
          <cell r="E1833" t="str">
            <v>OPR. STAB - 3</v>
          </cell>
          <cell r="F1833" t="str">
            <v>11</v>
          </cell>
          <cell r="G1833" t="str">
            <v>01/04/2001</v>
          </cell>
          <cell r="H1833">
            <v>26656</v>
          </cell>
          <cell r="I1833" t="str">
            <v>0000056655</v>
          </cell>
          <cell r="J1833" t="str">
            <v>S1</v>
          </cell>
          <cell r="K1833" t="str">
            <v>TEKNIK KIMIA</v>
          </cell>
          <cell r="L1833" t="str">
            <v>PLAJU</v>
          </cell>
          <cell r="M1833" t="str">
            <v>15/02/1993</v>
          </cell>
          <cell r="N1833" t="str">
            <v>E13112</v>
          </cell>
          <cell r="O1833" t="str">
            <v>CD &amp; L</v>
          </cell>
          <cell r="P1833">
            <v>6</v>
          </cell>
          <cell r="Q1833">
            <v>5</v>
          </cell>
          <cell r="R1833">
            <v>5</v>
          </cell>
          <cell r="S1833">
            <v>16.666666666666668</v>
          </cell>
          <cell r="T1833">
            <v>7</v>
          </cell>
          <cell r="U1833">
            <v>3</v>
          </cell>
          <cell r="V1833">
            <v>-1</v>
          </cell>
          <cell r="W1833">
            <v>32</v>
          </cell>
          <cell r="X1833">
            <v>46744</v>
          </cell>
        </row>
        <row r="1834">
          <cell r="A1834" t="str">
            <v>732218</v>
          </cell>
          <cell r="B1834" t="str">
            <v xml:space="preserve">NUARDI  A.P  </v>
          </cell>
          <cell r="C1834" t="str">
            <v>12</v>
          </cell>
          <cell r="D1834" t="str">
            <v>01/04/2001</v>
          </cell>
          <cell r="E1834" t="str">
            <v>OPR. VAC SYSTEM</v>
          </cell>
          <cell r="F1834" t="str">
            <v>11</v>
          </cell>
          <cell r="G1834" t="str">
            <v>01/04/2001</v>
          </cell>
          <cell r="H1834">
            <v>24872</v>
          </cell>
          <cell r="I1834" t="str">
            <v>0000056555</v>
          </cell>
          <cell r="J1834" t="str">
            <v>D1</v>
          </cell>
          <cell r="K1834" t="str">
            <v>AKA PENGOL/KIL I</v>
          </cell>
          <cell r="L1834" t="str">
            <v>PLAJU</v>
          </cell>
          <cell r="M1834" t="str">
            <v>15/02/1993</v>
          </cell>
          <cell r="N1834" t="str">
            <v>E13112</v>
          </cell>
          <cell r="O1834" t="str">
            <v>CD &amp; L</v>
          </cell>
          <cell r="P1834">
            <v>5</v>
          </cell>
          <cell r="Q1834">
            <v>5</v>
          </cell>
          <cell r="R1834">
            <v>5</v>
          </cell>
          <cell r="S1834">
            <v>15</v>
          </cell>
          <cell r="T1834">
            <v>4</v>
          </cell>
          <cell r="U1834">
            <v>3</v>
          </cell>
          <cell r="V1834">
            <v>-1</v>
          </cell>
          <cell r="W1834">
            <v>36</v>
          </cell>
          <cell r="X1834">
            <v>44961</v>
          </cell>
        </row>
        <row r="1835">
          <cell r="A1835" t="str">
            <v>732331</v>
          </cell>
          <cell r="B1835" t="str">
            <v xml:space="preserve">FITRI AMAN ZAMZAMI    </v>
          </cell>
          <cell r="C1835" t="str">
            <v>11</v>
          </cell>
          <cell r="D1835" t="str">
            <v>01/04/2002</v>
          </cell>
          <cell r="E1835" t="str">
            <v>PTR. ENCHIP / DECHIPER</v>
          </cell>
          <cell r="F1835" t="str">
            <v>10</v>
          </cell>
          <cell r="G1835" t="str">
            <v>15/12/2001</v>
          </cell>
          <cell r="H1835">
            <v>26277</v>
          </cell>
          <cell r="I1835" t="str">
            <v>0000056655</v>
          </cell>
          <cell r="J1835" t="str">
            <v>SMA</v>
          </cell>
          <cell r="K1835" t="str">
            <v>PENDD.JURU SANDI</v>
          </cell>
          <cell r="L1835" t="str">
            <v>PLAJU</v>
          </cell>
          <cell r="M1835" t="str">
            <v>15/02/1993</v>
          </cell>
          <cell r="N1835" t="str">
            <v>E13630</v>
          </cell>
          <cell r="O1835" t="str">
            <v>SEKURITI</v>
          </cell>
          <cell r="P1835">
            <v>6</v>
          </cell>
          <cell r="Q1835">
            <v>5</v>
          </cell>
          <cell r="R1835">
            <v>5</v>
          </cell>
          <cell r="S1835">
            <v>16.666666666666668</v>
          </cell>
          <cell r="T1835">
            <v>3</v>
          </cell>
          <cell r="U1835">
            <v>3</v>
          </cell>
          <cell r="V1835">
            <v>-1</v>
          </cell>
          <cell r="W1835">
            <v>33</v>
          </cell>
          <cell r="X1835">
            <v>46366</v>
          </cell>
        </row>
        <row r="1836">
          <cell r="A1836" t="str">
            <v>732664</v>
          </cell>
          <cell r="B1836" t="str">
            <v xml:space="preserve">HERY ANTONI  ST  </v>
          </cell>
          <cell r="C1836" t="str">
            <v>12</v>
          </cell>
          <cell r="D1836" t="str">
            <v>01/10/2001</v>
          </cell>
          <cell r="E1836" t="str">
            <v>OPR. PROPYLENE</v>
          </cell>
          <cell r="F1836" t="str">
            <v>11</v>
          </cell>
          <cell r="G1836" t="str">
            <v>10/09/2003</v>
          </cell>
          <cell r="H1836">
            <v>26383</v>
          </cell>
          <cell r="I1836" t="str">
            <v>0000056565</v>
          </cell>
          <cell r="J1836" t="str">
            <v>S1</v>
          </cell>
          <cell r="K1836" t="str">
            <v>TEKNIK KIMIA</v>
          </cell>
          <cell r="L1836" t="str">
            <v>PLAJU</v>
          </cell>
          <cell r="M1836" t="str">
            <v>15/02/1993</v>
          </cell>
          <cell r="N1836" t="str">
            <v>E13131</v>
          </cell>
          <cell r="O1836" t="str">
            <v>P P</v>
          </cell>
          <cell r="P1836">
            <v>5</v>
          </cell>
          <cell r="Q1836">
            <v>6</v>
          </cell>
          <cell r="R1836">
            <v>5</v>
          </cell>
          <cell r="S1836">
            <v>16.666666666666668</v>
          </cell>
          <cell r="T1836">
            <v>7</v>
          </cell>
          <cell r="U1836">
            <v>1</v>
          </cell>
          <cell r="V1836">
            <v>-1</v>
          </cell>
          <cell r="W1836">
            <v>32</v>
          </cell>
          <cell r="X1836">
            <v>46471</v>
          </cell>
        </row>
        <row r="1837">
          <cell r="A1837" t="str">
            <v>732672</v>
          </cell>
          <cell r="B1837" t="str">
            <v xml:space="preserve">EDWARD  A.MA  </v>
          </cell>
          <cell r="C1837" t="str">
            <v>11</v>
          </cell>
          <cell r="D1837" t="str">
            <v>01/04/2003</v>
          </cell>
          <cell r="E1837" t="str">
            <v>OPR. POLYMERISASI</v>
          </cell>
          <cell r="F1837" t="str">
            <v>11</v>
          </cell>
          <cell r="G1837" t="str">
            <v>03/01/2000</v>
          </cell>
          <cell r="H1837">
            <v>25766</v>
          </cell>
          <cell r="I1837" t="str">
            <v>0000056555</v>
          </cell>
          <cell r="J1837" t="str">
            <v>D2</v>
          </cell>
          <cell r="K1837" t="str">
            <v>AKA PENGOL/KIL II</v>
          </cell>
          <cell r="L1837" t="str">
            <v>PLAJU</v>
          </cell>
          <cell r="M1837" t="str">
            <v>15/02/1993</v>
          </cell>
          <cell r="N1837" t="str">
            <v>E13111</v>
          </cell>
          <cell r="O1837" t="str">
            <v>CD &amp; GP</v>
          </cell>
          <cell r="P1837">
            <v>5</v>
          </cell>
          <cell r="Q1837">
            <v>5</v>
          </cell>
          <cell r="R1837">
            <v>5</v>
          </cell>
          <cell r="S1837">
            <v>15</v>
          </cell>
          <cell r="T1837">
            <v>5</v>
          </cell>
          <cell r="U1837">
            <v>4</v>
          </cell>
          <cell r="V1837">
            <v>0</v>
          </cell>
          <cell r="W1837">
            <v>34</v>
          </cell>
          <cell r="X1837">
            <v>45855</v>
          </cell>
        </row>
        <row r="1838">
          <cell r="A1838" t="str">
            <v>732689</v>
          </cell>
          <cell r="B1838" t="str">
            <v xml:space="preserve">IYANG SUYANTO  A.MA  </v>
          </cell>
          <cell r="C1838" t="str">
            <v>11</v>
          </cell>
          <cell r="D1838" t="str">
            <v>01/04/2003</v>
          </cell>
          <cell r="E1838" t="str">
            <v>OPR. SILO &amp; BAGGING</v>
          </cell>
          <cell r="F1838" t="str">
            <v>11</v>
          </cell>
          <cell r="G1838" t="str">
            <v>16/09/2002</v>
          </cell>
          <cell r="H1838">
            <v>26011</v>
          </cell>
          <cell r="I1838" t="str">
            <v>0000055556</v>
          </cell>
          <cell r="J1838" t="str">
            <v>D2</v>
          </cell>
          <cell r="K1838" t="str">
            <v>AKA PENGOL/KIL II</v>
          </cell>
          <cell r="L1838" t="str">
            <v>PLAJU</v>
          </cell>
          <cell r="M1838" t="str">
            <v>15/02/1993</v>
          </cell>
          <cell r="N1838" t="str">
            <v>E13131</v>
          </cell>
          <cell r="O1838" t="str">
            <v>P P</v>
          </cell>
          <cell r="P1838">
            <v>5</v>
          </cell>
          <cell r="Q1838">
            <v>5</v>
          </cell>
          <cell r="R1838">
            <v>6</v>
          </cell>
          <cell r="S1838">
            <v>16.666666666666668</v>
          </cell>
          <cell r="T1838">
            <v>5</v>
          </cell>
          <cell r="U1838">
            <v>2</v>
          </cell>
          <cell r="V1838">
            <v>0</v>
          </cell>
          <cell r="W1838">
            <v>33</v>
          </cell>
          <cell r="X1838">
            <v>46100</v>
          </cell>
        </row>
        <row r="1839">
          <cell r="A1839" t="str">
            <v>732704</v>
          </cell>
          <cell r="B1839" t="str">
            <v xml:space="preserve">ALFANUDDIN  A.P  </v>
          </cell>
          <cell r="C1839" t="str">
            <v>12</v>
          </cell>
          <cell r="D1839" t="str">
            <v>01/10/2000</v>
          </cell>
          <cell r="E1839" t="str">
            <v>PTR. DOKUMEN</v>
          </cell>
          <cell r="F1839" t="str">
            <v>11</v>
          </cell>
          <cell r="G1839" t="str">
            <v>01/11/2001</v>
          </cell>
          <cell r="H1839">
            <v>24929</v>
          </cell>
          <cell r="I1839" t="str">
            <v>0000055556</v>
          </cell>
          <cell r="J1839" t="str">
            <v>D1</v>
          </cell>
          <cell r="K1839" t="str">
            <v>AKA.I - MSM</v>
          </cell>
          <cell r="L1839" t="str">
            <v>PLAJU</v>
          </cell>
          <cell r="M1839" t="str">
            <v>15/02/1993</v>
          </cell>
          <cell r="N1839" t="str">
            <v>E13610</v>
          </cell>
          <cell r="O1839" t="str">
            <v>H K P</v>
          </cell>
          <cell r="P1839">
            <v>5</v>
          </cell>
          <cell r="Q1839">
            <v>5</v>
          </cell>
          <cell r="R1839">
            <v>6</v>
          </cell>
          <cell r="S1839">
            <v>16.666666666666668</v>
          </cell>
          <cell r="T1839">
            <v>4</v>
          </cell>
          <cell r="U1839">
            <v>3</v>
          </cell>
          <cell r="V1839">
            <v>-1</v>
          </cell>
          <cell r="W1839">
            <v>36</v>
          </cell>
          <cell r="X1839">
            <v>45017</v>
          </cell>
        </row>
        <row r="1840">
          <cell r="A1840" t="str">
            <v>732712</v>
          </cell>
          <cell r="B1840" t="str">
            <v xml:space="preserve">SAYID ISKANDAR  A.P  </v>
          </cell>
          <cell r="C1840" t="str">
            <v>11</v>
          </cell>
          <cell r="D1840" t="str">
            <v>01/10/2003</v>
          </cell>
          <cell r="E1840" t="str">
            <v>OPR. R P A  PL</v>
          </cell>
          <cell r="F1840" t="str">
            <v>11</v>
          </cell>
          <cell r="G1840" t="str">
            <v>01/10/2002</v>
          </cell>
          <cell r="H1840">
            <v>26091</v>
          </cell>
          <cell r="I1840" t="str">
            <v>0000065565</v>
          </cell>
          <cell r="J1840" t="str">
            <v>D1</v>
          </cell>
          <cell r="K1840" t="str">
            <v>AKA UTILITIES I</v>
          </cell>
          <cell r="L1840" t="str">
            <v>PLAJU</v>
          </cell>
          <cell r="M1840" t="str">
            <v>15/02/1993</v>
          </cell>
          <cell r="N1840" t="str">
            <v>E13118</v>
          </cell>
          <cell r="O1840" t="str">
            <v>U T L</v>
          </cell>
          <cell r="P1840">
            <v>5</v>
          </cell>
          <cell r="Q1840">
            <v>6</v>
          </cell>
          <cell r="R1840">
            <v>5</v>
          </cell>
          <cell r="S1840">
            <v>16.666666666666668</v>
          </cell>
          <cell r="T1840">
            <v>4</v>
          </cell>
          <cell r="U1840">
            <v>2</v>
          </cell>
          <cell r="V1840">
            <v>0</v>
          </cell>
          <cell r="W1840">
            <v>33</v>
          </cell>
          <cell r="X1840">
            <v>46180</v>
          </cell>
        </row>
        <row r="1841">
          <cell r="A1841" t="str">
            <v>732729</v>
          </cell>
          <cell r="B1841" t="str">
            <v xml:space="preserve">AZNAR PUTRA  A.P  </v>
          </cell>
          <cell r="C1841" t="str">
            <v>12</v>
          </cell>
          <cell r="D1841" t="str">
            <v>01/04/2002</v>
          </cell>
          <cell r="E1841" t="str">
            <v>OPR. W H R U</v>
          </cell>
          <cell r="F1841" t="str">
            <v>11</v>
          </cell>
          <cell r="G1841" t="str">
            <v>01/04/2002</v>
          </cell>
          <cell r="H1841">
            <v>25888</v>
          </cell>
          <cell r="I1841" t="str">
            <v>0000055555</v>
          </cell>
          <cell r="J1841" t="str">
            <v>D1</v>
          </cell>
          <cell r="K1841" t="str">
            <v>AKA UTILITIES I</v>
          </cell>
          <cell r="L1841" t="str">
            <v>PLAJU</v>
          </cell>
          <cell r="M1841" t="str">
            <v>15/02/1993</v>
          </cell>
          <cell r="N1841" t="str">
            <v>E13118</v>
          </cell>
          <cell r="O1841" t="str">
            <v>U T L</v>
          </cell>
          <cell r="P1841">
            <v>5</v>
          </cell>
          <cell r="Q1841">
            <v>5</v>
          </cell>
          <cell r="R1841">
            <v>5</v>
          </cell>
          <cell r="S1841">
            <v>15</v>
          </cell>
          <cell r="T1841">
            <v>4</v>
          </cell>
          <cell r="U1841">
            <v>2</v>
          </cell>
          <cell r="V1841">
            <v>-1</v>
          </cell>
          <cell r="W1841">
            <v>34</v>
          </cell>
          <cell r="X1841">
            <v>45977</v>
          </cell>
        </row>
        <row r="1842">
          <cell r="A1842" t="str">
            <v>732737</v>
          </cell>
          <cell r="B1842" t="str">
            <v xml:space="preserve">IMRAN USMAN  A.P  </v>
          </cell>
          <cell r="C1842" t="str">
            <v>11</v>
          </cell>
          <cell r="D1842" t="str">
            <v>01/04/2003</v>
          </cell>
          <cell r="E1842" t="str">
            <v>AST. PENGGAJIAN &amp; BENEFIT</v>
          </cell>
          <cell r="F1842" t="str">
            <v>08</v>
          </cell>
          <cell r="G1842" t="str">
            <v>12/09/2001</v>
          </cell>
          <cell r="H1842">
            <v>25703</v>
          </cell>
          <cell r="I1842" t="str">
            <v>0000065666</v>
          </cell>
          <cell r="J1842" t="str">
            <v>D1</v>
          </cell>
          <cell r="K1842" t="str">
            <v>AKA MJM.SERV. MIGAS I</v>
          </cell>
          <cell r="L1842" t="str">
            <v>PLAJU</v>
          </cell>
          <cell r="M1842" t="str">
            <v>15/02/1993</v>
          </cell>
          <cell r="N1842" t="str">
            <v>E13710</v>
          </cell>
          <cell r="O1842" t="str">
            <v>P &amp; B</v>
          </cell>
          <cell r="P1842">
            <v>6</v>
          </cell>
          <cell r="Q1842">
            <v>6</v>
          </cell>
          <cell r="R1842">
            <v>6</v>
          </cell>
          <cell r="S1842">
            <v>20</v>
          </cell>
          <cell r="T1842">
            <v>4</v>
          </cell>
          <cell r="U1842">
            <v>3</v>
          </cell>
          <cell r="V1842">
            <v>-3</v>
          </cell>
          <cell r="W1842">
            <v>34</v>
          </cell>
          <cell r="X1842">
            <v>45792</v>
          </cell>
        </row>
        <row r="1843">
          <cell r="A1843" t="str">
            <v>732745</v>
          </cell>
          <cell r="B1843" t="str">
            <v xml:space="preserve">KARMAN  A.P  </v>
          </cell>
          <cell r="C1843" t="str">
            <v>12</v>
          </cell>
          <cell r="D1843" t="str">
            <v>01/10/2000</v>
          </cell>
          <cell r="E1843" t="str">
            <v>OPR. FUEL PS - 2</v>
          </cell>
          <cell r="F1843" t="str">
            <v>11</v>
          </cell>
          <cell r="G1843" t="str">
            <v>03/01/2000</v>
          </cell>
          <cell r="H1843">
            <v>26094</v>
          </cell>
          <cell r="I1843" t="str">
            <v>0000055656</v>
          </cell>
          <cell r="J1843" t="str">
            <v>D1</v>
          </cell>
          <cell r="K1843" t="str">
            <v>AKA UTILITIES I</v>
          </cell>
          <cell r="L1843" t="str">
            <v>PLAJU</v>
          </cell>
          <cell r="M1843" t="str">
            <v>15/02/1993</v>
          </cell>
          <cell r="N1843" t="str">
            <v>E13118</v>
          </cell>
          <cell r="O1843" t="str">
            <v>U T L</v>
          </cell>
          <cell r="P1843">
            <v>6</v>
          </cell>
          <cell r="Q1843">
            <v>5</v>
          </cell>
          <cell r="R1843">
            <v>6</v>
          </cell>
          <cell r="S1843">
            <v>18.333333333333332</v>
          </cell>
          <cell r="T1843">
            <v>4</v>
          </cell>
          <cell r="U1843">
            <v>4</v>
          </cell>
          <cell r="V1843">
            <v>-1</v>
          </cell>
          <cell r="W1843">
            <v>33</v>
          </cell>
          <cell r="X1843">
            <v>46183</v>
          </cell>
        </row>
        <row r="1844">
          <cell r="A1844" t="str">
            <v>732753</v>
          </cell>
          <cell r="B1844" t="str">
            <v xml:space="preserve">SUMARYANTO  ST  </v>
          </cell>
          <cell r="C1844" t="str">
            <v>12</v>
          </cell>
          <cell r="D1844" t="str">
            <v>01/04/2000</v>
          </cell>
          <cell r="E1844" t="str">
            <v>OPR. RWC &amp; CT S.GERONG</v>
          </cell>
          <cell r="F1844" t="str">
            <v>11</v>
          </cell>
          <cell r="G1844" t="str">
            <v>01/04/2001</v>
          </cell>
          <cell r="H1844">
            <v>26803</v>
          </cell>
          <cell r="I1844" t="str">
            <v>0000065566</v>
          </cell>
          <cell r="J1844" t="str">
            <v>S1</v>
          </cell>
          <cell r="K1844" t="str">
            <v>TEKNIK KIMIA</v>
          </cell>
          <cell r="L1844" t="str">
            <v>PLAJU</v>
          </cell>
          <cell r="M1844" t="str">
            <v>15/02/1993</v>
          </cell>
          <cell r="N1844" t="str">
            <v>E13118</v>
          </cell>
          <cell r="O1844" t="str">
            <v>U T L</v>
          </cell>
          <cell r="P1844">
            <v>5</v>
          </cell>
          <cell r="Q1844">
            <v>6</v>
          </cell>
          <cell r="R1844">
            <v>6</v>
          </cell>
          <cell r="S1844">
            <v>18.333333333333332</v>
          </cell>
          <cell r="T1844">
            <v>7</v>
          </cell>
          <cell r="U1844">
            <v>3</v>
          </cell>
          <cell r="V1844">
            <v>-1</v>
          </cell>
          <cell r="W1844">
            <v>31</v>
          </cell>
          <cell r="X1844">
            <v>46892</v>
          </cell>
        </row>
        <row r="1845">
          <cell r="A1845" t="str">
            <v>732761</v>
          </cell>
          <cell r="B1845" t="str">
            <v xml:space="preserve">MARTANTO  A.MA  </v>
          </cell>
          <cell r="C1845" t="str">
            <v>12</v>
          </cell>
          <cell r="D1845" t="str">
            <v>01/04/2002</v>
          </cell>
          <cell r="E1845" t="str">
            <v>OPR. RPA PL</v>
          </cell>
          <cell r="F1845" t="str">
            <v>11</v>
          </cell>
          <cell r="G1845" t="str">
            <v>03/01/2000</v>
          </cell>
          <cell r="H1845">
            <v>25978</v>
          </cell>
          <cell r="I1845" t="str">
            <v>0000055555</v>
          </cell>
          <cell r="J1845" t="str">
            <v>D2</v>
          </cell>
          <cell r="K1845" t="str">
            <v>AKA UTILITIES II</v>
          </cell>
          <cell r="L1845" t="str">
            <v>PLAJU</v>
          </cell>
          <cell r="M1845" t="str">
            <v>15/02/1993</v>
          </cell>
          <cell r="N1845" t="str">
            <v>E13118</v>
          </cell>
          <cell r="O1845" t="str">
            <v>U T L</v>
          </cell>
          <cell r="P1845">
            <v>5</v>
          </cell>
          <cell r="Q1845">
            <v>5</v>
          </cell>
          <cell r="R1845">
            <v>5</v>
          </cell>
          <cell r="S1845">
            <v>15</v>
          </cell>
          <cell r="T1845">
            <v>5</v>
          </cell>
          <cell r="U1845">
            <v>4</v>
          </cell>
          <cell r="V1845">
            <v>-1</v>
          </cell>
          <cell r="W1845">
            <v>33</v>
          </cell>
          <cell r="X1845">
            <v>46067</v>
          </cell>
        </row>
        <row r="1846">
          <cell r="A1846" t="str">
            <v>732997</v>
          </cell>
          <cell r="B1846" t="str">
            <v xml:space="preserve">EKA GUNAWAN GIWANGKARA S  A.P  </v>
          </cell>
          <cell r="C1846" t="str">
            <v>12</v>
          </cell>
          <cell r="D1846" t="str">
            <v>01/04/2002</v>
          </cell>
          <cell r="E1846" t="str">
            <v>PTR. ADM REN &amp; PROD</v>
          </cell>
          <cell r="F1846" t="str">
            <v>10</v>
          </cell>
          <cell r="G1846" t="str">
            <v>01/11/2001</v>
          </cell>
          <cell r="H1846">
            <v>25887</v>
          </cell>
          <cell r="I1846" t="str">
            <v>0000035545</v>
          </cell>
          <cell r="J1846" t="str">
            <v>D1</v>
          </cell>
          <cell r="K1846" t="str">
            <v>AKA LAB/KILANG I</v>
          </cell>
          <cell r="L1846" t="str">
            <v>PLAJU</v>
          </cell>
          <cell r="M1846" t="str">
            <v>15/02/1993</v>
          </cell>
          <cell r="N1846" t="str">
            <v>E13210</v>
          </cell>
          <cell r="O1846" t="str">
            <v>REN BB PROD&amp;EKON</v>
          </cell>
          <cell r="P1846">
            <v>5</v>
          </cell>
          <cell r="Q1846">
            <v>4</v>
          </cell>
          <cell r="R1846">
            <v>5</v>
          </cell>
          <cell r="S1846">
            <v>13.333333333333334</v>
          </cell>
          <cell r="T1846">
            <v>4</v>
          </cell>
          <cell r="U1846">
            <v>3</v>
          </cell>
          <cell r="V1846">
            <v>-2</v>
          </cell>
          <cell r="W1846">
            <v>34</v>
          </cell>
          <cell r="X1846">
            <v>45976</v>
          </cell>
        </row>
        <row r="1847">
          <cell r="A1847" t="str">
            <v>733003</v>
          </cell>
          <cell r="B1847" t="str">
            <v xml:space="preserve">PHILIP YOHANNES ROMMEL K  A.MA  </v>
          </cell>
          <cell r="C1847" t="str">
            <v>12</v>
          </cell>
          <cell r="D1847" t="str">
            <v>01/10/2001</v>
          </cell>
          <cell r="E1847" t="str">
            <v>TESTER LAB MOTOR</v>
          </cell>
          <cell r="F1847" t="str">
            <v>11</v>
          </cell>
          <cell r="G1847" t="str">
            <v>03/01/2000</v>
          </cell>
          <cell r="H1847">
            <v>25758</v>
          </cell>
          <cell r="I1847" t="str">
            <v>0000046555</v>
          </cell>
          <cell r="J1847" t="str">
            <v>D2</v>
          </cell>
          <cell r="K1847" t="str">
            <v>AKA LAB II</v>
          </cell>
          <cell r="L1847" t="str">
            <v>PLAJU</v>
          </cell>
          <cell r="M1847" t="str">
            <v>15/02/1993</v>
          </cell>
          <cell r="N1847" t="str">
            <v>E13140</v>
          </cell>
          <cell r="O1847" t="str">
            <v>LABORATORIUM</v>
          </cell>
          <cell r="P1847">
            <v>5</v>
          </cell>
          <cell r="Q1847">
            <v>5</v>
          </cell>
          <cell r="R1847">
            <v>5</v>
          </cell>
          <cell r="S1847">
            <v>15</v>
          </cell>
          <cell r="T1847">
            <v>5</v>
          </cell>
          <cell r="U1847">
            <v>4</v>
          </cell>
          <cell r="V1847">
            <v>-1</v>
          </cell>
          <cell r="W1847">
            <v>34</v>
          </cell>
          <cell r="X1847">
            <v>45847</v>
          </cell>
        </row>
        <row r="1848">
          <cell r="A1848" t="str">
            <v>733011</v>
          </cell>
          <cell r="B1848" t="str">
            <v xml:space="preserve">HERMAN SUDRAJAT  A.MA  </v>
          </cell>
          <cell r="C1848" t="str">
            <v>11</v>
          </cell>
          <cell r="D1848" t="str">
            <v>01/04/2003</v>
          </cell>
          <cell r="E1848" t="str">
            <v>TEK.ROT.EQUIP AREA-B</v>
          </cell>
          <cell r="F1848" t="str">
            <v>10</v>
          </cell>
          <cell r="G1848" t="str">
            <v>31/12/2000</v>
          </cell>
          <cell r="H1848">
            <v>25053</v>
          </cell>
          <cell r="I1848" t="str">
            <v>0000066546</v>
          </cell>
          <cell r="J1848" t="str">
            <v>D2</v>
          </cell>
          <cell r="K1848" t="str">
            <v>AKA TEK. MESIN KILANG II</v>
          </cell>
          <cell r="L1848" t="str">
            <v>PLAJU</v>
          </cell>
          <cell r="M1848" t="str">
            <v>15/02/1993</v>
          </cell>
          <cell r="N1848" t="str">
            <v>E13A30</v>
          </cell>
          <cell r="O1848" t="str">
            <v>PEM-II</v>
          </cell>
          <cell r="P1848">
            <v>5</v>
          </cell>
          <cell r="Q1848">
            <v>4</v>
          </cell>
          <cell r="R1848">
            <v>6</v>
          </cell>
          <cell r="S1848">
            <v>15</v>
          </cell>
          <cell r="T1848">
            <v>5</v>
          </cell>
          <cell r="U1848">
            <v>4</v>
          </cell>
          <cell r="V1848">
            <v>-1</v>
          </cell>
          <cell r="W1848">
            <v>36</v>
          </cell>
          <cell r="X1848">
            <v>45141</v>
          </cell>
        </row>
        <row r="1849">
          <cell r="A1849" t="str">
            <v>733036</v>
          </cell>
          <cell r="B1849" t="str">
            <v xml:space="preserve">ASHADI  A.MA  </v>
          </cell>
          <cell r="C1849" t="str">
            <v>12</v>
          </cell>
          <cell r="D1849" t="str">
            <v>01/04/2000</v>
          </cell>
          <cell r="E1849" t="str">
            <v>TEK.ROT.EQUIP AREA-B</v>
          </cell>
          <cell r="F1849" t="str">
            <v>10</v>
          </cell>
          <cell r="G1849" t="str">
            <v>31/12/2000</v>
          </cell>
          <cell r="H1849">
            <v>24854</v>
          </cell>
          <cell r="I1849" t="str">
            <v>0000055655</v>
          </cell>
          <cell r="J1849" t="str">
            <v>D2</v>
          </cell>
          <cell r="K1849" t="str">
            <v>AKA MESIN II</v>
          </cell>
          <cell r="L1849" t="str">
            <v>PLAJU</v>
          </cell>
          <cell r="M1849" t="str">
            <v>15/02/1993</v>
          </cell>
          <cell r="N1849" t="str">
            <v>E13A20</v>
          </cell>
          <cell r="O1849" t="str">
            <v>PEM-I</v>
          </cell>
          <cell r="P1849">
            <v>6</v>
          </cell>
          <cell r="Q1849">
            <v>5</v>
          </cell>
          <cell r="R1849">
            <v>5</v>
          </cell>
          <cell r="S1849">
            <v>16.666666666666668</v>
          </cell>
          <cell r="T1849">
            <v>5</v>
          </cell>
          <cell r="U1849">
            <v>4</v>
          </cell>
          <cell r="V1849">
            <v>-2</v>
          </cell>
          <cell r="W1849">
            <v>36</v>
          </cell>
          <cell r="X1849">
            <v>44943</v>
          </cell>
        </row>
        <row r="1850">
          <cell r="A1850" t="str">
            <v>733044</v>
          </cell>
          <cell r="B1850" t="str">
            <v xml:space="preserve">ACUK PUJO WAHONO  A.MA  </v>
          </cell>
          <cell r="C1850" t="str">
            <v>12</v>
          </cell>
          <cell r="D1850" t="str">
            <v>01/04/2000</v>
          </cell>
          <cell r="E1850" t="str">
            <v>TEK.ROT.EQUIP AREA-B</v>
          </cell>
          <cell r="F1850" t="str">
            <v>10</v>
          </cell>
          <cell r="G1850" t="str">
            <v>31/12/2000</v>
          </cell>
          <cell r="H1850">
            <v>24803</v>
          </cell>
          <cell r="I1850" t="str">
            <v>0000064556</v>
          </cell>
          <cell r="J1850" t="str">
            <v>D2</v>
          </cell>
          <cell r="K1850" t="str">
            <v>AKA MESIN II</v>
          </cell>
          <cell r="L1850" t="str">
            <v>PLAJU</v>
          </cell>
          <cell r="M1850" t="str">
            <v>15/02/1993</v>
          </cell>
          <cell r="N1850" t="str">
            <v>E13A20</v>
          </cell>
          <cell r="O1850" t="str">
            <v>PEM-I</v>
          </cell>
          <cell r="P1850">
            <v>5</v>
          </cell>
          <cell r="Q1850">
            <v>5</v>
          </cell>
          <cell r="R1850">
            <v>6</v>
          </cell>
          <cell r="S1850">
            <v>16.666666666666668</v>
          </cell>
          <cell r="T1850">
            <v>5</v>
          </cell>
          <cell r="U1850">
            <v>4</v>
          </cell>
          <cell r="V1850">
            <v>-2</v>
          </cell>
          <cell r="W1850">
            <v>37</v>
          </cell>
          <cell r="X1850">
            <v>44892</v>
          </cell>
        </row>
        <row r="1851">
          <cell r="A1851" t="str">
            <v>733052</v>
          </cell>
          <cell r="B1851" t="str">
            <v xml:space="preserve">PUJIANTO  A.MA  </v>
          </cell>
          <cell r="C1851" t="str">
            <v>11</v>
          </cell>
          <cell r="D1851" t="str">
            <v>01/04/2003</v>
          </cell>
          <cell r="E1851" t="str">
            <v>TEK.ROT. AREA-A</v>
          </cell>
          <cell r="F1851" t="str">
            <v>10</v>
          </cell>
          <cell r="G1851" t="str">
            <v>31/12/2000</v>
          </cell>
          <cell r="H1851">
            <v>25621</v>
          </cell>
          <cell r="I1851" t="str">
            <v>0000056556</v>
          </cell>
          <cell r="J1851" t="str">
            <v>D2</v>
          </cell>
          <cell r="K1851" t="str">
            <v>AKA TEK. MESIN KILANG II</v>
          </cell>
          <cell r="L1851" t="str">
            <v>PLAJU</v>
          </cell>
          <cell r="M1851" t="str">
            <v>15/02/1993</v>
          </cell>
          <cell r="N1851" t="str">
            <v>E13A30</v>
          </cell>
          <cell r="O1851" t="str">
            <v>PEM-II</v>
          </cell>
          <cell r="P1851">
            <v>5</v>
          </cell>
          <cell r="Q1851">
            <v>5</v>
          </cell>
          <cell r="R1851">
            <v>6</v>
          </cell>
          <cell r="S1851">
            <v>16.666666666666668</v>
          </cell>
          <cell r="T1851">
            <v>5</v>
          </cell>
          <cell r="U1851">
            <v>4</v>
          </cell>
          <cell r="V1851">
            <v>-1</v>
          </cell>
          <cell r="W1851">
            <v>34</v>
          </cell>
          <cell r="X1851">
            <v>45710</v>
          </cell>
        </row>
        <row r="1852">
          <cell r="A1852" t="str">
            <v>733077</v>
          </cell>
          <cell r="B1852" t="str">
            <v xml:space="preserve">NGUDI SUGIARTO  A.MA  </v>
          </cell>
          <cell r="C1852" t="str">
            <v>12</v>
          </cell>
          <cell r="D1852" t="str">
            <v>01/10/2001</v>
          </cell>
          <cell r="E1852" t="str">
            <v>TESTER JAGA LAB  SG</v>
          </cell>
          <cell r="F1852" t="str">
            <v>11</v>
          </cell>
          <cell r="G1852" t="str">
            <v>03/01/2000</v>
          </cell>
          <cell r="H1852">
            <v>26721</v>
          </cell>
          <cell r="I1852" t="str">
            <v>0000056555</v>
          </cell>
          <cell r="J1852" t="str">
            <v>D2</v>
          </cell>
          <cell r="K1852" t="str">
            <v>AKA LAB II</v>
          </cell>
          <cell r="L1852" t="str">
            <v>SUNGAI GERONG</v>
          </cell>
          <cell r="M1852" t="str">
            <v>15/02/1993</v>
          </cell>
          <cell r="N1852" t="str">
            <v>E13140</v>
          </cell>
          <cell r="O1852" t="str">
            <v>LABORATORIUM</v>
          </cell>
          <cell r="P1852">
            <v>5</v>
          </cell>
          <cell r="Q1852">
            <v>5</v>
          </cell>
          <cell r="R1852">
            <v>5</v>
          </cell>
          <cell r="S1852">
            <v>15</v>
          </cell>
          <cell r="T1852">
            <v>5</v>
          </cell>
          <cell r="U1852">
            <v>4</v>
          </cell>
          <cell r="V1852">
            <v>-1</v>
          </cell>
          <cell r="W1852">
            <v>31</v>
          </cell>
          <cell r="X1852">
            <v>46809</v>
          </cell>
        </row>
        <row r="1853">
          <cell r="A1853" t="str">
            <v>733085</v>
          </cell>
          <cell r="B1853" t="str">
            <v xml:space="preserve">MUHAMAD YUNUS  AP  </v>
          </cell>
          <cell r="C1853" t="str">
            <v>11</v>
          </cell>
          <cell r="D1853" t="str">
            <v>01/04/2003</v>
          </cell>
          <cell r="E1853" t="str">
            <v>OPR. PANEL 500</v>
          </cell>
          <cell r="F1853" t="str">
            <v>11</v>
          </cell>
          <cell r="G1853" t="str">
            <v>16/09/2002</v>
          </cell>
          <cell r="H1853">
            <v>25419</v>
          </cell>
          <cell r="I1853" t="str">
            <v>0000055565</v>
          </cell>
          <cell r="J1853" t="str">
            <v>D1</v>
          </cell>
          <cell r="K1853" t="str">
            <v>AKA PENGOL/KIL I</v>
          </cell>
          <cell r="L1853" t="str">
            <v>PLAJU</v>
          </cell>
          <cell r="M1853" t="str">
            <v>15/02/1993</v>
          </cell>
          <cell r="N1853" t="str">
            <v>E13131</v>
          </cell>
          <cell r="O1853" t="str">
            <v>P P</v>
          </cell>
          <cell r="P1853">
            <v>5</v>
          </cell>
          <cell r="Q1853">
            <v>6</v>
          </cell>
          <cell r="R1853">
            <v>5</v>
          </cell>
          <cell r="S1853">
            <v>16.666666666666668</v>
          </cell>
          <cell r="T1853">
            <v>4</v>
          </cell>
          <cell r="U1853">
            <v>2</v>
          </cell>
          <cell r="V1853">
            <v>0</v>
          </cell>
          <cell r="W1853">
            <v>35</v>
          </cell>
          <cell r="X1853">
            <v>45508</v>
          </cell>
        </row>
        <row r="1854">
          <cell r="A1854" t="str">
            <v>733158</v>
          </cell>
          <cell r="B1854" t="str">
            <v xml:space="preserve">YUCHNAIDI  A.MA  </v>
          </cell>
          <cell r="C1854" t="str">
            <v>12</v>
          </cell>
          <cell r="D1854" t="str">
            <v>01/10/2001</v>
          </cell>
          <cell r="E1854" t="str">
            <v>TEEK. INT. AREA-C</v>
          </cell>
          <cell r="F1854" t="str">
            <v>10</v>
          </cell>
          <cell r="G1854" t="str">
            <v>31/12/2000</v>
          </cell>
          <cell r="H1854">
            <v>24668</v>
          </cell>
          <cell r="I1854" t="str">
            <v>0000046655</v>
          </cell>
          <cell r="J1854" t="str">
            <v>D2</v>
          </cell>
          <cell r="K1854" t="str">
            <v>AKA INST/ELKA II</v>
          </cell>
          <cell r="L1854" t="str">
            <v>PLAJU</v>
          </cell>
          <cell r="M1854" t="str">
            <v>15/02/1993</v>
          </cell>
          <cell r="N1854" t="str">
            <v>E13A20</v>
          </cell>
          <cell r="O1854" t="str">
            <v>PEM-I</v>
          </cell>
          <cell r="P1854">
            <v>6</v>
          </cell>
          <cell r="Q1854">
            <v>5</v>
          </cell>
          <cell r="R1854">
            <v>5</v>
          </cell>
          <cell r="S1854">
            <v>16.666666666666668</v>
          </cell>
          <cell r="T1854">
            <v>5</v>
          </cell>
          <cell r="U1854">
            <v>4</v>
          </cell>
          <cell r="V1854">
            <v>-2</v>
          </cell>
          <cell r="W1854">
            <v>37</v>
          </cell>
          <cell r="X1854">
            <v>44757</v>
          </cell>
        </row>
        <row r="1855">
          <cell r="A1855" t="str">
            <v>733166</v>
          </cell>
          <cell r="B1855" t="str">
            <v xml:space="preserve">TAUFIK HASSEP NURFANTO  SKOM  </v>
          </cell>
          <cell r="C1855" t="str">
            <v>12</v>
          </cell>
          <cell r="D1855" t="str">
            <v>01/04/2000</v>
          </cell>
          <cell r="E1855" t="str">
            <v>TEK. INT. AREA-C</v>
          </cell>
          <cell r="F1855" t="str">
            <v>10</v>
          </cell>
          <cell r="G1855" t="str">
            <v>31/12/2000</v>
          </cell>
          <cell r="H1855">
            <v>26581</v>
          </cell>
          <cell r="I1855" t="str">
            <v>0000055556</v>
          </cell>
          <cell r="J1855" t="str">
            <v>S1</v>
          </cell>
          <cell r="K1855" t="str">
            <v>TEK.MANAJEMEN INFORMATIKA &amp; KOMPUTER</v>
          </cell>
          <cell r="L1855" t="str">
            <v>PLAJU</v>
          </cell>
          <cell r="M1855" t="str">
            <v>15/02/1993</v>
          </cell>
          <cell r="N1855" t="str">
            <v>E13A20</v>
          </cell>
          <cell r="O1855" t="str">
            <v>PEM-I</v>
          </cell>
          <cell r="P1855">
            <v>5</v>
          </cell>
          <cell r="Q1855">
            <v>5</v>
          </cell>
          <cell r="R1855">
            <v>6</v>
          </cell>
          <cell r="S1855">
            <v>16.666666666666668</v>
          </cell>
          <cell r="T1855">
            <v>7</v>
          </cell>
          <cell r="U1855">
            <v>4</v>
          </cell>
          <cell r="V1855">
            <v>-2</v>
          </cell>
          <cell r="W1855">
            <v>32</v>
          </cell>
          <cell r="X1855">
            <v>46669</v>
          </cell>
        </row>
        <row r="1856">
          <cell r="A1856" t="str">
            <v>733855</v>
          </cell>
          <cell r="B1856" t="str">
            <v xml:space="preserve">AGUS WISNUAJI  A.MA  </v>
          </cell>
          <cell r="C1856" t="str">
            <v>11</v>
          </cell>
          <cell r="D1856" t="str">
            <v>01/10/2002</v>
          </cell>
          <cell r="E1856" t="str">
            <v>OPR. MESPA</v>
          </cell>
          <cell r="F1856" t="str">
            <v>11</v>
          </cell>
          <cell r="G1856" t="str">
            <v>03/01/2000</v>
          </cell>
          <cell r="H1856">
            <v>25431</v>
          </cell>
          <cell r="I1856" t="str">
            <v>0000065645</v>
          </cell>
          <cell r="J1856" t="str">
            <v>D2</v>
          </cell>
          <cell r="K1856" t="str">
            <v>AKA F &amp; S II</v>
          </cell>
          <cell r="L1856" t="str">
            <v>PLAJU</v>
          </cell>
          <cell r="M1856" t="str">
            <v>15/02/1993</v>
          </cell>
          <cell r="N1856" t="str">
            <v>E13410</v>
          </cell>
          <cell r="O1856" t="str">
            <v>PK. LAT &amp; ADM</v>
          </cell>
          <cell r="P1856">
            <v>6</v>
          </cell>
          <cell r="Q1856">
            <v>4</v>
          </cell>
          <cell r="R1856">
            <v>5</v>
          </cell>
          <cell r="S1856">
            <v>15</v>
          </cell>
          <cell r="T1856">
            <v>5</v>
          </cell>
          <cell r="U1856">
            <v>4</v>
          </cell>
          <cell r="V1856">
            <v>0</v>
          </cell>
          <cell r="W1856">
            <v>35</v>
          </cell>
          <cell r="X1856">
            <v>45520</v>
          </cell>
        </row>
        <row r="1857">
          <cell r="A1857" t="str">
            <v>734454</v>
          </cell>
          <cell r="B1857" t="str">
            <v xml:space="preserve">KRISNAWATI  SE  </v>
          </cell>
          <cell r="C1857" t="str">
            <v>06</v>
          </cell>
          <cell r="D1857" t="str">
            <v>01/10/2003</v>
          </cell>
          <cell r="E1857" t="str">
            <v>PWS. LAPORAN ANGGARAN</v>
          </cell>
          <cell r="F1857" t="str">
            <v>06</v>
          </cell>
          <cell r="G1857" t="str">
            <v>03/01/2000</v>
          </cell>
          <cell r="H1857">
            <v>21177</v>
          </cell>
          <cell r="I1857" t="str">
            <v>0000056655</v>
          </cell>
          <cell r="J1857" t="str">
            <v>S1</v>
          </cell>
          <cell r="K1857" t="str">
            <v>EKONOMI PERUSAHAAN</v>
          </cell>
          <cell r="L1857" t="str">
            <v>PLAJU</v>
          </cell>
          <cell r="M1857" t="str">
            <v>08/02/1993</v>
          </cell>
          <cell r="N1857" t="str">
            <v>E13810</v>
          </cell>
          <cell r="O1857" t="str">
            <v>KONTROLLER</v>
          </cell>
          <cell r="P1857">
            <v>6</v>
          </cell>
          <cell r="Q1857">
            <v>5</v>
          </cell>
          <cell r="R1857">
            <v>5</v>
          </cell>
          <cell r="S1857">
            <v>16.666666666666668</v>
          </cell>
          <cell r="T1857">
            <v>7</v>
          </cell>
          <cell r="U1857">
            <v>4</v>
          </cell>
          <cell r="V1857">
            <v>0</v>
          </cell>
          <cell r="W1857">
            <v>47</v>
          </cell>
          <cell r="X1857">
            <v>41266</v>
          </cell>
        </row>
        <row r="1858">
          <cell r="A1858" t="str">
            <v>734527</v>
          </cell>
          <cell r="B1858" t="str">
            <v xml:space="preserve">CECEP MISBAHUDIN    </v>
          </cell>
          <cell r="C1858" t="str">
            <v>11</v>
          </cell>
          <cell r="D1858" t="str">
            <v>01/04/2002</v>
          </cell>
          <cell r="E1858" t="str">
            <v>AST. OPERASI MULTIMEDIA</v>
          </cell>
          <cell r="F1858" t="str">
            <v>09</v>
          </cell>
          <cell r="G1858" t="str">
            <v>01/10/2003</v>
          </cell>
          <cell r="H1858">
            <v>21271</v>
          </cell>
          <cell r="I1858" t="str">
            <v>0000066666</v>
          </cell>
          <cell r="J1858" t="str">
            <v>SMA</v>
          </cell>
          <cell r="K1858" t="str">
            <v>S.M.A / SOSIAL</v>
          </cell>
          <cell r="L1858" t="str">
            <v>PLAJU</v>
          </cell>
          <cell r="M1858" t="str">
            <v>16/02/1993</v>
          </cell>
          <cell r="N1858" t="str">
            <v>E13910</v>
          </cell>
          <cell r="O1858" t="str">
            <v>OPERASI</v>
          </cell>
          <cell r="P1858">
            <v>6</v>
          </cell>
          <cell r="Q1858">
            <v>6</v>
          </cell>
          <cell r="R1858">
            <v>6</v>
          </cell>
          <cell r="S1858">
            <v>20</v>
          </cell>
          <cell r="T1858">
            <v>3</v>
          </cell>
          <cell r="U1858">
            <v>1</v>
          </cell>
          <cell r="V1858">
            <v>-2</v>
          </cell>
          <cell r="W1858">
            <v>46</v>
          </cell>
          <cell r="X1858">
            <v>41360</v>
          </cell>
        </row>
        <row r="1859">
          <cell r="A1859" t="str">
            <v>734535</v>
          </cell>
          <cell r="B1859" t="str">
            <v xml:space="preserve">ROSYIDAH    </v>
          </cell>
          <cell r="C1859" t="str">
            <v>11</v>
          </cell>
          <cell r="D1859" t="str">
            <v>01/04/2002</v>
          </cell>
          <cell r="E1859" t="str">
            <v>PNT. VERIFIKASI/PEMBAYARA</v>
          </cell>
          <cell r="F1859" t="str">
            <v>09</v>
          </cell>
          <cell r="G1859" t="str">
            <v>03/01/2000</v>
          </cell>
          <cell r="H1859">
            <v>23517</v>
          </cell>
          <cell r="I1859" t="str">
            <v>0000056665</v>
          </cell>
          <cell r="J1859" t="str">
            <v>SMA</v>
          </cell>
          <cell r="K1859" t="str">
            <v>SMA - BIOLOGIE</v>
          </cell>
          <cell r="L1859" t="str">
            <v>PLAJU</v>
          </cell>
          <cell r="M1859" t="str">
            <v>16/10/1991</v>
          </cell>
          <cell r="N1859" t="str">
            <v>E13Y40</v>
          </cell>
          <cell r="O1859" t="str">
            <v>KEUANGAN/RS</v>
          </cell>
          <cell r="P1859">
            <v>6</v>
          </cell>
          <cell r="Q1859">
            <v>6</v>
          </cell>
          <cell r="R1859">
            <v>5</v>
          </cell>
          <cell r="S1859">
            <v>18.333333333333332</v>
          </cell>
          <cell r="T1859">
            <v>3</v>
          </cell>
          <cell r="U1859">
            <v>4</v>
          </cell>
          <cell r="V1859">
            <v>-2</v>
          </cell>
          <cell r="W1859">
            <v>40</v>
          </cell>
          <cell r="X1859">
            <v>43605</v>
          </cell>
        </row>
        <row r="1860">
          <cell r="A1860" t="str">
            <v>734551</v>
          </cell>
          <cell r="B1860" t="str">
            <v xml:space="preserve">SUWARSIH APRIYANTI    </v>
          </cell>
          <cell r="C1860" t="str">
            <v>12</v>
          </cell>
          <cell r="D1860" t="str">
            <v>01/10/2000</v>
          </cell>
          <cell r="E1860" t="str">
            <v>PTR. PRWT INSTRUMEN</v>
          </cell>
          <cell r="F1860" t="str">
            <v>11</v>
          </cell>
          <cell r="G1860" t="str">
            <v>03/01/2000</v>
          </cell>
          <cell r="H1860">
            <v>26415</v>
          </cell>
          <cell r="I1860" t="str">
            <v>0000065655</v>
          </cell>
          <cell r="J1860" t="str">
            <v>SMA</v>
          </cell>
          <cell r="K1860" t="str">
            <v>S P K-C (PERAWATAN)</v>
          </cell>
          <cell r="L1860" t="str">
            <v>PLAJU</v>
          </cell>
          <cell r="M1860" t="str">
            <v>16/10/1991</v>
          </cell>
          <cell r="N1860" t="str">
            <v>E13Y80</v>
          </cell>
          <cell r="O1860" t="str">
            <v>INST. BEDAH/CSSD</v>
          </cell>
          <cell r="P1860">
            <v>6</v>
          </cell>
          <cell r="Q1860">
            <v>5</v>
          </cell>
          <cell r="R1860">
            <v>5</v>
          </cell>
          <cell r="S1860">
            <v>16.666666666666668</v>
          </cell>
          <cell r="T1860">
            <v>3</v>
          </cell>
          <cell r="U1860">
            <v>4</v>
          </cell>
          <cell r="V1860">
            <v>-1</v>
          </cell>
          <cell r="W1860">
            <v>32</v>
          </cell>
          <cell r="X1860">
            <v>46503</v>
          </cell>
        </row>
        <row r="1861">
          <cell r="A1861" t="str">
            <v>734568</v>
          </cell>
          <cell r="B1861" t="str">
            <v xml:space="preserve">RIZALUDDIN  SE  </v>
          </cell>
          <cell r="C1861" t="str">
            <v>12</v>
          </cell>
          <cell r="D1861" t="str">
            <v>01/10/2000</v>
          </cell>
          <cell r="E1861" t="str">
            <v>PTR. PRWT STERILISASI</v>
          </cell>
          <cell r="F1861" t="str">
            <v>11</v>
          </cell>
          <cell r="G1861" t="str">
            <v>03/01/2000</v>
          </cell>
          <cell r="H1861">
            <v>26365</v>
          </cell>
          <cell r="I1861" t="str">
            <v>0000065665</v>
          </cell>
          <cell r="J1861" t="str">
            <v>S1</v>
          </cell>
          <cell r="K1861" t="str">
            <v>EKONOMI MANAGEMENT</v>
          </cell>
          <cell r="L1861" t="str">
            <v>PLAJU</v>
          </cell>
          <cell r="M1861" t="str">
            <v>16/10/1991</v>
          </cell>
          <cell r="N1861" t="str">
            <v>E13Y80</v>
          </cell>
          <cell r="O1861" t="str">
            <v>INST. BEDAH/CSSD</v>
          </cell>
          <cell r="P1861">
            <v>6</v>
          </cell>
          <cell r="Q1861">
            <v>6</v>
          </cell>
          <cell r="R1861">
            <v>5</v>
          </cell>
          <cell r="S1861">
            <v>18.333333333333332</v>
          </cell>
          <cell r="T1861">
            <v>7</v>
          </cell>
          <cell r="U1861">
            <v>4</v>
          </cell>
          <cell r="V1861">
            <v>-1</v>
          </cell>
          <cell r="W1861">
            <v>32</v>
          </cell>
          <cell r="X1861">
            <v>46453</v>
          </cell>
        </row>
        <row r="1862">
          <cell r="A1862" t="str">
            <v>734576</v>
          </cell>
          <cell r="B1862" t="str">
            <v xml:space="preserve">ALIYYUDDIN  SH  </v>
          </cell>
          <cell r="C1862" t="str">
            <v>11</v>
          </cell>
          <cell r="D1862" t="str">
            <v>01/10/2003</v>
          </cell>
          <cell r="E1862" t="str">
            <v>ANL. NORMA &amp; SYARAT KERJA</v>
          </cell>
          <cell r="F1862" t="str">
            <v>09</v>
          </cell>
          <cell r="G1862" t="str">
            <v>22/12/2003</v>
          </cell>
          <cell r="H1862">
            <v>25240</v>
          </cell>
          <cell r="I1862" t="str">
            <v>0000066655</v>
          </cell>
          <cell r="J1862" t="str">
            <v>S1</v>
          </cell>
          <cell r="K1862" t="str">
            <v>SARJANA HUKUM</v>
          </cell>
          <cell r="L1862" t="str">
            <v>PLAJU</v>
          </cell>
          <cell r="M1862" t="str">
            <v>04/02/1992</v>
          </cell>
          <cell r="N1862" t="str">
            <v>E13730</v>
          </cell>
          <cell r="O1862" t="str">
            <v>H I K</v>
          </cell>
          <cell r="P1862">
            <v>6</v>
          </cell>
          <cell r="Q1862">
            <v>5</v>
          </cell>
          <cell r="R1862">
            <v>5</v>
          </cell>
          <cell r="S1862">
            <v>16.666666666666668</v>
          </cell>
          <cell r="T1862">
            <v>7</v>
          </cell>
          <cell r="U1862">
            <v>1</v>
          </cell>
          <cell r="V1862">
            <v>-2</v>
          </cell>
          <cell r="W1862">
            <v>35</v>
          </cell>
          <cell r="X1862">
            <v>45328</v>
          </cell>
        </row>
        <row r="1863">
          <cell r="A1863" t="str">
            <v>734608</v>
          </cell>
          <cell r="B1863" t="str">
            <v xml:space="preserve">DEDY ISKANDAR LATUCONSINA  A.P  </v>
          </cell>
          <cell r="C1863" t="str">
            <v>12</v>
          </cell>
          <cell r="D1863" t="str">
            <v>01/04/2001</v>
          </cell>
          <cell r="E1863" t="str">
            <v>OPR. PK</v>
          </cell>
          <cell r="F1863" t="str">
            <v>11</v>
          </cell>
          <cell r="G1863" t="str">
            <v>03/01/2000</v>
          </cell>
          <cell r="H1863">
            <v>25296</v>
          </cell>
          <cell r="I1863" t="str">
            <v>0000046555</v>
          </cell>
          <cell r="J1863" t="str">
            <v>D1</v>
          </cell>
          <cell r="K1863" t="str">
            <v>AKA F &amp; S I</v>
          </cell>
          <cell r="L1863" t="str">
            <v>PLAJU</v>
          </cell>
          <cell r="M1863" t="str">
            <v>20/03/1993</v>
          </cell>
          <cell r="N1863" t="str">
            <v>E13410</v>
          </cell>
          <cell r="O1863" t="str">
            <v>PK. LAT &amp; ADM</v>
          </cell>
          <cell r="P1863">
            <v>5</v>
          </cell>
          <cell r="Q1863">
            <v>5</v>
          </cell>
          <cell r="R1863">
            <v>5</v>
          </cell>
          <cell r="S1863">
            <v>15</v>
          </cell>
          <cell r="T1863">
            <v>4</v>
          </cell>
          <cell r="U1863">
            <v>4</v>
          </cell>
          <cell r="V1863">
            <v>-1</v>
          </cell>
          <cell r="W1863">
            <v>35</v>
          </cell>
          <cell r="X1863">
            <v>45385</v>
          </cell>
        </row>
        <row r="1864">
          <cell r="A1864" t="str">
            <v>734616</v>
          </cell>
          <cell r="B1864" t="str">
            <v xml:space="preserve">PURWANTO HADI MILONO  A.MD  </v>
          </cell>
          <cell r="C1864" t="str">
            <v>12</v>
          </cell>
          <cell r="D1864" t="str">
            <v>01/04/2001</v>
          </cell>
          <cell r="E1864" t="str">
            <v>PMK. PERBAIKAN SARANA</v>
          </cell>
          <cell r="F1864" t="str">
            <v>10</v>
          </cell>
          <cell r="G1864" t="str">
            <v>03/01/2000</v>
          </cell>
          <cell r="H1864">
            <v>24585</v>
          </cell>
          <cell r="I1864" t="str">
            <v>0000067556</v>
          </cell>
          <cell r="J1864" t="str">
            <v>D3</v>
          </cell>
          <cell r="K1864" t="str">
            <v>AKA.III / FS &amp; LL</v>
          </cell>
          <cell r="L1864" t="str">
            <v>PLAJU</v>
          </cell>
          <cell r="M1864" t="str">
            <v>20/03/1993</v>
          </cell>
          <cell r="N1864" t="str">
            <v>E13410</v>
          </cell>
          <cell r="O1864" t="str">
            <v>PK. LAT &amp; ADM</v>
          </cell>
          <cell r="P1864">
            <v>5</v>
          </cell>
          <cell r="Q1864">
            <v>5</v>
          </cell>
          <cell r="R1864">
            <v>6</v>
          </cell>
          <cell r="S1864">
            <v>16.666666666666668</v>
          </cell>
          <cell r="T1864">
            <v>6</v>
          </cell>
          <cell r="U1864">
            <v>4</v>
          </cell>
          <cell r="V1864">
            <v>-2</v>
          </cell>
          <cell r="W1864">
            <v>37</v>
          </cell>
          <cell r="X1864">
            <v>44674</v>
          </cell>
        </row>
        <row r="1865">
          <cell r="A1865" t="str">
            <v>734624</v>
          </cell>
          <cell r="B1865" t="str">
            <v xml:space="preserve">DICKY FIRMANSYAH  A.P  </v>
          </cell>
          <cell r="C1865" t="str">
            <v>11</v>
          </cell>
          <cell r="D1865" t="str">
            <v>01/10/2003</v>
          </cell>
          <cell r="E1865" t="str">
            <v>PMK. PERBAIKAN SARANA</v>
          </cell>
          <cell r="F1865" t="str">
            <v>10</v>
          </cell>
          <cell r="G1865" t="str">
            <v>01/10/2003</v>
          </cell>
          <cell r="H1865">
            <v>26268</v>
          </cell>
          <cell r="I1865" t="str">
            <v>0000066555</v>
          </cell>
          <cell r="J1865" t="str">
            <v>D1</v>
          </cell>
          <cell r="K1865" t="str">
            <v>AKA F &amp; S I</v>
          </cell>
          <cell r="L1865" t="str">
            <v>PLAJU</v>
          </cell>
          <cell r="M1865" t="str">
            <v>20/03/1993</v>
          </cell>
          <cell r="N1865" t="str">
            <v>E13410</v>
          </cell>
          <cell r="O1865" t="str">
            <v>PK. LAT &amp; ADM</v>
          </cell>
          <cell r="P1865">
            <v>5</v>
          </cell>
          <cell r="Q1865">
            <v>5</v>
          </cell>
          <cell r="R1865">
            <v>5</v>
          </cell>
          <cell r="S1865">
            <v>15</v>
          </cell>
          <cell r="T1865">
            <v>4</v>
          </cell>
          <cell r="U1865">
            <v>1</v>
          </cell>
          <cell r="V1865">
            <v>-1</v>
          </cell>
          <cell r="W1865">
            <v>33</v>
          </cell>
          <cell r="X1865">
            <v>46357</v>
          </cell>
        </row>
        <row r="1866">
          <cell r="A1866" t="str">
            <v>734649</v>
          </cell>
          <cell r="B1866" t="str">
            <v xml:space="preserve">MARYANI    </v>
          </cell>
          <cell r="C1866" t="str">
            <v>11</v>
          </cell>
          <cell r="D1866" t="str">
            <v>01/04/2003</v>
          </cell>
          <cell r="E1866" t="str">
            <v>AST. LAT. BANG</v>
          </cell>
          <cell r="F1866" t="str">
            <v>08</v>
          </cell>
          <cell r="G1866" t="str">
            <v>01/04/2003</v>
          </cell>
          <cell r="H1866">
            <v>25207</v>
          </cell>
          <cell r="I1866" t="str">
            <v>0000065655</v>
          </cell>
          <cell r="J1866" t="str">
            <v>SMA</v>
          </cell>
          <cell r="K1866" t="str">
            <v>S.M.A-C/SOSIAL</v>
          </cell>
          <cell r="L1866" t="str">
            <v>PLAJU</v>
          </cell>
          <cell r="M1866" t="str">
            <v>20/03/1993</v>
          </cell>
          <cell r="N1866" t="str">
            <v>E13410</v>
          </cell>
          <cell r="O1866" t="str">
            <v>PK. LAT &amp; ADM</v>
          </cell>
          <cell r="P1866">
            <v>6</v>
          </cell>
          <cell r="Q1866">
            <v>5</v>
          </cell>
          <cell r="R1866">
            <v>5</v>
          </cell>
          <cell r="S1866">
            <v>16.666666666666668</v>
          </cell>
          <cell r="T1866">
            <v>3</v>
          </cell>
          <cell r="U1866">
            <v>1</v>
          </cell>
          <cell r="V1866">
            <v>-3</v>
          </cell>
          <cell r="W1866">
            <v>35</v>
          </cell>
          <cell r="X1866">
            <v>45295</v>
          </cell>
        </row>
        <row r="1867">
          <cell r="A1867" t="str">
            <v>734657</v>
          </cell>
          <cell r="B1867" t="str">
            <v xml:space="preserve">SUYITNO  A.MA  </v>
          </cell>
          <cell r="C1867" t="str">
            <v>11</v>
          </cell>
          <cell r="D1867" t="str">
            <v>01/04/2003</v>
          </cell>
          <cell r="E1867" t="str">
            <v>PMK. KK PROD. I</v>
          </cell>
          <cell r="F1867" t="str">
            <v>10</v>
          </cell>
          <cell r="G1867" t="str">
            <v>10/12/2001</v>
          </cell>
          <cell r="H1867">
            <v>24906</v>
          </cell>
          <cell r="I1867" t="str">
            <v>0000066555</v>
          </cell>
          <cell r="J1867" t="str">
            <v>D2</v>
          </cell>
          <cell r="K1867" t="str">
            <v>AKA F &amp; S II</v>
          </cell>
          <cell r="L1867" t="str">
            <v>PLAJU</v>
          </cell>
          <cell r="M1867" t="str">
            <v>20/03/1993</v>
          </cell>
          <cell r="N1867" t="str">
            <v>E13420</v>
          </cell>
          <cell r="O1867" t="str">
            <v>K &amp; KLK</v>
          </cell>
          <cell r="P1867">
            <v>5</v>
          </cell>
          <cell r="Q1867">
            <v>5</v>
          </cell>
          <cell r="R1867">
            <v>5</v>
          </cell>
          <cell r="S1867">
            <v>15</v>
          </cell>
          <cell r="T1867">
            <v>5</v>
          </cell>
          <cell r="U1867">
            <v>3</v>
          </cell>
          <cell r="V1867">
            <v>-1</v>
          </cell>
          <cell r="W1867">
            <v>36</v>
          </cell>
          <cell r="X1867">
            <v>44994</v>
          </cell>
        </row>
        <row r="1868">
          <cell r="A1868" t="str">
            <v>734665</v>
          </cell>
          <cell r="B1868" t="str">
            <v xml:space="preserve">YUDI PRASETIYO  A.P  </v>
          </cell>
          <cell r="C1868" t="str">
            <v>12</v>
          </cell>
          <cell r="D1868" t="str">
            <v>01/04/2000</v>
          </cell>
          <cell r="E1868" t="str">
            <v>OPR. MESPA</v>
          </cell>
          <cell r="F1868" t="str">
            <v>11</v>
          </cell>
          <cell r="G1868" t="str">
            <v>01/03/2003</v>
          </cell>
          <cell r="H1868">
            <v>27060</v>
          </cell>
          <cell r="I1868" t="str">
            <v>0000065565</v>
          </cell>
          <cell r="J1868" t="str">
            <v>D1</v>
          </cell>
          <cell r="K1868" t="str">
            <v>AKA.I / FIRE &amp; SAFETY</v>
          </cell>
          <cell r="L1868" t="str">
            <v>PLAJU</v>
          </cell>
          <cell r="M1868" t="str">
            <v>20/03/1993</v>
          </cell>
          <cell r="N1868" t="str">
            <v>E13410</v>
          </cell>
          <cell r="O1868" t="str">
            <v>PK. LAT &amp; ADM</v>
          </cell>
          <cell r="P1868">
            <v>5</v>
          </cell>
          <cell r="Q1868">
            <v>6</v>
          </cell>
          <cell r="R1868">
            <v>5</v>
          </cell>
          <cell r="S1868">
            <v>16.666666666666668</v>
          </cell>
          <cell r="T1868">
            <v>4</v>
          </cell>
          <cell r="U1868">
            <v>1</v>
          </cell>
          <cell r="V1868">
            <v>-1</v>
          </cell>
          <cell r="W1868">
            <v>30</v>
          </cell>
          <cell r="X1868">
            <v>47149</v>
          </cell>
        </row>
        <row r="1869">
          <cell r="A1869" t="str">
            <v>734705</v>
          </cell>
          <cell r="B1869" t="str">
            <v xml:space="preserve">AZWAR SYAHIDIN  IR MM </v>
          </cell>
          <cell r="C1869" t="str">
            <v>05</v>
          </cell>
          <cell r="D1869" t="str">
            <v>01/04/2003</v>
          </cell>
          <cell r="E1869" t="str">
            <v>KA.BAG. P &amp; B</v>
          </cell>
          <cell r="F1869" t="str">
            <v>04</v>
          </cell>
          <cell r="G1869" t="str">
            <v>31/03/2003</v>
          </cell>
          <cell r="H1869">
            <v>23410</v>
          </cell>
          <cell r="I1869" t="str">
            <v>0000056666</v>
          </cell>
          <cell r="J1869" t="str">
            <v>S2</v>
          </cell>
          <cell r="K1869" t="str">
            <v>(S2) - MAGISTER MANAJEMEN/SWD</v>
          </cell>
          <cell r="L1869" t="str">
            <v>PLAJU</v>
          </cell>
          <cell r="M1869" t="str">
            <v>22/04/1993</v>
          </cell>
          <cell r="N1869" t="str">
            <v>E13710</v>
          </cell>
          <cell r="O1869" t="str">
            <v>P &amp; B</v>
          </cell>
          <cell r="P1869">
            <v>6</v>
          </cell>
          <cell r="Q1869">
            <v>6</v>
          </cell>
          <cell r="R1869">
            <v>6</v>
          </cell>
          <cell r="S1869">
            <v>20</v>
          </cell>
          <cell r="T1869">
            <v>8</v>
          </cell>
          <cell r="U1869">
            <v>1</v>
          </cell>
          <cell r="V1869">
            <v>-1</v>
          </cell>
          <cell r="W1869">
            <v>40</v>
          </cell>
          <cell r="X1869">
            <v>43499</v>
          </cell>
        </row>
        <row r="1870">
          <cell r="A1870" t="str">
            <v>734843</v>
          </cell>
          <cell r="B1870" t="str">
            <v xml:space="preserve">LEODAN HAADIN  IR  </v>
          </cell>
          <cell r="C1870" t="str">
            <v>06</v>
          </cell>
          <cell r="D1870" t="str">
            <v>01/10/2001</v>
          </cell>
          <cell r="E1870" t="str">
            <v>PWSU. PENANGGULANGAN KEBAKARAN</v>
          </cell>
          <cell r="F1870" t="str">
            <v>05</v>
          </cell>
          <cell r="G1870" t="str">
            <v>01/12/2003</v>
          </cell>
          <cell r="H1870">
            <v>24457</v>
          </cell>
          <cell r="I1870" t="str">
            <v>0000055666</v>
          </cell>
          <cell r="J1870" t="str">
            <v>S1</v>
          </cell>
          <cell r="K1870" t="str">
            <v>TEKNIK KIMIA</v>
          </cell>
          <cell r="L1870" t="str">
            <v>PLAJU</v>
          </cell>
          <cell r="M1870" t="str">
            <v>22/04/1993</v>
          </cell>
          <cell r="N1870" t="str">
            <v>E13410</v>
          </cell>
          <cell r="O1870" t="str">
            <v>PK. LAT &amp; ADM</v>
          </cell>
          <cell r="P1870">
            <v>6</v>
          </cell>
          <cell r="Q1870">
            <v>6</v>
          </cell>
          <cell r="R1870">
            <v>6</v>
          </cell>
          <cell r="S1870">
            <v>20</v>
          </cell>
          <cell r="T1870">
            <v>7</v>
          </cell>
          <cell r="U1870">
            <v>1</v>
          </cell>
          <cell r="V1870">
            <v>-1</v>
          </cell>
          <cell r="W1870">
            <v>38</v>
          </cell>
          <cell r="X1870">
            <v>44546</v>
          </cell>
        </row>
        <row r="1871">
          <cell r="A1871" t="str">
            <v>736025</v>
          </cell>
          <cell r="B1871" t="str">
            <v xml:space="preserve">SIGIT HANGGORO  SE  </v>
          </cell>
          <cell r="C1871" t="str">
            <v>05</v>
          </cell>
          <cell r="D1871" t="str">
            <v>01/04/2003</v>
          </cell>
          <cell r="E1871" t="str">
            <v>KA. BAG AKUNTANSI KILANG</v>
          </cell>
          <cell r="F1871" t="str">
            <v>04</v>
          </cell>
          <cell r="G1871" t="str">
            <v>12/11/2003</v>
          </cell>
          <cell r="H1871">
            <v>24062</v>
          </cell>
          <cell r="I1871" t="str">
            <v>0000066656</v>
          </cell>
          <cell r="J1871" t="str">
            <v>S1</v>
          </cell>
          <cell r="K1871" t="str">
            <v>EKONOMI MANAGEMENT</v>
          </cell>
          <cell r="L1871" t="str">
            <v>PLAJU</v>
          </cell>
          <cell r="M1871" t="str">
            <v>13/08/1993</v>
          </cell>
          <cell r="N1871" t="str">
            <v>E13820</v>
          </cell>
          <cell r="O1871" t="str">
            <v>AKT. KILANG</v>
          </cell>
          <cell r="P1871">
            <v>6</v>
          </cell>
          <cell r="Q1871">
            <v>5</v>
          </cell>
          <cell r="R1871">
            <v>6</v>
          </cell>
          <cell r="S1871">
            <v>18.333333333333332</v>
          </cell>
          <cell r="T1871">
            <v>7</v>
          </cell>
          <cell r="U1871">
            <v>1</v>
          </cell>
          <cell r="V1871">
            <v>-1</v>
          </cell>
          <cell r="W1871">
            <v>39</v>
          </cell>
          <cell r="X1871">
            <v>44151</v>
          </cell>
        </row>
        <row r="1872">
          <cell r="A1872" t="str">
            <v>736706</v>
          </cell>
          <cell r="B1872" t="str">
            <v xml:space="preserve">SALEKUN  A.MD  </v>
          </cell>
          <cell r="C1872" t="str">
            <v>12</v>
          </cell>
          <cell r="D1872" t="str">
            <v>01/10/2000</v>
          </cell>
          <cell r="E1872" t="str">
            <v>PMK. JAGA LAB PP</v>
          </cell>
          <cell r="F1872" t="str">
            <v>10</v>
          </cell>
          <cell r="G1872" t="str">
            <v>11/06/2001</v>
          </cell>
          <cell r="H1872">
            <v>24625</v>
          </cell>
          <cell r="I1872" t="str">
            <v>0000065556</v>
          </cell>
          <cell r="J1872" t="str">
            <v>D2</v>
          </cell>
          <cell r="K1872" t="str">
            <v>AKA LAB III</v>
          </cell>
          <cell r="L1872" t="str">
            <v>PLAJU</v>
          </cell>
          <cell r="M1872" t="str">
            <v>11/10/1993</v>
          </cell>
          <cell r="N1872" t="str">
            <v>E13140</v>
          </cell>
          <cell r="O1872" t="str">
            <v>LABORATORIUM</v>
          </cell>
          <cell r="P1872">
            <v>5</v>
          </cell>
          <cell r="Q1872">
            <v>5</v>
          </cell>
          <cell r="R1872">
            <v>6</v>
          </cell>
          <cell r="S1872">
            <v>16.666666666666668</v>
          </cell>
          <cell r="T1872">
            <v>5</v>
          </cell>
          <cell r="U1872">
            <v>3</v>
          </cell>
          <cell r="V1872">
            <v>-2</v>
          </cell>
          <cell r="W1872">
            <v>37</v>
          </cell>
          <cell r="X1872">
            <v>44714</v>
          </cell>
        </row>
        <row r="1873">
          <cell r="A1873" t="str">
            <v>736714</v>
          </cell>
          <cell r="B1873" t="str">
            <v xml:space="preserve">JOKO TRI HARTONO  ST  </v>
          </cell>
          <cell r="C1873" t="str">
            <v>12</v>
          </cell>
          <cell r="D1873" t="str">
            <v>01/04/2001</v>
          </cell>
          <cell r="E1873" t="str">
            <v>PMK. JAGA LAB TA/PTA</v>
          </cell>
          <cell r="F1873" t="str">
            <v>10</v>
          </cell>
          <cell r="G1873" t="str">
            <v>11/06/2001</v>
          </cell>
          <cell r="H1873">
            <v>26697</v>
          </cell>
          <cell r="I1873" t="str">
            <v>0000066576</v>
          </cell>
          <cell r="J1873" t="str">
            <v>S1</v>
          </cell>
          <cell r="K1873" t="str">
            <v>TEKNIK KIMIA</v>
          </cell>
          <cell r="L1873" t="str">
            <v>PLAJU</v>
          </cell>
          <cell r="M1873" t="str">
            <v>11/10/1993</v>
          </cell>
          <cell r="N1873" t="str">
            <v>E13140</v>
          </cell>
          <cell r="O1873" t="str">
            <v>LABORATORIUM</v>
          </cell>
          <cell r="P1873">
            <v>5</v>
          </cell>
          <cell r="Q1873">
            <v>7</v>
          </cell>
          <cell r="R1873">
            <v>6</v>
          </cell>
          <cell r="S1873">
            <v>21.666666666666668</v>
          </cell>
          <cell r="T1873">
            <v>7</v>
          </cell>
          <cell r="U1873">
            <v>3</v>
          </cell>
          <cell r="V1873">
            <v>-2</v>
          </cell>
          <cell r="W1873">
            <v>31</v>
          </cell>
          <cell r="X1873">
            <v>46785</v>
          </cell>
        </row>
        <row r="1874">
          <cell r="A1874" t="str">
            <v>736788</v>
          </cell>
          <cell r="B1874" t="str">
            <v xml:space="preserve">ARIF FAUZI  A.P  </v>
          </cell>
          <cell r="C1874" t="str">
            <v>11</v>
          </cell>
          <cell r="D1874" t="str">
            <v>01/04/2003</v>
          </cell>
          <cell r="E1874" t="str">
            <v>OPR. LIGHT END</v>
          </cell>
          <cell r="F1874" t="str">
            <v>11</v>
          </cell>
          <cell r="G1874" t="str">
            <v>03/01/2000</v>
          </cell>
          <cell r="H1874">
            <v>26429</v>
          </cell>
          <cell r="I1874" t="str">
            <v>0000066665</v>
          </cell>
          <cell r="J1874" t="str">
            <v>D1</v>
          </cell>
          <cell r="K1874" t="str">
            <v>AKA PENGOL/KIL I</v>
          </cell>
          <cell r="L1874" t="str">
            <v>SUNGAI GERONG</v>
          </cell>
          <cell r="M1874" t="str">
            <v>11/10/1993</v>
          </cell>
          <cell r="N1874" t="str">
            <v>E13112</v>
          </cell>
          <cell r="O1874" t="str">
            <v>CD &amp; L</v>
          </cell>
          <cell r="P1874">
            <v>6</v>
          </cell>
          <cell r="Q1874">
            <v>6</v>
          </cell>
          <cell r="R1874">
            <v>5</v>
          </cell>
          <cell r="S1874">
            <v>18.333333333333332</v>
          </cell>
          <cell r="T1874">
            <v>4</v>
          </cell>
          <cell r="U1874">
            <v>4</v>
          </cell>
          <cell r="V1874">
            <v>0</v>
          </cell>
          <cell r="W1874">
            <v>32</v>
          </cell>
          <cell r="X1874">
            <v>46517</v>
          </cell>
        </row>
        <row r="1875">
          <cell r="A1875" t="str">
            <v>736844</v>
          </cell>
          <cell r="B1875" t="str">
            <v xml:space="preserve">HERMAN PRASETIJO  A.MA  </v>
          </cell>
          <cell r="C1875" t="str">
            <v>12</v>
          </cell>
          <cell r="D1875" t="str">
            <v>01/04/2003</v>
          </cell>
          <cell r="E1875" t="str">
            <v>TESTER LAB AIR SG</v>
          </cell>
          <cell r="F1875" t="str">
            <v>11</v>
          </cell>
          <cell r="G1875" t="str">
            <v>03/01/2000</v>
          </cell>
          <cell r="H1875">
            <v>26508</v>
          </cell>
          <cell r="I1875" t="str">
            <v>0000055556</v>
          </cell>
          <cell r="J1875" t="str">
            <v>D2</v>
          </cell>
          <cell r="K1875" t="str">
            <v>AKA LAB II</v>
          </cell>
          <cell r="L1875" t="str">
            <v>SUNGAI GERONG</v>
          </cell>
          <cell r="M1875" t="str">
            <v>11/10/1993</v>
          </cell>
          <cell r="N1875" t="str">
            <v>E13140</v>
          </cell>
          <cell r="O1875" t="str">
            <v>LABORATORIUM</v>
          </cell>
          <cell r="P1875">
            <v>5</v>
          </cell>
          <cell r="Q1875">
            <v>5</v>
          </cell>
          <cell r="R1875">
            <v>6</v>
          </cell>
          <cell r="S1875">
            <v>16.666666666666668</v>
          </cell>
          <cell r="T1875">
            <v>5</v>
          </cell>
          <cell r="U1875">
            <v>4</v>
          </cell>
          <cell r="V1875">
            <v>-1</v>
          </cell>
          <cell r="W1875">
            <v>32</v>
          </cell>
          <cell r="X1875">
            <v>46596</v>
          </cell>
        </row>
        <row r="1876">
          <cell r="A1876" t="str">
            <v>736869</v>
          </cell>
          <cell r="B1876" t="str">
            <v xml:space="preserve">SUWARNO ADI KUSUMAH  A.P  </v>
          </cell>
          <cell r="C1876" t="str">
            <v>11</v>
          </cell>
          <cell r="D1876" t="str">
            <v>01/10/2003</v>
          </cell>
          <cell r="E1876" t="str">
            <v>OPR. LIGHT END</v>
          </cell>
          <cell r="F1876" t="str">
            <v>11</v>
          </cell>
          <cell r="G1876" t="str">
            <v>03/01/2000</v>
          </cell>
          <cell r="H1876">
            <v>26434</v>
          </cell>
          <cell r="I1876" t="str">
            <v>0000066556</v>
          </cell>
          <cell r="J1876" t="str">
            <v>D1</v>
          </cell>
          <cell r="K1876" t="str">
            <v>AKA PENGOL/KIL I</v>
          </cell>
          <cell r="L1876" t="str">
            <v>SUNGAI GERONG</v>
          </cell>
          <cell r="M1876" t="str">
            <v>11/10/1993</v>
          </cell>
          <cell r="N1876" t="str">
            <v>E13112</v>
          </cell>
          <cell r="O1876" t="str">
            <v>CD &amp; L</v>
          </cell>
          <cell r="P1876">
            <v>5</v>
          </cell>
          <cell r="Q1876">
            <v>5</v>
          </cell>
          <cell r="R1876">
            <v>6</v>
          </cell>
          <cell r="S1876">
            <v>16.666666666666668</v>
          </cell>
          <cell r="T1876">
            <v>4</v>
          </cell>
          <cell r="U1876">
            <v>4</v>
          </cell>
          <cell r="V1876">
            <v>0</v>
          </cell>
          <cell r="W1876">
            <v>32</v>
          </cell>
          <cell r="X1876">
            <v>46522</v>
          </cell>
        </row>
        <row r="1877">
          <cell r="A1877" t="str">
            <v>738278</v>
          </cell>
          <cell r="B1877" t="str">
            <v xml:space="preserve">H.HERMAN PRASETYO  SKM  </v>
          </cell>
          <cell r="C1877" t="str">
            <v>05</v>
          </cell>
          <cell r="D1877" t="str">
            <v>01/10/2001</v>
          </cell>
          <cell r="E1877" t="str">
            <v>KABAG. PK.LAT &amp; ADM</v>
          </cell>
          <cell r="F1877" t="str">
            <v>04</v>
          </cell>
          <cell r="G1877" t="str">
            <v>01/12/2003</v>
          </cell>
          <cell r="H1877">
            <v>20868</v>
          </cell>
          <cell r="I1877" t="str">
            <v>0000056666</v>
          </cell>
          <cell r="J1877" t="str">
            <v>S1</v>
          </cell>
          <cell r="K1877" t="str">
            <v>SARJANA KESMAS (SKM)</v>
          </cell>
          <cell r="L1877" t="str">
            <v>PLAJU</v>
          </cell>
          <cell r="M1877" t="str">
            <v>14/10/1983</v>
          </cell>
          <cell r="N1877" t="str">
            <v>E13410</v>
          </cell>
          <cell r="O1877" t="str">
            <v>PK. LAT &amp; ADM</v>
          </cell>
          <cell r="P1877">
            <v>6</v>
          </cell>
          <cell r="Q1877">
            <v>6</v>
          </cell>
          <cell r="R1877">
            <v>6</v>
          </cell>
          <cell r="S1877">
            <v>20</v>
          </cell>
          <cell r="T1877">
            <v>7</v>
          </cell>
          <cell r="U1877">
            <v>1</v>
          </cell>
          <cell r="V1877">
            <v>-1</v>
          </cell>
          <cell r="W1877">
            <v>47</v>
          </cell>
          <cell r="X1877">
            <v>40956</v>
          </cell>
        </row>
        <row r="1878">
          <cell r="A1878" t="str">
            <v>739111</v>
          </cell>
          <cell r="B1878" t="str">
            <v xml:space="preserve">MUCHAMAD LUTFI    </v>
          </cell>
          <cell r="C1878" t="str">
            <v>07</v>
          </cell>
          <cell r="D1878" t="str">
            <v>01/10/2001</v>
          </cell>
          <cell r="E1878" t="str">
            <v>ASISTEN GUDANG</v>
          </cell>
          <cell r="F1878" t="str">
            <v>06</v>
          </cell>
          <cell r="G1878" t="str">
            <v>01/10/2001</v>
          </cell>
          <cell r="H1878">
            <v>26134</v>
          </cell>
          <cell r="I1878" t="str">
            <v>0000046566</v>
          </cell>
          <cell r="J1878" t="str">
            <v>D3</v>
          </cell>
          <cell r="K1878" t="str">
            <v>SM TEKNIK</v>
          </cell>
          <cell r="L1878" t="str">
            <v>SUNGAI GERONG</v>
          </cell>
          <cell r="M1878" t="str">
            <v>28/10/1994</v>
          </cell>
          <cell r="N1878" t="str">
            <v>E13A10</v>
          </cell>
          <cell r="O1878" t="str">
            <v>PERENCANAAN</v>
          </cell>
          <cell r="P1878">
            <v>5</v>
          </cell>
          <cell r="Q1878">
            <v>6</v>
          </cell>
          <cell r="R1878">
            <v>6</v>
          </cell>
          <cell r="S1878">
            <v>18.333333333333332</v>
          </cell>
          <cell r="T1878">
            <v>6</v>
          </cell>
          <cell r="U1878">
            <v>3</v>
          </cell>
          <cell r="V1878">
            <v>-1</v>
          </cell>
          <cell r="W1878">
            <v>33</v>
          </cell>
          <cell r="X1878">
            <v>46223</v>
          </cell>
        </row>
        <row r="1879">
          <cell r="A1879" t="str">
            <v>739136</v>
          </cell>
          <cell r="B1879" t="str">
            <v xml:space="preserve">IIH IYA IKHYADI    </v>
          </cell>
          <cell r="C1879" t="str">
            <v>07</v>
          </cell>
          <cell r="D1879" t="str">
            <v>01/10/2001</v>
          </cell>
          <cell r="E1879" t="str">
            <v>AST.PEMBELIAN UMUM</v>
          </cell>
          <cell r="F1879" t="str">
            <v>07</v>
          </cell>
          <cell r="G1879" t="str">
            <v>15/07/2002</v>
          </cell>
          <cell r="H1879">
            <v>25918</v>
          </cell>
          <cell r="I1879" t="str">
            <v>0000056666</v>
          </cell>
          <cell r="J1879" t="str">
            <v>D3</v>
          </cell>
          <cell r="K1879" t="str">
            <v>SARMUD TEKNIK</v>
          </cell>
          <cell r="L1879" t="str">
            <v>PLAJU</v>
          </cell>
          <cell r="M1879" t="str">
            <v>28/10/1994</v>
          </cell>
          <cell r="N1879" t="str">
            <v>E13A60</v>
          </cell>
          <cell r="O1879" t="str">
            <v>PENGADAAN/JPK</v>
          </cell>
          <cell r="P1879">
            <v>6</v>
          </cell>
          <cell r="Q1879">
            <v>6</v>
          </cell>
          <cell r="R1879">
            <v>6</v>
          </cell>
          <cell r="S1879">
            <v>20</v>
          </cell>
          <cell r="T1879">
            <v>6</v>
          </cell>
          <cell r="U1879">
            <v>2</v>
          </cell>
          <cell r="V1879">
            <v>0</v>
          </cell>
          <cell r="W1879">
            <v>34</v>
          </cell>
          <cell r="X1879">
            <v>46007</v>
          </cell>
        </row>
        <row r="1880">
          <cell r="A1880" t="str">
            <v>739347</v>
          </cell>
          <cell r="B1880" t="str">
            <v xml:space="preserve">DEDY RISWANTO  ST  </v>
          </cell>
          <cell r="C1880" t="str">
            <v>09</v>
          </cell>
          <cell r="D1880" t="str">
            <v>01/04/2001</v>
          </cell>
          <cell r="E1880" t="str">
            <v>AST. JAGA LAB SG</v>
          </cell>
          <cell r="F1880" t="str">
            <v>07</v>
          </cell>
          <cell r="G1880" t="str">
            <v>01/10/2000</v>
          </cell>
          <cell r="H1880">
            <v>25721</v>
          </cell>
          <cell r="I1880" t="str">
            <v>0000045555</v>
          </cell>
          <cell r="J1880" t="str">
            <v>S1</v>
          </cell>
          <cell r="K1880" t="str">
            <v>TEKNIK KIMIA</v>
          </cell>
          <cell r="L1880" t="str">
            <v>PLAJU</v>
          </cell>
          <cell r="M1880" t="str">
            <v>02/12/1996</v>
          </cell>
          <cell r="N1880" t="str">
            <v>E13140</v>
          </cell>
          <cell r="O1880" t="str">
            <v>LABORATORIUM</v>
          </cell>
          <cell r="P1880">
            <v>5</v>
          </cell>
          <cell r="Q1880">
            <v>5</v>
          </cell>
          <cell r="R1880">
            <v>5</v>
          </cell>
          <cell r="S1880">
            <v>15</v>
          </cell>
          <cell r="T1880">
            <v>7</v>
          </cell>
          <cell r="U1880">
            <v>4</v>
          </cell>
          <cell r="V1880">
            <v>-2</v>
          </cell>
          <cell r="W1880">
            <v>34</v>
          </cell>
          <cell r="X1880">
            <v>45810</v>
          </cell>
        </row>
        <row r="1881">
          <cell r="A1881" t="str">
            <v>739939</v>
          </cell>
          <cell r="B1881" t="str">
            <v xml:space="preserve">JOKO PRANOTO  ST.  </v>
          </cell>
          <cell r="C1881" t="str">
            <v>07</v>
          </cell>
          <cell r="D1881" t="str">
            <v>01/04/2002</v>
          </cell>
          <cell r="E1881" t="str">
            <v>AHLI DISTILASI &amp; SEPARASI</v>
          </cell>
          <cell r="F1881" t="str">
            <v>05</v>
          </cell>
          <cell r="G1881" t="str">
            <v>01/05/2002</v>
          </cell>
          <cell r="H1881">
            <v>27388</v>
          </cell>
          <cell r="I1881" t="str">
            <v>0000056655</v>
          </cell>
          <cell r="J1881" t="str">
            <v>S1</v>
          </cell>
          <cell r="K1881" t="str">
            <v>TEKNIK KIMIA</v>
          </cell>
          <cell r="L1881" t="str">
            <v>PLAJU</v>
          </cell>
          <cell r="M1881" t="str">
            <v>12/01/1999</v>
          </cell>
          <cell r="N1881" t="str">
            <v>E13310</v>
          </cell>
          <cell r="O1881" t="str">
            <v>PE</v>
          </cell>
          <cell r="P1881">
            <v>6</v>
          </cell>
          <cell r="Q1881">
            <v>5</v>
          </cell>
          <cell r="R1881">
            <v>5</v>
          </cell>
          <cell r="S1881">
            <v>16.666666666666668</v>
          </cell>
          <cell r="T1881">
            <v>7</v>
          </cell>
          <cell r="U1881">
            <v>2</v>
          </cell>
          <cell r="V1881">
            <v>-2</v>
          </cell>
          <cell r="W1881">
            <v>30</v>
          </cell>
          <cell r="X1881">
            <v>47477</v>
          </cell>
        </row>
        <row r="1882">
          <cell r="A1882" t="str">
            <v>739996</v>
          </cell>
          <cell r="B1882" t="str">
            <v xml:space="preserve">SUMARNO  ST.  </v>
          </cell>
          <cell r="C1882" t="str">
            <v>07</v>
          </cell>
          <cell r="D1882" t="str">
            <v>01/04/2002</v>
          </cell>
          <cell r="E1882" t="str">
            <v>AHLI COMBUSTION</v>
          </cell>
          <cell r="F1882" t="str">
            <v>05</v>
          </cell>
          <cell r="G1882" t="str">
            <v>01/05/2002</v>
          </cell>
          <cell r="H1882">
            <v>26670</v>
          </cell>
          <cell r="I1882" t="str">
            <v>0000066655</v>
          </cell>
          <cell r="J1882" t="str">
            <v>S1</v>
          </cell>
          <cell r="K1882" t="str">
            <v>TEKNIK KIMIA</v>
          </cell>
          <cell r="L1882" t="str">
            <v>PLAJU</v>
          </cell>
          <cell r="M1882" t="str">
            <v>12/01/1999</v>
          </cell>
          <cell r="N1882" t="str">
            <v>E13310</v>
          </cell>
          <cell r="O1882" t="str">
            <v>PE</v>
          </cell>
          <cell r="P1882">
            <v>6</v>
          </cell>
          <cell r="Q1882">
            <v>5</v>
          </cell>
          <cell r="R1882">
            <v>5</v>
          </cell>
          <cell r="S1882">
            <v>16.666666666666668</v>
          </cell>
          <cell r="T1882">
            <v>7</v>
          </cell>
          <cell r="U1882">
            <v>2</v>
          </cell>
          <cell r="V1882">
            <v>-2</v>
          </cell>
          <cell r="W1882">
            <v>31</v>
          </cell>
          <cell r="X1882">
            <v>46758</v>
          </cell>
        </row>
        <row r="1883">
          <cell r="A1883" t="str">
            <v>740034</v>
          </cell>
          <cell r="B1883" t="str">
            <v xml:space="preserve">I GUSTI BAGUS PRIHANTA  ST  </v>
          </cell>
          <cell r="C1883" t="str">
            <v>07</v>
          </cell>
          <cell r="D1883" t="str">
            <v>01/04/2002</v>
          </cell>
          <cell r="E1883" t="str">
            <v>AHLI KONVERSI &amp; CRACKING</v>
          </cell>
          <cell r="F1883" t="str">
            <v>05</v>
          </cell>
          <cell r="G1883" t="str">
            <v>01/05/2002</v>
          </cell>
          <cell r="H1883">
            <v>27284</v>
          </cell>
          <cell r="I1883" t="str">
            <v>0000056655</v>
          </cell>
          <cell r="J1883" t="str">
            <v>S1</v>
          </cell>
          <cell r="K1883" t="str">
            <v>TEKNIK KIMIA</v>
          </cell>
          <cell r="L1883" t="str">
            <v>PLAJU</v>
          </cell>
          <cell r="M1883" t="str">
            <v>12/01/1999</v>
          </cell>
          <cell r="N1883" t="str">
            <v>E13310</v>
          </cell>
          <cell r="O1883" t="str">
            <v>PE</v>
          </cell>
          <cell r="P1883">
            <v>6</v>
          </cell>
          <cell r="Q1883">
            <v>5</v>
          </cell>
          <cell r="R1883">
            <v>5</v>
          </cell>
          <cell r="S1883">
            <v>16.666666666666668</v>
          </cell>
          <cell r="T1883">
            <v>7</v>
          </cell>
          <cell r="U1883">
            <v>2</v>
          </cell>
          <cell r="V1883">
            <v>-2</v>
          </cell>
          <cell r="W1883">
            <v>30</v>
          </cell>
          <cell r="X1883">
            <v>47373</v>
          </cell>
        </row>
        <row r="1884">
          <cell r="A1884" t="str">
            <v>740083</v>
          </cell>
          <cell r="B1884" t="str">
            <v xml:space="preserve">DIANDORO ARIFIAN  ST  </v>
          </cell>
          <cell r="C1884" t="str">
            <v>07</v>
          </cell>
          <cell r="D1884" t="str">
            <v>01/04/2002</v>
          </cell>
          <cell r="E1884" t="str">
            <v>OPERATION ENGINEERING</v>
          </cell>
          <cell r="F1884" t="str">
            <v>05</v>
          </cell>
          <cell r="G1884" t="str">
            <v>01/11/2003</v>
          </cell>
          <cell r="H1884">
            <v>26131</v>
          </cell>
          <cell r="I1884" t="str">
            <v>0000056656</v>
          </cell>
          <cell r="J1884" t="str">
            <v>S1</v>
          </cell>
          <cell r="K1884" t="str">
            <v>TEKNIK KIMIA</v>
          </cell>
          <cell r="L1884" t="str">
            <v>PLAJU</v>
          </cell>
          <cell r="M1884" t="str">
            <v>12/01/1999</v>
          </cell>
          <cell r="N1884" t="str">
            <v>E13111</v>
          </cell>
          <cell r="O1884" t="str">
            <v>CD &amp; GP</v>
          </cell>
          <cell r="P1884">
            <v>6</v>
          </cell>
          <cell r="Q1884">
            <v>5</v>
          </cell>
          <cell r="R1884">
            <v>6</v>
          </cell>
          <cell r="S1884">
            <v>18.333333333333332</v>
          </cell>
          <cell r="T1884">
            <v>7</v>
          </cell>
          <cell r="U1884">
            <v>1</v>
          </cell>
          <cell r="V1884">
            <v>-2</v>
          </cell>
          <cell r="W1884">
            <v>33</v>
          </cell>
          <cell r="X1884">
            <v>46220</v>
          </cell>
        </row>
        <row r="1885">
          <cell r="A1885" t="str">
            <v>741096</v>
          </cell>
          <cell r="B1885" t="str">
            <v xml:space="preserve">ANDI PRIHANDONO  ST  </v>
          </cell>
          <cell r="C1885" t="str">
            <v>08</v>
          </cell>
          <cell r="D1885" t="str">
            <v>16/11/2001</v>
          </cell>
          <cell r="E1885" t="str">
            <v>AST. JAGA CONSOLE-7</v>
          </cell>
          <cell r="F1885" t="str">
            <v>07</v>
          </cell>
          <cell r="G1885" t="str">
            <v>01/01/2002</v>
          </cell>
          <cell r="H1885">
            <v>26907</v>
          </cell>
          <cell r="I1885" t="str">
            <v>0000000066</v>
          </cell>
          <cell r="J1885" t="str">
            <v>S1</v>
          </cell>
          <cell r="K1885" t="str">
            <v>TEKNIK KIMIA</v>
          </cell>
          <cell r="L1885" t="str">
            <v>PLAJU</v>
          </cell>
          <cell r="M1885" t="str">
            <v>16/11/2001</v>
          </cell>
          <cell r="N1885" t="str">
            <v>E13118</v>
          </cell>
          <cell r="O1885" t="str">
            <v>U T L</v>
          </cell>
          <cell r="P1885">
            <v>0</v>
          </cell>
          <cell r="Q1885">
            <v>6</v>
          </cell>
          <cell r="R1885">
            <v>6</v>
          </cell>
          <cell r="S1885">
            <v>13.333333333333334</v>
          </cell>
          <cell r="T1885">
            <v>7</v>
          </cell>
          <cell r="U1885">
            <v>2</v>
          </cell>
          <cell r="V1885">
            <v>-1</v>
          </cell>
          <cell r="W1885">
            <v>31</v>
          </cell>
          <cell r="X1885">
            <v>46996</v>
          </cell>
        </row>
        <row r="1886">
          <cell r="A1886" t="str">
            <v>741128</v>
          </cell>
          <cell r="B1886" t="str">
            <v xml:space="preserve">ASRINUR  ST  </v>
          </cell>
          <cell r="C1886" t="str">
            <v>08</v>
          </cell>
          <cell r="D1886" t="str">
            <v>16/11/2001</v>
          </cell>
          <cell r="E1886" t="str">
            <v>PWS. JAGA GP</v>
          </cell>
          <cell r="F1886" t="str">
            <v>07</v>
          </cell>
          <cell r="G1886" t="str">
            <v>11/06/2003</v>
          </cell>
          <cell r="H1886">
            <v>27222</v>
          </cell>
          <cell r="I1886" t="str">
            <v>0000000066</v>
          </cell>
          <cell r="J1886" t="str">
            <v>S1</v>
          </cell>
          <cell r="K1886" t="str">
            <v>TEKNIK KIMIA</v>
          </cell>
          <cell r="L1886" t="str">
            <v>PLAJU</v>
          </cell>
          <cell r="M1886" t="str">
            <v>16/11/2001</v>
          </cell>
          <cell r="N1886" t="str">
            <v>E13112</v>
          </cell>
          <cell r="O1886" t="str">
            <v>CD &amp; L</v>
          </cell>
          <cell r="P1886">
            <v>0</v>
          </cell>
          <cell r="Q1886">
            <v>6</v>
          </cell>
          <cell r="R1886">
            <v>6</v>
          </cell>
          <cell r="S1886">
            <v>13.333333333333334</v>
          </cell>
          <cell r="T1886">
            <v>7</v>
          </cell>
          <cell r="U1886">
            <v>1</v>
          </cell>
          <cell r="V1886">
            <v>-1</v>
          </cell>
          <cell r="W1886">
            <v>30</v>
          </cell>
          <cell r="X1886">
            <v>47311</v>
          </cell>
        </row>
        <row r="1887">
          <cell r="A1887" t="str">
            <v>741144</v>
          </cell>
          <cell r="B1887" t="str">
            <v xml:space="preserve">DJATMIKO DARMO SAPUTRO  ST  </v>
          </cell>
          <cell r="C1887" t="str">
            <v>08</v>
          </cell>
          <cell r="D1887" t="str">
            <v>16/11/2001</v>
          </cell>
          <cell r="E1887" t="str">
            <v>AST. AHLI MONITORING OPS</v>
          </cell>
          <cell r="F1887" t="str">
            <v>06</v>
          </cell>
          <cell r="G1887" t="str">
            <v>16/09/2002</v>
          </cell>
          <cell r="H1887">
            <v>27991</v>
          </cell>
          <cell r="I1887" t="str">
            <v>0000000066</v>
          </cell>
          <cell r="J1887" t="str">
            <v>S1</v>
          </cell>
          <cell r="K1887" t="str">
            <v>TEKNIK KIMIA</v>
          </cell>
          <cell r="L1887" t="str">
            <v>PLAJU</v>
          </cell>
          <cell r="M1887" t="str">
            <v>16/11/2001</v>
          </cell>
          <cell r="N1887" t="str">
            <v>E13132</v>
          </cell>
          <cell r="O1887" t="str">
            <v>TA/PTA</v>
          </cell>
          <cell r="P1887">
            <v>0</v>
          </cell>
          <cell r="Q1887">
            <v>6</v>
          </cell>
          <cell r="R1887">
            <v>6</v>
          </cell>
          <cell r="S1887">
            <v>13.333333333333334</v>
          </cell>
          <cell r="T1887">
            <v>7</v>
          </cell>
          <cell r="U1887">
            <v>2</v>
          </cell>
          <cell r="V1887">
            <v>-2</v>
          </cell>
          <cell r="W1887">
            <v>28</v>
          </cell>
          <cell r="X1887">
            <v>48079</v>
          </cell>
        </row>
        <row r="1888">
          <cell r="A1888" t="str">
            <v>741185</v>
          </cell>
          <cell r="B1888" t="str">
            <v xml:space="preserve">HENDRO SUSANTO  ST  </v>
          </cell>
          <cell r="C1888" t="str">
            <v>08</v>
          </cell>
          <cell r="D1888" t="str">
            <v>16/11/2001</v>
          </cell>
          <cell r="E1888" t="str">
            <v>AST. AHLI REN OPS</v>
          </cell>
          <cell r="F1888" t="str">
            <v>06</v>
          </cell>
          <cell r="G1888" t="str">
            <v>08/08/2003</v>
          </cell>
          <cell r="H1888">
            <v>27994</v>
          </cell>
          <cell r="I1888" t="str">
            <v>0000000066</v>
          </cell>
          <cell r="J1888" t="str">
            <v>S1</v>
          </cell>
          <cell r="K1888" t="str">
            <v>TEKNIK KIMIA</v>
          </cell>
          <cell r="L1888" t="str">
            <v>PLAJU</v>
          </cell>
          <cell r="M1888" t="str">
            <v>16/11/2001</v>
          </cell>
          <cell r="N1888" t="str">
            <v>E13132</v>
          </cell>
          <cell r="O1888" t="str">
            <v>TA/PTA</v>
          </cell>
          <cell r="P1888">
            <v>0</v>
          </cell>
          <cell r="Q1888">
            <v>6</v>
          </cell>
          <cell r="R1888">
            <v>6</v>
          </cell>
          <cell r="S1888">
            <v>13.333333333333334</v>
          </cell>
          <cell r="T1888">
            <v>7</v>
          </cell>
          <cell r="U1888">
            <v>1</v>
          </cell>
          <cell r="V1888">
            <v>-2</v>
          </cell>
          <cell r="W1888">
            <v>28</v>
          </cell>
          <cell r="X1888">
            <v>48082</v>
          </cell>
        </row>
        <row r="1889">
          <cell r="A1889" t="str">
            <v>741258</v>
          </cell>
          <cell r="B1889" t="str">
            <v xml:space="preserve">MUHAMMAD RAHMAD  ST  </v>
          </cell>
          <cell r="C1889" t="str">
            <v>08</v>
          </cell>
          <cell r="D1889" t="str">
            <v>16/11/2001</v>
          </cell>
          <cell r="E1889" t="str">
            <v>PWS. JAGA POLYPROPYLENE</v>
          </cell>
          <cell r="F1889" t="str">
            <v>06</v>
          </cell>
          <cell r="G1889" t="str">
            <v>16/09/2002</v>
          </cell>
          <cell r="H1889">
            <v>27513</v>
          </cell>
          <cell r="I1889" t="str">
            <v>0000000066</v>
          </cell>
          <cell r="J1889" t="str">
            <v>S1</v>
          </cell>
          <cell r="K1889" t="str">
            <v>TEKNIK KIMIA</v>
          </cell>
          <cell r="L1889" t="str">
            <v>PLAJU</v>
          </cell>
          <cell r="M1889" t="str">
            <v>16/11/2001</v>
          </cell>
          <cell r="N1889" t="str">
            <v>E13131</v>
          </cell>
          <cell r="O1889" t="str">
            <v>P P</v>
          </cell>
          <cell r="P1889">
            <v>0</v>
          </cell>
          <cell r="Q1889">
            <v>6</v>
          </cell>
          <cell r="R1889">
            <v>6</v>
          </cell>
          <cell r="S1889">
            <v>13.333333333333334</v>
          </cell>
          <cell r="T1889">
            <v>7</v>
          </cell>
          <cell r="U1889">
            <v>2</v>
          </cell>
          <cell r="V1889">
            <v>-2</v>
          </cell>
          <cell r="W1889">
            <v>29</v>
          </cell>
          <cell r="X1889">
            <v>47602</v>
          </cell>
        </row>
        <row r="1890">
          <cell r="A1890" t="str">
            <v>741299</v>
          </cell>
          <cell r="B1890" t="str">
            <v xml:space="preserve">RIFAI HASAN  ST  </v>
          </cell>
          <cell r="C1890" t="str">
            <v>08</v>
          </cell>
          <cell r="D1890" t="str">
            <v>16/11/2001</v>
          </cell>
          <cell r="E1890" t="str">
            <v>POK.SPES.BANG ROT.EQUIP</v>
          </cell>
          <cell r="F1890" t="str">
            <v>07</v>
          </cell>
          <cell r="G1890" t="str">
            <v>15/07/2002</v>
          </cell>
          <cell r="H1890">
            <v>27951</v>
          </cell>
          <cell r="I1890" t="str">
            <v>0000000055</v>
          </cell>
          <cell r="J1890" t="str">
            <v>S1</v>
          </cell>
          <cell r="K1890" t="str">
            <v>TEKNIK MESIN</v>
          </cell>
          <cell r="L1890" t="str">
            <v>PLAJU</v>
          </cell>
          <cell r="M1890" t="str">
            <v>16/11/2001</v>
          </cell>
          <cell r="N1890" t="str">
            <v>E13A90</v>
          </cell>
          <cell r="O1890" t="str">
            <v>ENJ. PEM</v>
          </cell>
          <cell r="P1890">
            <v>0</v>
          </cell>
          <cell r="Q1890">
            <v>5</v>
          </cell>
          <cell r="R1890">
            <v>5</v>
          </cell>
          <cell r="S1890">
            <v>10</v>
          </cell>
          <cell r="T1890">
            <v>7</v>
          </cell>
          <cell r="U1890">
            <v>2</v>
          </cell>
          <cell r="V1890">
            <v>-1</v>
          </cell>
          <cell r="W1890">
            <v>28</v>
          </cell>
          <cell r="X1890">
            <v>48039</v>
          </cell>
        </row>
        <row r="1891">
          <cell r="A1891" t="str">
            <v>741744</v>
          </cell>
          <cell r="B1891" t="str">
            <v xml:space="preserve">CATUR DERMAWAN  SE  </v>
          </cell>
          <cell r="C1891" t="str">
            <v>08</v>
          </cell>
          <cell r="D1891" t="str">
            <v>16/11/2001</v>
          </cell>
          <cell r="E1891" t="str">
            <v>PWS. KONSOLIDASI ANGG</v>
          </cell>
          <cell r="F1891" t="str">
            <v>06</v>
          </cell>
          <cell r="G1891" t="str">
            <v>27/11/2001</v>
          </cell>
          <cell r="H1891">
            <v>27008</v>
          </cell>
          <cell r="I1891" t="str">
            <v>0000000066</v>
          </cell>
          <cell r="J1891" t="str">
            <v>S1</v>
          </cell>
          <cell r="K1891" t="str">
            <v>EKONOMI AKUNTANSI</v>
          </cell>
          <cell r="L1891" t="str">
            <v>PLAJU</v>
          </cell>
          <cell r="M1891" t="str">
            <v>16/11/2001</v>
          </cell>
          <cell r="N1891" t="str">
            <v>E13810</v>
          </cell>
          <cell r="O1891" t="str">
            <v>KONTROLLER</v>
          </cell>
          <cell r="P1891">
            <v>0</v>
          </cell>
          <cell r="Q1891">
            <v>6</v>
          </cell>
          <cell r="R1891">
            <v>6</v>
          </cell>
          <cell r="S1891">
            <v>13.333333333333334</v>
          </cell>
          <cell r="T1891">
            <v>7</v>
          </cell>
          <cell r="U1891">
            <v>3</v>
          </cell>
          <cell r="V1891">
            <v>-2</v>
          </cell>
          <cell r="W1891">
            <v>31</v>
          </cell>
          <cell r="X1891">
            <v>47097</v>
          </cell>
        </row>
        <row r="1892">
          <cell r="A1892" t="str">
            <v>741809</v>
          </cell>
          <cell r="B1892" t="str">
            <v xml:space="preserve">EKA SUHENDRA  SE  </v>
          </cell>
          <cell r="C1892" t="str">
            <v>08</v>
          </cell>
          <cell r="D1892" t="str">
            <v>16/11/2001</v>
          </cell>
          <cell r="E1892" t="str">
            <v>PWS. PAJAK</v>
          </cell>
          <cell r="F1892" t="str">
            <v>07</v>
          </cell>
          <cell r="G1892" t="str">
            <v>01/10/2003</v>
          </cell>
          <cell r="H1892">
            <v>28167</v>
          </cell>
          <cell r="I1892" t="str">
            <v>0000000066</v>
          </cell>
          <cell r="J1892" t="str">
            <v>S1</v>
          </cell>
          <cell r="K1892" t="str">
            <v>EKONOMI AKUNTANSI</v>
          </cell>
          <cell r="L1892" t="str">
            <v>PLAJU</v>
          </cell>
          <cell r="M1892" t="str">
            <v>16/11/2001</v>
          </cell>
          <cell r="N1892" t="str">
            <v>E13830</v>
          </cell>
          <cell r="O1892" t="str">
            <v>PERBENDAHARAAN</v>
          </cell>
          <cell r="P1892">
            <v>0</v>
          </cell>
          <cell r="Q1892">
            <v>6</v>
          </cell>
          <cell r="R1892">
            <v>6</v>
          </cell>
          <cell r="S1892">
            <v>13.333333333333334</v>
          </cell>
          <cell r="T1892">
            <v>7</v>
          </cell>
          <cell r="U1892">
            <v>1</v>
          </cell>
          <cell r="V1892">
            <v>-1</v>
          </cell>
          <cell r="W1892">
            <v>27</v>
          </cell>
          <cell r="X1892">
            <v>48255</v>
          </cell>
        </row>
        <row r="1893">
          <cell r="A1893" t="str">
            <v>742019</v>
          </cell>
          <cell r="B1893" t="str">
            <v xml:space="preserve">DEDE MIHARJA  SE  </v>
          </cell>
          <cell r="C1893" t="str">
            <v>08</v>
          </cell>
          <cell r="D1893" t="str">
            <v>16/11/2001</v>
          </cell>
          <cell r="E1893" t="str">
            <v>PWS. REN KEBUTUHAN SDM</v>
          </cell>
          <cell r="F1893" t="str">
            <v>06</v>
          </cell>
          <cell r="G1893" t="str">
            <v>16/04/2003</v>
          </cell>
          <cell r="H1893">
            <v>27542</v>
          </cell>
          <cell r="I1893" t="str">
            <v>0000000056</v>
          </cell>
          <cell r="J1893" t="str">
            <v>S1</v>
          </cell>
          <cell r="K1893" t="str">
            <v>EKONOMI AKUNTANSI</v>
          </cell>
          <cell r="L1893" t="str">
            <v>PLAJU</v>
          </cell>
          <cell r="M1893" t="str">
            <v>16/11/2001</v>
          </cell>
          <cell r="N1893" t="str">
            <v>E13720</v>
          </cell>
          <cell r="O1893" t="str">
            <v>RENBANG</v>
          </cell>
          <cell r="P1893">
            <v>0</v>
          </cell>
          <cell r="Q1893">
            <v>5</v>
          </cell>
          <cell r="R1893">
            <v>6</v>
          </cell>
          <cell r="S1893">
            <v>11.666666666666666</v>
          </cell>
          <cell r="T1893">
            <v>7</v>
          </cell>
          <cell r="U1893">
            <v>1</v>
          </cell>
          <cell r="V1893">
            <v>-2</v>
          </cell>
          <cell r="W1893">
            <v>29</v>
          </cell>
          <cell r="X1893">
            <v>47631</v>
          </cell>
        </row>
        <row r="1894">
          <cell r="A1894" t="str">
            <v>742481</v>
          </cell>
          <cell r="B1894" t="str">
            <v xml:space="preserve">IWAN RIDWAN FAIZAL  SSOS  </v>
          </cell>
          <cell r="C1894" t="str">
            <v>08</v>
          </cell>
          <cell r="D1894" t="str">
            <v>16/11/2001</v>
          </cell>
          <cell r="E1894" t="str">
            <v>PWS.DATA &amp; ADM</v>
          </cell>
          <cell r="F1894" t="str">
            <v>07</v>
          </cell>
          <cell r="G1894" t="str">
            <v>01/01/2002</v>
          </cell>
          <cell r="H1894">
            <v>26929</v>
          </cell>
          <cell r="I1894" t="str">
            <v>0000000056</v>
          </cell>
          <cell r="J1894" t="str">
            <v>S1</v>
          </cell>
          <cell r="K1894" t="str">
            <v>SARJANA ILMU KOMUNIKASI</v>
          </cell>
          <cell r="L1894" t="str">
            <v>PLAJU</v>
          </cell>
          <cell r="M1894" t="str">
            <v>16/11/2001</v>
          </cell>
          <cell r="N1894" t="str">
            <v>E13620</v>
          </cell>
          <cell r="O1894" t="str">
            <v>HUPMAS</v>
          </cell>
          <cell r="P1894">
            <v>0</v>
          </cell>
          <cell r="Q1894">
            <v>5</v>
          </cell>
          <cell r="R1894">
            <v>6</v>
          </cell>
          <cell r="S1894">
            <v>11.666666666666666</v>
          </cell>
          <cell r="T1894">
            <v>7</v>
          </cell>
          <cell r="U1894">
            <v>2</v>
          </cell>
          <cell r="V1894">
            <v>-1</v>
          </cell>
          <cell r="W1894">
            <v>31</v>
          </cell>
          <cell r="X1894">
            <v>47018</v>
          </cell>
        </row>
        <row r="1895">
          <cell r="A1895" t="str">
            <v>743275</v>
          </cell>
          <cell r="B1895" t="str">
            <v xml:space="preserve">ISMAIL    </v>
          </cell>
          <cell r="C1895" t="str">
            <v>14</v>
          </cell>
          <cell r="D1895" t="str">
            <v>15/01/2003</v>
          </cell>
          <cell r="E1895" t="str">
            <v>TESTER JAGA LAB.PL</v>
          </cell>
          <cell r="F1895" t="str">
            <v>11</v>
          </cell>
          <cell r="G1895" t="str">
            <v>16/01/2003</v>
          </cell>
          <cell r="H1895">
            <v>30381</v>
          </cell>
          <cell r="I1895" t="str">
            <v>---------5</v>
          </cell>
          <cell r="J1895" t="str">
            <v>SMK</v>
          </cell>
          <cell r="K1895" t="str">
            <v>SMK AVIONIK</v>
          </cell>
          <cell r="L1895" t="str">
            <v>PLAJU</v>
          </cell>
          <cell r="M1895" t="str">
            <v>15/01/2003</v>
          </cell>
          <cell r="N1895" t="str">
            <v>E13140</v>
          </cell>
          <cell r="O1895" t="str">
            <v>LABORATORIUM</v>
          </cell>
          <cell r="P1895" t="e">
            <v>#VALUE!</v>
          </cell>
          <cell r="Q1895" t="e">
            <v>#VALUE!</v>
          </cell>
          <cell r="R1895">
            <v>5</v>
          </cell>
          <cell r="S1895" t="e">
            <v>#VALUE!</v>
          </cell>
          <cell r="T1895">
            <v>3</v>
          </cell>
          <cell r="U1895">
            <v>1</v>
          </cell>
          <cell r="V1895">
            <v>-3</v>
          </cell>
          <cell r="W1895">
            <v>21</v>
          </cell>
          <cell r="X1895">
            <v>50470</v>
          </cell>
        </row>
        <row r="1896">
          <cell r="A1896" t="str">
            <v>743283</v>
          </cell>
          <cell r="B1896" t="str">
            <v xml:space="preserve">RUSTAM HIDAYAT    </v>
          </cell>
          <cell r="C1896" t="str">
            <v>14</v>
          </cell>
          <cell r="D1896" t="str">
            <v>15/01/2003</v>
          </cell>
          <cell r="E1896" t="str">
            <v>OPR. N2, H2 PLANT</v>
          </cell>
          <cell r="F1896" t="str">
            <v>11</v>
          </cell>
          <cell r="G1896" t="str">
            <v>16/01/2003</v>
          </cell>
          <cell r="H1896">
            <v>30344</v>
          </cell>
          <cell r="I1896" t="str">
            <v>---------5</v>
          </cell>
          <cell r="J1896" t="str">
            <v>SMK</v>
          </cell>
          <cell r="K1896" t="str">
            <v>SMK MEKANIK OTOMOTIF</v>
          </cell>
          <cell r="L1896" t="str">
            <v>PLAJU</v>
          </cell>
          <cell r="M1896" t="str">
            <v>15/01/2003</v>
          </cell>
          <cell r="N1896" t="str">
            <v>E13131</v>
          </cell>
          <cell r="O1896" t="str">
            <v>P P</v>
          </cell>
          <cell r="P1896" t="e">
            <v>#VALUE!</v>
          </cell>
          <cell r="Q1896" t="e">
            <v>#VALUE!</v>
          </cell>
          <cell r="R1896">
            <v>5</v>
          </cell>
          <cell r="S1896" t="e">
            <v>#VALUE!</v>
          </cell>
          <cell r="T1896">
            <v>3</v>
          </cell>
          <cell r="U1896">
            <v>1</v>
          </cell>
          <cell r="V1896">
            <v>-3</v>
          </cell>
          <cell r="W1896">
            <v>21</v>
          </cell>
          <cell r="X1896">
            <v>50433</v>
          </cell>
        </row>
        <row r="1897">
          <cell r="A1897" t="str">
            <v>743291</v>
          </cell>
          <cell r="B1897" t="str">
            <v xml:space="preserve">ANDI NAYUSA    </v>
          </cell>
          <cell r="C1897" t="str">
            <v>14</v>
          </cell>
          <cell r="D1897" t="str">
            <v>15/01/2003</v>
          </cell>
          <cell r="E1897" t="str">
            <v>OPR. CD II &amp; FLARE</v>
          </cell>
          <cell r="F1897" t="str">
            <v>11</v>
          </cell>
          <cell r="G1897" t="str">
            <v>16/01/2003</v>
          </cell>
          <cell r="H1897">
            <v>30245</v>
          </cell>
          <cell r="I1897" t="str">
            <v>---------5</v>
          </cell>
          <cell r="J1897" t="str">
            <v>SMA</v>
          </cell>
          <cell r="K1897" t="str">
            <v>S.M.A-B/PASPAL</v>
          </cell>
          <cell r="L1897" t="str">
            <v>PLAJU</v>
          </cell>
          <cell r="M1897" t="str">
            <v>15/01/2003</v>
          </cell>
          <cell r="N1897" t="str">
            <v>E13111</v>
          </cell>
          <cell r="O1897" t="str">
            <v>CD &amp; GP</v>
          </cell>
          <cell r="P1897" t="e">
            <v>#VALUE!</v>
          </cell>
          <cell r="Q1897" t="e">
            <v>#VALUE!</v>
          </cell>
          <cell r="R1897">
            <v>5</v>
          </cell>
          <cell r="S1897" t="e">
            <v>#VALUE!</v>
          </cell>
          <cell r="T1897">
            <v>3</v>
          </cell>
          <cell r="U1897">
            <v>1</v>
          </cell>
          <cell r="V1897">
            <v>-3</v>
          </cell>
          <cell r="W1897">
            <v>22</v>
          </cell>
          <cell r="X1897">
            <v>50334</v>
          </cell>
        </row>
        <row r="1898">
          <cell r="A1898" t="str">
            <v>743307</v>
          </cell>
          <cell r="B1898" t="str">
            <v xml:space="preserve">ISHAK    </v>
          </cell>
          <cell r="C1898" t="str">
            <v>14</v>
          </cell>
          <cell r="D1898" t="str">
            <v>15/01/2003</v>
          </cell>
          <cell r="E1898" t="str">
            <v>OPR.PANEL BOARD</v>
          </cell>
          <cell r="F1898" t="str">
            <v>11</v>
          </cell>
          <cell r="G1898" t="str">
            <v>16/01/2003</v>
          </cell>
          <cell r="H1898">
            <v>30149</v>
          </cell>
          <cell r="I1898" t="str">
            <v>---------5</v>
          </cell>
          <cell r="J1898" t="str">
            <v>SMA</v>
          </cell>
          <cell r="K1898" t="str">
            <v>S.M.A-B/PASPAL</v>
          </cell>
          <cell r="L1898" t="str">
            <v>PLAJU</v>
          </cell>
          <cell r="M1898" t="str">
            <v>15/01/2003</v>
          </cell>
          <cell r="N1898" t="str">
            <v>E13132</v>
          </cell>
          <cell r="O1898" t="str">
            <v>TA/PTA</v>
          </cell>
          <cell r="P1898" t="e">
            <v>#VALUE!</v>
          </cell>
          <cell r="Q1898" t="e">
            <v>#VALUE!</v>
          </cell>
          <cell r="R1898">
            <v>5</v>
          </cell>
          <cell r="S1898" t="e">
            <v>#VALUE!</v>
          </cell>
          <cell r="T1898">
            <v>3</v>
          </cell>
          <cell r="U1898">
            <v>1</v>
          </cell>
          <cell r="V1898">
            <v>-3</v>
          </cell>
          <cell r="W1898">
            <v>22</v>
          </cell>
          <cell r="X1898">
            <v>50238</v>
          </cell>
        </row>
        <row r="1899">
          <cell r="A1899" t="str">
            <v>743315</v>
          </cell>
          <cell r="B1899" t="str">
            <v xml:space="preserve">AKHMAD RIZAL    </v>
          </cell>
          <cell r="C1899" t="str">
            <v>14</v>
          </cell>
          <cell r="D1899" t="str">
            <v>15/01/2003</v>
          </cell>
          <cell r="E1899" t="str">
            <v>TESTER JAGA LAB.PL</v>
          </cell>
          <cell r="F1899" t="str">
            <v>11</v>
          </cell>
          <cell r="G1899" t="str">
            <v>16/01/2003</v>
          </cell>
          <cell r="H1899">
            <v>30146</v>
          </cell>
          <cell r="I1899" t="str">
            <v>---------5</v>
          </cell>
          <cell r="J1899" t="str">
            <v>SMA</v>
          </cell>
          <cell r="K1899" t="str">
            <v>S.M.A-B/PASPAL</v>
          </cell>
          <cell r="L1899" t="str">
            <v>PLAJU</v>
          </cell>
          <cell r="M1899" t="str">
            <v>15/01/2003</v>
          </cell>
          <cell r="N1899" t="str">
            <v>E13140</v>
          </cell>
          <cell r="O1899" t="str">
            <v>LABORATORIUM</v>
          </cell>
          <cell r="P1899" t="e">
            <v>#VALUE!</v>
          </cell>
          <cell r="Q1899" t="e">
            <v>#VALUE!</v>
          </cell>
          <cell r="R1899">
            <v>5</v>
          </cell>
          <cell r="S1899" t="e">
            <v>#VALUE!</v>
          </cell>
          <cell r="T1899">
            <v>3</v>
          </cell>
          <cell r="U1899">
            <v>1</v>
          </cell>
          <cell r="V1899">
            <v>-3</v>
          </cell>
          <cell r="W1899">
            <v>22</v>
          </cell>
          <cell r="X1899">
            <v>50235</v>
          </cell>
        </row>
        <row r="1900">
          <cell r="A1900" t="str">
            <v>743323</v>
          </cell>
          <cell r="B1900" t="str">
            <v xml:space="preserve">HENDRU ROMULAN    </v>
          </cell>
          <cell r="C1900" t="str">
            <v>14</v>
          </cell>
          <cell r="D1900" t="str">
            <v>15/01/2003</v>
          </cell>
          <cell r="E1900" t="str">
            <v>PMK.H2 PLANT</v>
          </cell>
          <cell r="F1900" t="str">
            <v>10</v>
          </cell>
          <cell r="G1900" t="str">
            <v>08/08/2003</v>
          </cell>
          <cell r="H1900">
            <v>29987</v>
          </cell>
          <cell r="I1900" t="str">
            <v>---------5</v>
          </cell>
          <cell r="J1900" t="str">
            <v>SMA</v>
          </cell>
          <cell r="K1900" t="str">
            <v>S.M.A-B/PASPAL</v>
          </cell>
          <cell r="L1900" t="str">
            <v>PLAJU</v>
          </cell>
          <cell r="M1900" t="str">
            <v>15/01/2003</v>
          </cell>
          <cell r="N1900" t="str">
            <v>E13132</v>
          </cell>
          <cell r="O1900" t="str">
            <v>TA/PTA</v>
          </cell>
          <cell r="P1900" t="e">
            <v>#VALUE!</v>
          </cell>
          <cell r="Q1900" t="e">
            <v>#VALUE!</v>
          </cell>
          <cell r="R1900">
            <v>5</v>
          </cell>
          <cell r="S1900" t="e">
            <v>#VALUE!</v>
          </cell>
          <cell r="T1900">
            <v>3</v>
          </cell>
          <cell r="U1900">
            <v>1</v>
          </cell>
          <cell r="V1900">
            <v>-4</v>
          </cell>
          <cell r="W1900">
            <v>22</v>
          </cell>
          <cell r="X1900">
            <v>50076</v>
          </cell>
        </row>
        <row r="1901">
          <cell r="A1901" t="str">
            <v>743331</v>
          </cell>
          <cell r="B1901" t="str">
            <v xml:space="preserve">HIDAYAT FANDITA    </v>
          </cell>
          <cell r="C1901" t="str">
            <v>14</v>
          </cell>
          <cell r="D1901" t="str">
            <v>15/01/2003</v>
          </cell>
          <cell r="E1901" t="str">
            <v>OPR. SEKSI 100 - 900</v>
          </cell>
          <cell r="F1901" t="str">
            <v>11</v>
          </cell>
          <cell r="G1901" t="str">
            <v>16/01/2003</v>
          </cell>
          <cell r="H1901">
            <v>30179</v>
          </cell>
          <cell r="I1901" t="str">
            <v>---------5</v>
          </cell>
          <cell r="J1901" t="str">
            <v>SMA</v>
          </cell>
          <cell r="K1901" t="str">
            <v>S.M.A-B/PASPAL</v>
          </cell>
          <cell r="L1901" t="str">
            <v>PLAJU</v>
          </cell>
          <cell r="M1901" t="str">
            <v>15/01/2003</v>
          </cell>
          <cell r="N1901" t="str">
            <v>E13131</v>
          </cell>
          <cell r="O1901" t="str">
            <v>P P</v>
          </cell>
          <cell r="P1901" t="e">
            <v>#VALUE!</v>
          </cell>
          <cell r="Q1901" t="e">
            <v>#VALUE!</v>
          </cell>
          <cell r="R1901">
            <v>5</v>
          </cell>
          <cell r="S1901" t="e">
            <v>#VALUE!</v>
          </cell>
          <cell r="T1901">
            <v>3</v>
          </cell>
          <cell r="U1901">
            <v>1</v>
          </cell>
          <cell r="V1901">
            <v>-3</v>
          </cell>
          <cell r="W1901">
            <v>22</v>
          </cell>
          <cell r="X1901">
            <v>50268</v>
          </cell>
        </row>
        <row r="1902">
          <cell r="A1902" t="str">
            <v>743348</v>
          </cell>
          <cell r="B1902" t="str">
            <v xml:space="preserve">ANDRI ARI WIBOWO    </v>
          </cell>
          <cell r="C1902" t="str">
            <v>14</v>
          </cell>
          <cell r="D1902" t="str">
            <v>15/01/2003</v>
          </cell>
          <cell r="E1902" t="str">
            <v>OPR. TANK RPM 4/7 SG</v>
          </cell>
          <cell r="F1902" t="str">
            <v>11</v>
          </cell>
          <cell r="G1902" t="str">
            <v>16/01/2003</v>
          </cell>
          <cell r="H1902">
            <v>30208</v>
          </cell>
          <cell r="I1902" t="str">
            <v>---------5</v>
          </cell>
          <cell r="J1902" t="str">
            <v>SMA</v>
          </cell>
          <cell r="K1902" t="str">
            <v>S.M.A-B/PASPAL</v>
          </cell>
          <cell r="L1902" t="str">
            <v>SUNGAI GERONG</v>
          </cell>
          <cell r="M1902" t="str">
            <v>15/01/2003</v>
          </cell>
          <cell r="N1902" t="str">
            <v>E13119</v>
          </cell>
          <cell r="O1902" t="str">
            <v>I T P</v>
          </cell>
          <cell r="P1902" t="e">
            <v>#VALUE!</v>
          </cell>
          <cell r="Q1902" t="e">
            <v>#VALUE!</v>
          </cell>
          <cell r="R1902">
            <v>5</v>
          </cell>
          <cell r="S1902" t="e">
            <v>#VALUE!</v>
          </cell>
          <cell r="T1902">
            <v>3</v>
          </cell>
          <cell r="U1902">
            <v>1</v>
          </cell>
          <cell r="V1902">
            <v>-3</v>
          </cell>
          <cell r="W1902">
            <v>22</v>
          </cell>
          <cell r="X1902">
            <v>50297</v>
          </cell>
        </row>
        <row r="1903">
          <cell r="A1903" t="str">
            <v>743356</v>
          </cell>
          <cell r="B1903" t="str">
            <v xml:space="preserve">HAFIZ WAHYONO    </v>
          </cell>
          <cell r="C1903" t="str">
            <v>14</v>
          </cell>
          <cell r="D1903" t="str">
            <v>15/01/2003</v>
          </cell>
          <cell r="E1903" t="str">
            <v>PMK. PET SET</v>
          </cell>
          <cell r="F1903" t="str">
            <v>10</v>
          </cell>
          <cell r="G1903" t="str">
            <v>08/08/2003</v>
          </cell>
          <cell r="H1903">
            <v>30213</v>
          </cell>
          <cell r="I1903" t="str">
            <v>---------5</v>
          </cell>
          <cell r="J1903" t="str">
            <v>SMA</v>
          </cell>
          <cell r="K1903" t="str">
            <v>S.M.A-B/PASPAL</v>
          </cell>
          <cell r="L1903" t="str">
            <v>PLAJU</v>
          </cell>
          <cell r="M1903" t="str">
            <v>15/01/2003</v>
          </cell>
          <cell r="N1903" t="str">
            <v>E13132</v>
          </cell>
          <cell r="O1903" t="str">
            <v>TA/PTA</v>
          </cell>
          <cell r="P1903" t="e">
            <v>#VALUE!</v>
          </cell>
          <cell r="Q1903" t="e">
            <v>#VALUE!</v>
          </cell>
          <cell r="R1903">
            <v>5</v>
          </cell>
          <cell r="S1903" t="e">
            <v>#VALUE!</v>
          </cell>
          <cell r="T1903">
            <v>3</v>
          </cell>
          <cell r="U1903">
            <v>1</v>
          </cell>
          <cell r="V1903">
            <v>-4</v>
          </cell>
          <cell r="W1903">
            <v>22</v>
          </cell>
          <cell r="X1903">
            <v>50302</v>
          </cell>
        </row>
        <row r="1904">
          <cell r="A1904" t="str">
            <v>743364</v>
          </cell>
          <cell r="B1904" t="str">
            <v xml:space="preserve">WIDYHARTO HADI    </v>
          </cell>
          <cell r="C1904" t="str">
            <v>14</v>
          </cell>
          <cell r="D1904" t="str">
            <v>15/01/2003</v>
          </cell>
          <cell r="E1904" t="str">
            <v>OPR. PENY PRODUKSI SG</v>
          </cell>
          <cell r="F1904" t="str">
            <v>11</v>
          </cell>
          <cell r="G1904" t="str">
            <v>16/01/2003</v>
          </cell>
          <cell r="H1904">
            <v>30486</v>
          </cell>
          <cell r="I1904" t="str">
            <v>---------5</v>
          </cell>
          <cell r="J1904" t="str">
            <v>SMA</v>
          </cell>
          <cell r="K1904" t="str">
            <v>S.M.A-B/PASPAL</v>
          </cell>
          <cell r="L1904" t="str">
            <v>SUNGAI GERONG</v>
          </cell>
          <cell r="M1904" t="str">
            <v>15/01/2003</v>
          </cell>
          <cell r="N1904" t="str">
            <v>E13119</v>
          </cell>
          <cell r="O1904" t="str">
            <v>I T P</v>
          </cell>
          <cell r="P1904" t="e">
            <v>#VALUE!</v>
          </cell>
          <cell r="Q1904" t="e">
            <v>#VALUE!</v>
          </cell>
          <cell r="R1904">
            <v>5</v>
          </cell>
          <cell r="S1904" t="e">
            <v>#VALUE!</v>
          </cell>
          <cell r="T1904">
            <v>3</v>
          </cell>
          <cell r="U1904">
            <v>1</v>
          </cell>
          <cell r="V1904">
            <v>-3</v>
          </cell>
          <cell r="W1904">
            <v>21</v>
          </cell>
          <cell r="X1904">
            <v>50575</v>
          </cell>
        </row>
        <row r="1905">
          <cell r="A1905" t="str">
            <v>743372</v>
          </cell>
          <cell r="B1905" t="str">
            <v xml:space="preserve">MULYONO SUSILAWAN    </v>
          </cell>
          <cell r="C1905" t="str">
            <v>14</v>
          </cell>
          <cell r="D1905" t="str">
            <v>15/01/2003</v>
          </cell>
          <cell r="E1905" t="str">
            <v>OPR. F G C</v>
          </cell>
          <cell r="F1905" t="str">
            <v>11</v>
          </cell>
          <cell r="G1905" t="str">
            <v>16/01/2003</v>
          </cell>
          <cell r="H1905">
            <v>30347</v>
          </cell>
          <cell r="I1905" t="str">
            <v>---------6</v>
          </cell>
          <cell r="J1905" t="str">
            <v>SMA</v>
          </cell>
          <cell r="K1905" t="str">
            <v>S.M.A-B/PASPAL</v>
          </cell>
          <cell r="L1905" t="str">
            <v>SUNGAI GERONG</v>
          </cell>
          <cell r="M1905" t="str">
            <v>15/01/2003</v>
          </cell>
          <cell r="N1905" t="str">
            <v>E13112</v>
          </cell>
          <cell r="O1905" t="str">
            <v>CD &amp; L</v>
          </cell>
          <cell r="P1905" t="e">
            <v>#VALUE!</v>
          </cell>
          <cell r="Q1905" t="e">
            <v>#VALUE!</v>
          </cell>
          <cell r="R1905">
            <v>6</v>
          </cell>
          <cell r="S1905" t="e">
            <v>#VALUE!</v>
          </cell>
          <cell r="T1905">
            <v>3</v>
          </cell>
          <cell r="U1905">
            <v>1</v>
          </cell>
          <cell r="V1905">
            <v>-3</v>
          </cell>
          <cell r="W1905">
            <v>21</v>
          </cell>
          <cell r="X1905">
            <v>50436</v>
          </cell>
        </row>
        <row r="1906">
          <cell r="A1906" t="str">
            <v>743389</v>
          </cell>
          <cell r="B1906" t="str">
            <v xml:space="preserve">SYAFRUDDIN STEVEN M    </v>
          </cell>
          <cell r="C1906" t="str">
            <v>14</v>
          </cell>
          <cell r="D1906" t="str">
            <v>15/01/2003</v>
          </cell>
          <cell r="E1906" t="str">
            <v>OPR. RDU &amp; HAWS</v>
          </cell>
          <cell r="F1906" t="str">
            <v>11</v>
          </cell>
          <cell r="G1906" t="str">
            <v>16/01/2003</v>
          </cell>
          <cell r="H1906">
            <v>30246</v>
          </cell>
          <cell r="I1906" t="str">
            <v>---------5</v>
          </cell>
          <cell r="J1906" t="str">
            <v>SMA</v>
          </cell>
          <cell r="K1906" t="str">
            <v>S.M.A-B/PASPAL</v>
          </cell>
          <cell r="L1906" t="str">
            <v>PLAJU</v>
          </cell>
          <cell r="M1906" t="str">
            <v>15/01/2003</v>
          </cell>
          <cell r="N1906" t="str">
            <v>E13111</v>
          </cell>
          <cell r="O1906" t="str">
            <v>CD &amp; GP</v>
          </cell>
          <cell r="P1906" t="e">
            <v>#VALUE!</v>
          </cell>
          <cell r="Q1906" t="e">
            <v>#VALUE!</v>
          </cell>
          <cell r="R1906">
            <v>5</v>
          </cell>
          <cell r="S1906" t="e">
            <v>#VALUE!</v>
          </cell>
          <cell r="T1906">
            <v>3</v>
          </cell>
          <cell r="U1906">
            <v>1</v>
          </cell>
          <cell r="V1906">
            <v>-3</v>
          </cell>
          <cell r="W1906">
            <v>22</v>
          </cell>
          <cell r="X1906">
            <v>50335</v>
          </cell>
        </row>
        <row r="1907">
          <cell r="A1907" t="str">
            <v>743397</v>
          </cell>
          <cell r="B1907" t="str">
            <v xml:space="preserve">DEDY KURNIAWAN    </v>
          </cell>
          <cell r="C1907" t="str">
            <v>14</v>
          </cell>
          <cell r="D1907" t="str">
            <v>15/01/2003</v>
          </cell>
          <cell r="E1907" t="str">
            <v>OPR. PA COMP TA</v>
          </cell>
          <cell r="F1907" t="str">
            <v>11</v>
          </cell>
          <cell r="G1907" t="str">
            <v>08/08/2003</v>
          </cell>
          <cell r="H1907">
            <v>30287</v>
          </cell>
          <cell r="I1907" t="str">
            <v>---------5</v>
          </cell>
          <cell r="J1907" t="str">
            <v>SMA</v>
          </cell>
          <cell r="K1907" t="str">
            <v>S.M.A-B/PASPAL</v>
          </cell>
          <cell r="L1907" t="str">
            <v>PLAJU</v>
          </cell>
          <cell r="M1907" t="str">
            <v>15/01/2003</v>
          </cell>
          <cell r="N1907" t="str">
            <v>E13132</v>
          </cell>
          <cell r="O1907" t="str">
            <v>TA/PTA</v>
          </cell>
          <cell r="P1907" t="e">
            <v>#VALUE!</v>
          </cell>
          <cell r="Q1907" t="e">
            <v>#VALUE!</v>
          </cell>
          <cell r="R1907">
            <v>5</v>
          </cell>
          <cell r="S1907" t="e">
            <v>#VALUE!</v>
          </cell>
          <cell r="T1907">
            <v>3</v>
          </cell>
          <cell r="U1907">
            <v>1</v>
          </cell>
          <cell r="V1907">
            <v>-3</v>
          </cell>
          <cell r="W1907">
            <v>22</v>
          </cell>
          <cell r="X1907">
            <v>50376</v>
          </cell>
        </row>
        <row r="1908">
          <cell r="A1908" t="str">
            <v>743404</v>
          </cell>
          <cell r="B1908" t="str">
            <v xml:space="preserve">DEDY MULYO    </v>
          </cell>
          <cell r="C1908" t="str">
            <v>14</v>
          </cell>
          <cell r="D1908" t="str">
            <v>15/01/2003</v>
          </cell>
          <cell r="E1908" t="str">
            <v>TESTER JAGA LAB.SG</v>
          </cell>
          <cell r="F1908" t="str">
            <v>11</v>
          </cell>
          <cell r="G1908" t="str">
            <v>16/01/2003</v>
          </cell>
          <cell r="H1908">
            <v>30233</v>
          </cell>
          <cell r="I1908" t="str">
            <v>---------5</v>
          </cell>
          <cell r="J1908" t="str">
            <v>SMK</v>
          </cell>
          <cell r="K1908" t="str">
            <v>SMK LISTRIK PEMAKAIAN</v>
          </cell>
          <cell r="L1908" t="str">
            <v>PLAJU</v>
          </cell>
          <cell r="M1908" t="str">
            <v>15/01/2003</v>
          </cell>
          <cell r="N1908" t="str">
            <v>E13140</v>
          </cell>
          <cell r="O1908" t="str">
            <v>LABORATORIUM</v>
          </cell>
          <cell r="P1908" t="e">
            <v>#VALUE!</v>
          </cell>
          <cell r="Q1908" t="e">
            <v>#VALUE!</v>
          </cell>
          <cell r="R1908">
            <v>5</v>
          </cell>
          <cell r="S1908" t="e">
            <v>#VALUE!</v>
          </cell>
          <cell r="T1908">
            <v>3</v>
          </cell>
          <cell r="U1908">
            <v>1</v>
          </cell>
          <cell r="V1908">
            <v>-3</v>
          </cell>
          <cell r="W1908">
            <v>22</v>
          </cell>
          <cell r="X1908">
            <v>50322</v>
          </cell>
        </row>
        <row r="1909">
          <cell r="A1909" t="str">
            <v>743412</v>
          </cell>
          <cell r="B1909" t="str">
            <v xml:space="preserve">D E D I    </v>
          </cell>
          <cell r="C1909" t="str">
            <v>14</v>
          </cell>
          <cell r="D1909" t="str">
            <v>15/01/2003</v>
          </cell>
          <cell r="E1909" t="str">
            <v>OPR. C T U</v>
          </cell>
          <cell r="F1909" t="str">
            <v>11</v>
          </cell>
          <cell r="G1909" t="str">
            <v>16/01/2003</v>
          </cell>
          <cell r="H1909">
            <v>30287</v>
          </cell>
          <cell r="I1909" t="str">
            <v>---------5</v>
          </cell>
          <cell r="J1909" t="str">
            <v>SMK</v>
          </cell>
          <cell r="K1909" t="str">
            <v>SMK ELEKTRONIKA KOMUNIKASI</v>
          </cell>
          <cell r="L1909" t="str">
            <v>SUNGAI GERONG</v>
          </cell>
          <cell r="M1909" t="str">
            <v>15/01/2003</v>
          </cell>
          <cell r="N1909" t="str">
            <v>E13112</v>
          </cell>
          <cell r="O1909" t="str">
            <v>CD &amp; L</v>
          </cell>
          <cell r="P1909" t="e">
            <v>#VALUE!</v>
          </cell>
          <cell r="Q1909" t="e">
            <v>#VALUE!</v>
          </cell>
          <cell r="R1909">
            <v>5</v>
          </cell>
          <cell r="S1909" t="e">
            <v>#VALUE!</v>
          </cell>
          <cell r="T1909">
            <v>3</v>
          </cell>
          <cell r="U1909">
            <v>1</v>
          </cell>
          <cell r="V1909">
            <v>-3</v>
          </cell>
          <cell r="W1909">
            <v>22</v>
          </cell>
          <cell r="X1909">
            <v>50376</v>
          </cell>
        </row>
        <row r="1910">
          <cell r="A1910" t="str">
            <v>743429</v>
          </cell>
          <cell r="B1910" t="str">
            <v xml:space="preserve">APRIANSYAH    </v>
          </cell>
          <cell r="C1910" t="str">
            <v>14</v>
          </cell>
          <cell r="D1910" t="str">
            <v>15/01/2003</v>
          </cell>
          <cell r="E1910" t="str">
            <v>OPR. AREA I CDU V</v>
          </cell>
          <cell r="F1910" t="str">
            <v>11</v>
          </cell>
          <cell r="G1910" t="str">
            <v>16/01/2003</v>
          </cell>
          <cell r="H1910">
            <v>28956</v>
          </cell>
          <cell r="I1910" t="str">
            <v>---------4</v>
          </cell>
          <cell r="J1910" t="str">
            <v>SMA</v>
          </cell>
          <cell r="K1910" t="str">
            <v>S.M.A-B/PASPAL</v>
          </cell>
          <cell r="L1910" t="str">
            <v>PLAJU</v>
          </cell>
          <cell r="M1910" t="str">
            <v>15/01/2003</v>
          </cell>
          <cell r="N1910" t="str">
            <v>E13111</v>
          </cell>
          <cell r="O1910" t="str">
            <v>CD &amp; GP</v>
          </cell>
          <cell r="P1910" t="e">
            <v>#VALUE!</v>
          </cell>
          <cell r="Q1910" t="e">
            <v>#VALUE!</v>
          </cell>
          <cell r="R1910">
            <v>4</v>
          </cell>
          <cell r="S1910" t="e">
            <v>#VALUE!</v>
          </cell>
          <cell r="T1910">
            <v>3</v>
          </cell>
          <cell r="U1910">
            <v>1</v>
          </cell>
          <cell r="V1910">
            <v>-3</v>
          </cell>
          <cell r="W1910">
            <v>25</v>
          </cell>
          <cell r="X1910">
            <v>49045</v>
          </cell>
        </row>
        <row r="1911">
          <cell r="A1911" t="str">
            <v>743437</v>
          </cell>
          <cell r="B1911" t="str">
            <v xml:space="preserve">NURMAN SAZILI    </v>
          </cell>
          <cell r="C1911" t="str">
            <v>14</v>
          </cell>
          <cell r="D1911" t="str">
            <v>15/01/2003</v>
          </cell>
          <cell r="E1911" t="str">
            <v>OPR. LPG HANDLING</v>
          </cell>
          <cell r="F1911" t="str">
            <v>11</v>
          </cell>
          <cell r="G1911" t="str">
            <v>16/01/2003</v>
          </cell>
          <cell r="H1911">
            <v>30312</v>
          </cell>
          <cell r="I1911" t="str">
            <v>---------5</v>
          </cell>
          <cell r="J1911" t="str">
            <v>SMA</v>
          </cell>
          <cell r="K1911" t="str">
            <v>S.M.A-B/PASPAL</v>
          </cell>
          <cell r="L1911" t="str">
            <v>SUNGAI GERONG</v>
          </cell>
          <cell r="M1911" t="str">
            <v>15/01/2003</v>
          </cell>
          <cell r="N1911" t="str">
            <v>E13112</v>
          </cell>
          <cell r="O1911" t="str">
            <v>CD &amp; L</v>
          </cell>
          <cell r="P1911" t="e">
            <v>#VALUE!</v>
          </cell>
          <cell r="Q1911" t="e">
            <v>#VALUE!</v>
          </cell>
          <cell r="R1911">
            <v>5</v>
          </cell>
          <cell r="S1911" t="e">
            <v>#VALUE!</v>
          </cell>
          <cell r="T1911">
            <v>3</v>
          </cell>
          <cell r="U1911">
            <v>1</v>
          </cell>
          <cell r="V1911">
            <v>-3</v>
          </cell>
          <cell r="W1911">
            <v>22</v>
          </cell>
          <cell r="X1911">
            <v>50401</v>
          </cell>
        </row>
        <row r="1912">
          <cell r="A1912" t="str">
            <v>743445</v>
          </cell>
          <cell r="B1912" t="str">
            <v xml:space="preserve">FREDY FERDENAN    </v>
          </cell>
          <cell r="C1912" t="str">
            <v>14</v>
          </cell>
          <cell r="D1912" t="str">
            <v>15/01/2003</v>
          </cell>
          <cell r="E1912" t="str">
            <v>OPR. C T U</v>
          </cell>
          <cell r="F1912" t="str">
            <v>11</v>
          </cell>
          <cell r="G1912" t="str">
            <v>16/01/2003</v>
          </cell>
          <cell r="H1912">
            <v>30130</v>
          </cell>
          <cell r="I1912" t="str">
            <v>---------5</v>
          </cell>
          <cell r="J1912" t="str">
            <v>SMA</v>
          </cell>
          <cell r="K1912" t="str">
            <v>MAN / IPA</v>
          </cell>
          <cell r="L1912" t="str">
            <v>SUNGAI GERONG</v>
          </cell>
          <cell r="M1912" t="str">
            <v>15/01/2003</v>
          </cell>
          <cell r="N1912" t="str">
            <v>E13112</v>
          </cell>
          <cell r="O1912" t="str">
            <v>CD &amp; L</v>
          </cell>
          <cell r="P1912" t="e">
            <v>#VALUE!</v>
          </cell>
          <cell r="Q1912" t="e">
            <v>#VALUE!</v>
          </cell>
          <cell r="R1912">
            <v>5</v>
          </cell>
          <cell r="S1912" t="e">
            <v>#VALUE!</v>
          </cell>
          <cell r="T1912">
            <v>3</v>
          </cell>
          <cell r="U1912">
            <v>1</v>
          </cell>
          <cell r="V1912">
            <v>-3</v>
          </cell>
          <cell r="W1912">
            <v>22</v>
          </cell>
          <cell r="X1912">
            <v>50219</v>
          </cell>
        </row>
        <row r="1913">
          <cell r="A1913" t="str">
            <v>743453</v>
          </cell>
          <cell r="B1913" t="str">
            <v xml:space="preserve">ENDANG KURNIAWAN    </v>
          </cell>
          <cell r="C1913" t="str">
            <v>14</v>
          </cell>
          <cell r="D1913" t="str">
            <v>15/01/2003</v>
          </cell>
          <cell r="E1913" t="str">
            <v>OPR.PANEL BOARD</v>
          </cell>
          <cell r="F1913" t="str">
            <v>11</v>
          </cell>
          <cell r="G1913" t="str">
            <v>16/01/2003</v>
          </cell>
          <cell r="H1913">
            <v>30601</v>
          </cell>
          <cell r="I1913" t="str">
            <v>---------5</v>
          </cell>
          <cell r="J1913" t="str">
            <v>SMA</v>
          </cell>
          <cell r="K1913" t="str">
            <v>S.M.A-B/PASPAL</v>
          </cell>
          <cell r="L1913" t="str">
            <v>PLAJU</v>
          </cell>
          <cell r="M1913" t="str">
            <v>15/01/2003</v>
          </cell>
          <cell r="N1913" t="str">
            <v>E13132</v>
          </cell>
          <cell r="O1913" t="str">
            <v>TA/PTA</v>
          </cell>
          <cell r="P1913" t="e">
            <v>#VALUE!</v>
          </cell>
          <cell r="Q1913" t="e">
            <v>#VALUE!</v>
          </cell>
          <cell r="R1913">
            <v>5</v>
          </cell>
          <cell r="S1913" t="e">
            <v>#VALUE!</v>
          </cell>
          <cell r="T1913">
            <v>3</v>
          </cell>
          <cell r="U1913">
            <v>1</v>
          </cell>
          <cell r="V1913">
            <v>-3</v>
          </cell>
          <cell r="W1913">
            <v>21</v>
          </cell>
          <cell r="X1913">
            <v>50690</v>
          </cell>
        </row>
        <row r="1914">
          <cell r="A1914" t="str">
            <v>743461</v>
          </cell>
          <cell r="B1914" t="str">
            <v xml:space="preserve">ROMIE SILADO    </v>
          </cell>
          <cell r="C1914" t="str">
            <v>14</v>
          </cell>
          <cell r="D1914" t="str">
            <v>15/01/2003</v>
          </cell>
          <cell r="E1914" t="str">
            <v>OPR. HP &amp; FO</v>
          </cell>
          <cell r="F1914" t="str">
            <v>11</v>
          </cell>
          <cell r="G1914" t="str">
            <v>16/01/2003</v>
          </cell>
          <cell r="H1914">
            <v>30160</v>
          </cell>
          <cell r="I1914" t="str">
            <v>---------5</v>
          </cell>
          <cell r="J1914" t="str">
            <v>SMA</v>
          </cell>
          <cell r="K1914" t="str">
            <v>S.M.A-B/PASPAL</v>
          </cell>
          <cell r="L1914" t="str">
            <v>PLAJU</v>
          </cell>
          <cell r="M1914" t="str">
            <v>15/01/2003</v>
          </cell>
          <cell r="N1914" t="str">
            <v>E13111</v>
          </cell>
          <cell r="O1914" t="str">
            <v>CD &amp; GP</v>
          </cell>
          <cell r="P1914" t="e">
            <v>#VALUE!</v>
          </cell>
          <cell r="Q1914" t="e">
            <v>#VALUE!</v>
          </cell>
          <cell r="R1914">
            <v>5</v>
          </cell>
          <cell r="S1914" t="e">
            <v>#VALUE!</v>
          </cell>
          <cell r="T1914">
            <v>3</v>
          </cell>
          <cell r="U1914">
            <v>1</v>
          </cell>
          <cell r="V1914">
            <v>-3</v>
          </cell>
          <cell r="W1914">
            <v>22</v>
          </cell>
          <cell r="X1914">
            <v>50249</v>
          </cell>
        </row>
        <row r="1915">
          <cell r="A1915" t="str">
            <v>743478</v>
          </cell>
          <cell r="B1915" t="str">
            <v xml:space="preserve">DICKY ZULKARNAIN    </v>
          </cell>
          <cell r="C1915" t="str">
            <v>14</v>
          </cell>
          <cell r="D1915" t="str">
            <v>15/01/2003</v>
          </cell>
          <cell r="E1915" t="str">
            <v>OPR. PA COMP TA</v>
          </cell>
          <cell r="F1915" t="str">
            <v>11</v>
          </cell>
          <cell r="G1915" t="str">
            <v>08/08/2003</v>
          </cell>
          <cell r="H1915">
            <v>30577</v>
          </cell>
          <cell r="I1915" t="str">
            <v>---------5</v>
          </cell>
          <cell r="J1915" t="str">
            <v>SMA</v>
          </cell>
          <cell r="K1915" t="str">
            <v>S.M.A-B/PASPAL</v>
          </cell>
          <cell r="L1915" t="str">
            <v>PLAJU</v>
          </cell>
          <cell r="M1915" t="str">
            <v>15/01/2003</v>
          </cell>
          <cell r="N1915" t="str">
            <v>E13132</v>
          </cell>
          <cell r="O1915" t="str">
            <v>TA/PTA</v>
          </cell>
          <cell r="P1915" t="e">
            <v>#VALUE!</v>
          </cell>
          <cell r="Q1915" t="e">
            <v>#VALUE!</v>
          </cell>
          <cell r="R1915">
            <v>5</v>
          </cell>
          <cell r="S1915" t="e">
            <v>#VALUE!</v>
          </cell>
          <cell r="T1915">
            <v>3</v>
          </cell>
          <cell r="U1915">
            <v>1</v>
          </cell>
          <cell r="V1915">
            <v>-3</v>
          </cell>
          <cell r="W1915">
            <v>21</v>
          </cell>
          <cell r="X1915">
            <v>50666</v>
          </cell>
        </row>
        <row r="1916">
          <cell r="A1916" t="str">
            <v>743486</v>
          </cell>
          <cell r="B1916" t="str">
            <v xml:space="preserve">ERWIN YUSUF    </v>
          </cell>
          <cell r="C1916" t="str">
            <v>14</v>
          </cell>
          <cell r="D1916" t="str">
            <v>15/01/2003</v>
          </cell>
          <cell r="E1916" t="str">
            <v>OPR. PENY PRODUKSI PL</v>
          </cell>
          <cell r="F1916" t="str">
            <v>11</v>
          </cell>
          <cell r="G1916" t="str">
            <v>16/01/2003</v>
          </cell>
          <cell r="H1916">
            <v>30072</v>
          </cell>
          <cell r="I1916" t="str">
            <v>---------5</v>
          </cell>
          <cell r="J1916" t="str">
            <v>SMA</v>
          </cell>
          <cell r="K1916" t="str">
            <v>S.M.A-B/PASPAL</v>
          </cell>
          <cell r="L1916" t="str">
            <v>PLAJU</v>
          </cell>
          <cell r="M1916" t="str">
            <v>15/01/2003</v>
          </cell>
          <cell r="N1916" t="str">
            <v>E13119</v>
          </cell>
          <cell r="O1916" t="str">
            <v>I T P</v>
          </cell>
          <cell r="P1916" t="e">
            <v>#VALUE!</v>
          </cell>
          <cell r="Q1916" t="e">
            <v>#VALUE!</v>
          </cell>
          <cell r="R1916">
            <v>5</v>
          </cell>
          <cell r="S1916" t="e">
            <v>#VALUE!</v>
          </cell>
          <cell r="T1916">
            <v>3</v>
          </cell>
          <cell r="U1916">
            <v>1</v>
          </cell>
          <cell r="V1916">
            <v>-3</v>
          </cell>
          <cell r="W1916">
            <v>22</v>
          </cell>
          <cell r="X1916">
            <v>50161</v>
          </cell>
        </row>
        <row r="1917">
          <cell r="A1917" t="str">
            <v>743494</v>
          </cell>
          <cell r="B1917" t="str">
            <v xml:space="preserve">BRAM PRAMANA    </v>
          </cell>
          <cell r="C1917" t="str">
            <v>14</v>
          </cell>
          <cell r="D1917" t="str">
            <v>15/01/2003</v>
          </cell>
          <cell r="E1917" t="str">
            <v>TESTER JAGA LAB.SG</v>
          </cell>
          <cell r="F1917" t="str">
            <v>11</v>
          </cell>
          <cell r="G1917" t="str">
            <v>16/01/2003</v>
          </cell>
          <cell r="H1917">
            <v>30162</v>
          </cell>
          <cell r="I1917" t="str">
            <v>---------5</v>
          </cell>
          <cell r="J1917" t="str">
            <v>SMA</v>
          </cell>
          <cell r="K1917" t="str">
            <v>S.M.A-B/PASPAL</v>
          </cell>
          <cell r="L1917" t="str">
            <v>SUNGAI GERONG</v>
          </cell>
          <cell r="M1917" t="str">
            <v>15/01/2003</v>
          </cell>
          <cell r="N1917" t="str">
            <v>E13140</v>
          </cell>
          <cell r="O1917" t="str">
            <v>LABORATORIUM</v>
          </cell>
          <cell r="P1917" t="e">
            <v>#VALUE!</v>
          </cell>
          <cell r="Q1917" t="e">
            <v>#VALUE!</v>
          </cell>
          <cell r="R1917">
            <v>5</v>
          </cell>
          <cell r="S1917" t="e">
            <v>#VALUE!</v>
          </cell>
          <cell r="T1917">
            <v>3</v>
          </cell>
          <cell r="U1917">
            <v>1</v>
          </cell>
          <cell r="V1917">
            <v>-3</v>
          </cell>
          <cell r="W1917">
            <v>22</v>
          </cell>
          <cell r="X1917">
            <v>50251</v>
          </cell>
        </row>
        <row r="1918">
          <cell r="A1918" t="str">
            <v>743501</v>
          </cell>
          <cell r="B1918" t="str">
            <v xml:space="preserve">ARDANI    </v>
          </cell>
          <cell r="C1918" t="str">
            <v>14</v>
          </cell>
          <cell r="D1918" t="str">
            <v>15/01/2003</v>
          </cell>
          <cell r="E1918" t="str">
            <v>OPR. PENY PRODUKSI</v>
          </cell>
          <cell r="F1918" t="str">
            <v>11</v>
          </cell>
          <cell r="G1918" t="str">
            <v>16/01/2003</v>
          </cell>
          <cell r="H1918">
            <v>30513</v>
          </cell>
          <cell r="I1918" t="str">
            <v>---------6</v>
          </cell>
          <cell r="J1918" t="str">
            <v>SMA</v>
          </cell>
          <cell r="K1918" t="str">
            <v>S.M.A-B/PASPAL</v>
          </cell>
          <cell r="L1918" t="str">
            <v>SUNGAI GERONG</v>
          </cell>
          <cell r="M1918" t="str">
            <v>15/01/2003</v>
          </cell>
          <cell r="N1918" t="str">
            <v>E13119</v>
          </cell>
          <cell r="O1918" t="str">
            <v>I T P</v>
          </cell>
          <cell r="P1918" t="e">
            <v>#VALUE!</v>
          </cell>
          <cell r="Q1918" t="e">
            <v>#VALUE!</v>
          </cell>
          <cell r="R1918">
            <v>6</v>
          </cell>
          <cell r="S1918" t="e">
            <v>#VALUE!</v>
          </cell>
          <cell r="T1918">
            <v>3</v>
          </cell>
          <cell r="U1918">
            <v>1</v>
          </cell>
          <cell r="V1918">
            <v>-3</v>
          </cell>
          <cell r="W1918">
            <v>21</v>
          </cell>
          <cell r="X1918">
            <v>50602</v>
          </cell>
        </row>
        <row r="1919">
          <cell r="A1919" t="str">
            <v>743518</v>
          </cell>
          <cell r="B1919" t="str">
            <v xml:space="preserve">AGUS SETIAWAN    </v>
          </cell>
          <cell r="C1919" t="str">
            <v>14</v>
          </cell>
          <cell r="D1919" t="str">
            <v>15/01/2003</v>
          </cell>
          <cell r="E1919" t="str">
            <v>TESTER JAGA LAB.SG</v>
          </cell>
          <cell r="F1919" t="str">
            <v>11</v>
          </cell>
          <cell r="G1919" t="str">
            <v>16/01/2003</v>
          </cell>
          <cell r="H1919">
            <v>30530</v>
          </cell>
          <cell r="I1919" t="str">
            <v>---------5</v>
          </cell>
          <cell r="J1919" t="str">
            <v>SMK</v>
          </cell>
          <cell r="K1919" t="str">
            <v>SMK ELEKTRONIKA KOMUNIKASI</v>
          </cell>
          <cell r="L1919" t="str">
            <v>SUNGAI GERONG</v>
          </cell>
          <cell r="M1919" t="str">
            <v>15/01/2003</v>
          </cell>
          <cell r="N1919" t="str">
            <v>E13140</v>
          </cell>
          <cell r="O1919" t="str">
            <v>LABORATORIUM</v>
          </cell>
          <cell r="P1919" t="e">
            <v>#VALUE!</v>
          </cell>
          <cell r="Q1919" t="e">
            <v>#VALUE!</v>
          </cell>
          <cell r="R1919">
            <v>5</v>
          </cell>
          <cell r="S1919" t="e">
            <v>#VALUE!</v>
          </cell>
          <cell r="T1919">
            <v>3</v>
          </cell>
          <cell r="U1919">
            <v>1</v>
          </cell>
          <cell r="V1919">
            <v>-3</v>
          </cell>
          <cell r="W1919">
            <v>21</v>
          </cell>
          <cell r="X1919">
            <v>50619</v>
          </cell>
        </row>
        <row r="1920">
          <cell r="A1920" t="str">
            <v>743526</v>
          </cell>
          <cell r="B1920" t="str">
            <v xml:space="preserve">ANDRIAN APRIANTO    </v>
          </cell>
          <cell r="C1920" t="str">
            <v>14</v>
          </cell>
          <cell r="D1920" t="str">
            <v>15/01/2003</v>
          </cell>
          <cell r="E1920" t="str">
            <v>TESTER JAGA LAB.SG</v>
          </cell>
          <cell r="F1920" t="str">
            <v>11</v>
          </cell>
          <cell r="G1920" t="str">
            <v>16/01/2003</v>
          </cell>
          <cell r="H1920">
            <v>30434</v>
          </cell>
          <cell r="I1920" t="str">
            <v>---------5</v>
          </cell>
          <cell r="J1920" t="str">
            <v>SMA</v>
          </cell>
          <cell r="K1920" t="str">
            <v>S.M.A-B/PASPAL</v>
          </cell>
          <cell r="L1920" t="str">
            <v>SUNGAI GERONG</v>
          </cell>
          <cell r="M1920" t="str">
            <v>15/01/2003</v>
          </cell>
          <cell r="N1920" t="str">
            <v>E13140</v>
          </cell>
          <cell r="O1920" t="str">
            <v>LABORATORIUM</v>
          </cell>
          <cell r="P1920" t="e">
            <v>#VALUE!</v>
          </cell>
          <cell r="Q1920" t="e">
            <v>#VALUE!</v>
          </cell>
          <cell r="R1920">
            <v>5</v>
          </cell>
          <cell r="S1920" t="e">
            <v>#VALUE!</v>
          </cell>
          <cell r="T1920">
            <v>3</v>
          </cell>
          <cell r="U1920">
            <v>1</v>
          </cell>
          <cell r="V1920">
            <v>-3</v>
          </cell>
          <cell r="W1920">
            <v>21</v>
          </cell>
          <cell r="X1920">
            <v>50523</v>
          </cell>
        </row>
        <row r="1921">
          <cell r="A1921" t="str">
            <v>743534</v>
          </cell>
          <cell r="B1921" t="str">
            <v xml:space="preserve">ALI AKBAR    </v>
          </cell>
          <cell r="C1921" t="str">
            <v>14</v>
          </cell>
          <cell r="D1921" t="str">
            <v>15/01/2003</v>
          </cell>
          <cell r="E1921" t="str">
            <v>OPR. SILO &amp; BAGGING</v>
          </cell>
          <cell r="F1921" t="str">
            <v>11</v>
          </cell>
          <cell r="G1921" t="str">
            <v>16/01/2003</v>
          </cell>
          <cell r="H1921">
            <v>30584</v>
          </cell>
          <cell r="I1921" t="str">
            <v>---------5</v>
          </cell>
          <cell r="J1921" t="str">
            <v>SMK</v>
          </cell>
          <cell r="K1921" t="str">
            <v>SMK LAS FABRIKASI</v>
          </cell>
          <cell r="L1921" t="str">
            <v>PLAJU</v>
          </cell>
          <cell r="M1921" t="str">
            <v>15/01/2003</v>
          </cell>
          <cell r="N1921" t="str">
            <v>E13131</v>
          </cell>
          <cell r="O1921" t="str">
            <v>P P</v>
          </cell>
          <cell r="P1921" t="e">
            <v>#VALUE!</v>
          </cell>
          <cell r="Q1921" t="e">
            <v>#VALUE!</v>
          </cell>
          <cell r="R1921">
            <v>5</v>
          </cell>
          <cell r="S1921" t="e">
            <v>#VALUE!</v>
          </cell>
          <cell r="T1921">
            <v>3</v>
          </cell>
          <cell r="U1921">
            <v>1</v>
          </cell>
          <cell r="V1921">
            <v>-3</v>
          </cell>
          <cell r="W1921">
            <v>21</v>
          </cell>
          <cell r="X1921">
            <v>50673</v>
          </cell>
        </row>
        <row r="1922">
          <cell r="A1922" t="str">
            <v>743543</v>
          </cell>
          <cell r="B1922" t="str">
            <v xml:space="preserve">RAMA SANTOSA    </v>
          </cell>
          <cell r="C1922" t="str">
            <v>14</v>
          </cell>
          <cell r="D1922" t="str">
            <v>15/01/2003</v>
          </cell>
          <cell r="E1922" t="str">
            <v>OPR. PA COMP TA</v>
          </cell>
          <cell r="F1922" t="str">
            <v>11</v>
          </cell>
          <cell r="G1922" t="str">
            <v>08/08/2003</v>
          </cell>
          <cell r="H1922">
            <v>30213</v>
          </cell>
          <cell r="I1922" t="str">
            <v>---------5</v>
          </cell>
          <cell r="J1922" t="str">
            <v>SMA</v>
          </cell>
          <cell r="K1922" t="str">
            <v>S.M.A-B/PASPAL</v>
          </cell>
          <cell r="L1922" t="str">
            <v>PLAJU</v>
          </cell>
          <cell r="M1922" t="str">
            <v>15/01/2003</v>
          </cell>
          <cell r="N1922" t="str">
            <v>E13132</v>
          </cell>
          <cell r="O1922" t="str">
            <v>TA/PTA</v>
          </cell>
          <cell r="P1922" t="e">
            <v>#VALUE!</v>
          </cell>
          <cell r="Q1922" t="e">
            <v>#VALUE!</v>
          </cell>
          <cell r="R1922">
            <v>5</v>
          </cell>
          <cell r="S1922" t="e">
            <v>#VALUE!</v>
          </cell>
          <cell r="T1922">
            <v>3</v>
          </cell>
          <cell r="U1922">
            <v>1</v>
          </cell>
          <cell r="V1922">
            <v>-3</v>
          </cell>
          <cell r="W1922">
            <v>22</v>
          </cell>
          <cell r="X1922">
            <v>50302</v>
          </cell>
        </row>
        <row r="1923">
          <cell r="A1923" t="str">
            <v>743559</v>
          </cell>
          <cell r="B1923" t="str">
            <v xml:space="preserve">MOHAMMAD HERWANSYAH    </v>
          </cell>
          <cell r="C1923" t="str">
            <v>14</v>
          </cell>
          <cell r="D1923" t="str">
            <v>15/01/2003</v>
          </cell>
          <cell r="E1923" t="str">
            <v>PMK. PET SET</v>
          </cell>
          <cell r="F1923" t="str">
            <v>10</v>
          </cell>
          <cell r="G1923" t="str">
            <v>08/08/2003</v>
          </cell>
          <cell r="H1923">
            <v>30078</v>
          </cell>
          <cell r="I1923" t="str">
            <v>---------5</v>
          </cell>
          <cell r="J1923" t="str">
            <v>SMK</v>
          </cell>
          <cell r="K1923" t="str">
            <v>SMK LISTRIK INSTALASI</v>
          </cell>
          <cell r="L1923" t="str">
            <v>PLAJU</v>
          </cell>
          <cell r="M1923" t="str">
            <v>15/01/2003</v>
          </cell>
          <cell r="N1923" t="str">
            <v>E13132</v>
          </cell>
          <cell r="O1923" t="str">
            <v>TA/PTA</v>
          </cell>
          <cell r="P1923" t="e">
            <v>#VALUE!</v>
          </cell>
          <cell r="Q1923" t="e">
            <v>#VALUE!</v>
          </cell>
          <cell r="R1923">
            <v>5</v>
          </cell>
          <cell r="S1923" t="e">
            <v>#VALUE!</v>
          </cell>
          <cell r="T1923">
            <v>3</v>
          </cell>
          <cell r="U1923">
            <v>1</v>
          </cell>
          <cell r="V1923">
            <v>-4</v>
          </cell>
          <cell r="W1923">
            <v>22</v>
          </cell>
          <cell r="X1923">
            <v>50167</v>
          </cell>
        </row>
        <row r="1924">
          <cell r="A1924" t="str">
            <v>743567</v>
          </cell>
          <cell r="B1924" t="str">
            <v xml:space="preserve">DERIYANTO    </v>
          </cell>
          <cell r="C1924" t="str">
            <v>14</v>
          </cell>
          <cell r="D1924" t="str">
            <v>15/01/2003</v>
          </cell>
          <cell r="E1924" t="str">
            <v>OPR. LPG HANDLING</v>
          </cell>
          <cell r="F1924" t="str">
            <v>11</v>
          </cell>
          <cell r="G1924" t="str">
            <v>16/01/2003</v>
          </cell>
          <cell r="H1924">
            <v>30620</v>
          </cell>
          <cell r="I1924" t="str">
            <v>---------6</v>
          </cell>
          <cell r="J1924" t="str">
            <v>SMK</v>
          </cell>
          <cell r="K1924" t="str">
            <v>SMK LISTRIK INSTALASI</v>
          </cell>
          <cell r="L1924" t="str">
            <v>SUNGAI GERONG</v>
          </cell>
          <cell r="M1924" t="str">
            <v>15/01/2003</v>
          </cell>
          <cell r="N1924" t="str">
            <v>E13112</v>
          </cell>
          <cell r="O1924" t="str">
            <v>CD &amp; L</v>
          </cell>
          <cell r="P1924" t="e">
            <v>#VALUE!</v>
          </cell>
          <cell r="Q1924" t="e">
            <v>#VALUE!</v>
          </cell>
          <cell r="R1924">
            <v>6</v>
          </cell>
          <cell r="S1924" t="e">
            <v>#VALUE!</v>
          </cell>
          <cell r="T1924">
            <v>3</v>
          </cell>
          <cell r="U1924">
            <v>1</v>
          </cell>
          <cell r="V1924">
            <v>-3</v>
          </cell>
          <cell r="W1924">
            <v>21</v>
          </cell>
          <cell r="X1924">
            <v>50709</v>
          </cell>
        </row>
        <row r="1925">
          <cell r="A1925" t="str">
            <v>743575</v>
          </cell>
          <cell r="B1925" t="str">
            <v xml:space="preserve">DEDE ZULFIKRISYAH    </v>
          </cell>
          <cell r="C1925" t="str">
            <v>14</v>
          </cell>
          <cell r="D1925" t="str">
            <v>15/01/2003</v>
          </cell>
          <cell r="E1925" t="str">
            <v>OPR. CD III &amp; CPI</v>
          </cell>
          <cell r="F1925" t="str">
            <v>11</v>
          </cell>
          <cell r="G1925" t="str">
            <v>16/01/2003</v>
          </cell>
          <cell r="H1925">
            <v>30660</v>
          </cell>
          <cell r="I1925" t="str">
            <v>---------5</v>
          </cell>
          <cell r="J1925" t="str">
            <v>SMA</v>
          </cell>
          <cell r="K1925" t="str">
            <v>S.M.A-B/PASPAL</v>
          </cell>
          <cell r="L1925" t="str">
            <v>PLAJU</v>
          </cell>
          <cell r="M1925" t="str">
            <v>15/01/2003</v>
          </cell>
          <cell r="N1925" t="str">
            <v>E13111</v>
          </cell>
          <cell r="O1925" t="str">
            <v>CD &amp; GP</v>
          </cell>
          <cell r="P1925" t="e">
            <v>#VALUE!</v>
          </cell>
          <cell r="Q1925" t="e">
            <v>#VALUE!</v>
          </cell>
          <cell r="R1925">
            <v>5</v>
          </cell>
          <cell r="S1925" t="e">
            <v>#VALUE!</v>
          </cell>
          <cell r="T1925">
            <v>3</v>
          </cell>
          <cell r="U1925">
            <v>1</v>
          </cell>
          <cell r="V1925">
            <v>-3</v>
          </cell>
          <cell r="W1925">
            <v>21</v>
          </cell>
          <cell r="X1925">
            <v>50749</v>
          </cell>
        </row>
        <row r="1926">
          <cell r="A1926" t="str">
            <v>743583</v>
          </cell>
          <cell r="B1926" t="str">
            <v xml:space="preserve">M. APRIZA KURNIAWAN    </v>
          </cell>
          <cell r="C1926" t="str">
            <v>14</v>
          </cell>
          <cell r="D1926" t="str">
            <v>15/01/2003</v>
          </cell>
          <cell r="E1926" t="str">
            <v>OPR. TANK RPM 3/6 SG</v>
          </cell>
          <cell r="F1926" t="str">
            <v>11</v>
          </cell>
          <cell r="G1926" t="str">
            <v>16/01/2003</v>
          </cell>
          <cell r="H1926">
            <v>30059</v>
          </cell>
          <cell r="I1926" t="str">
            <v>---------5</v>
          </cell>
          <cell r="J1926" t="str">
            <v>SMA</v>
          </cell>
          <cell r="K1926" t="str">
            <v>S.M.A-B/PASPAL</v>
          </cell>
          <cell r="L1926" t="str">
            <v>SUNGAI GERONG</v>
          </cell>
          <cell r="M1926" t="str">
            <v>15/01/2003</v>
          </cell>
          <cell r="N1926" t="str">
            <v>E13119</v>
          </cell>
          <cell r="O1926" t="str">
            <v>I T P</v>
          </cell>
          <cell r="P1926" t="e">
            <v>#VALUE!</v>
          </cell>
          <cell r="Q1926" t="e">
            <v>#VALUE!</v>
          </cell>
          <cell r="R1926">
            <v>5</v>
          </cell>
          <cell r="S1926" t="e">
            <v>#VALUE!</v>
          </cell>
          <cell r="T1926">
            <v>3</v>
          </cell>
          <cell r="U1926">
            <v>1</v>
          </cell>
          <cell r="V1926">
            <v>-3</v>
          </cell>
          <cell r="W1926">
            <v>22</v>
          </cell>
          <cell r="X1926">
            <v>50148</v>
          </cell>
        </row>
        <row r="1927">
          <cell r="A1927" t="str">
            <v>743591</v>
          </cell>
          <cell r="B1927" t="str">
            <v xml:space="preserve">ADHI PRASETYAWAN    </v>
          </cell>
          <cell r="C1927" t="str">
            <v>14</v>
          </cell>
          <cell r="D1927" t="str">
            <v>15/01/2003</v>
          </cell>
          <cell r="E1927" t="str">
            <v>PMK. H2 PLANT</v>
          </cell>
          <cell r="F1927" t="str">
            <v>10</v>
          </cell>
          <cell r="G1927" t="str">
            <v>08/08/2003</v>
          </cell>
          <cell r="H1927">
            <v>30288</v>
          </cell>
          <cell r="I1927" t="str">
            <v>---------5</v>
          </cell>
          <cell r="J1927" t="str">
            <v>SMA</v>
          </cell>
          <cell r="K1927" t="str">
            <v>S.M.A-B/PASPAL</v>
          </cell>
          <cell r="L1927" t="str">
            <v>PLAJU</v>
          </cell>
          <cell r="M1927" t="str">
            <v>15/01/2003</v>
          </cell>
          <cell r="N1927" t="str">
            <v>E13132</v>
          </cell>
          <cell r="O1927" t="str">
            <v>TA/PTA</v>
          </cell>
          <cell r="P1927" t="e">
            <v>#VALUE!</v>
          </cell>
          <cell r="Q1927" t="e">
            <v>#VALUE!</v>
          </cell>
          <cell r="R1927">
            <v>5</v>
          </cell>
          <cell r="S1927" t="e">
            <v>#VALUE!</v>
          </cell>
          <cell r="T1927">
            <v>3</v>
          </cell>
          <cell r="U1927">
            <v>1</v>
          </cell>
          <cell r="V1927">
            <v>-4</v>
          </cell>
          <cell r="W1927">
            <v>22</v>
          </cell>
          <cell r="X1927">
            <v>50377</v>
          </cell>
        </row>
        <row r="1928">
          <cell r="A1928" t="str">
            <v>743607</v>
          </cell>
          <cell r="B1928" t="str">
            <v xml:space="preserve">DEDY SUTRISNO    </v>
          </cell>
          <cell r="C1928" t="str">
            <v>14</v>
          </cell>
          <cell r="D1928" t="str">
            <v>15/01/2003</v>
          </cell>
          <cell r="E1928" t="str">
            <v>OPR. SILO &amp; BAGGING</v>
          </cell>
          <cell r="F1928" t="str">
            <v>11</v>
          </cell>
          <cell r="G1928" t="str">
            <v>16/01/2003</v>
          </cell>
          <cell r="H1928">
            <v>30263</v>
          </cell>
          <cell r="I1928" t="str">
            <v>---------5</v>
          </cell>
          <cell r="J1928" t="str">
            <v>SMK</v>
          </cell>
          <cell r="K1928" t="str">
            <v>SMK LISTRIK INSTALASI</v>
          </cell>
          <cell r="L1928" t="str">
            <v>PLAJU</v>
          </cell>
          <cell r="M1928" t="str">
            <v>15/01/2003</v>
          </cell>
          <cell r="N1928" t="str">
            <v>E13131</v>
          </cell>
          <cell r="O1928" t="str">
            <v>P P</v>
          </cell>
          <cell r="P1928" t="e">
            <v>#VALUE!</v>
          </cell>
          <cell r="Q1928" t="e">
            <v>#VALUE!</v>
          </cell>
          <cell r="R1928">
            <v>5</v>
          </cell>
          <cell r="S1928" t="e">
            <v>#VALUE!</v>
          </cell>
          <cell r="T1928">
            <v>3</v>
          </cell>
          <cell r="U1928">
            <v>1</v>
          </cell>
          <cell r="V1928">
            <v>-3</v>
          </cell>
          <cell r="W1928">
            <v>22</v>
          </cell>
          <cell r="X1928">
            <v>50352</v>
          </cell>
        </row>
        <row r="1929">
          <cell r="A1929" t="str">
            <v>743615</v>
          </cell>
          <cell r="B1929" t="str">
            <v xml:space="preserve">MUSLIM ZARKASI A    </v>
          </cell>
          <cell r="C1929" t="str">
            <v>14</v>
          </cell>
          <cell r="D1929" t="str">
            <v>15/01/2003</v>
          </cell>
          <cell r="E1929" t="str">
            <v>OPR. TANK RPM 4/7 SG</v>
          </cell>
          <cell r="F1929" t="str">
            <v>11</v>
          </cell>
          <cell r="G1929" t="str">
            <v>16/01/2003</v>
          </cell>
          <cell r="H1929">
            <v>30337</v>
          </cell>
          <cell r="I1929" t="str">
            <v>---------5</v>
          </cell>
          <cell r="J1929" t="str">
            <v>SMA</v>
          </cell>
          <cell r="K1929" t="str">
            <v>S.M.A-B/PASPAL</v>
          </cell>
          <cell r="L1929" t="str">
            <v>SUNGAI GERONG</v>
          </cell>
          <cell r="M1929" t="str">
            <v>15/01/2003</v>
          </cell>
          <cell r="N1929" t="str">
            <v>E13119</v>
          </cell>
          <cell r="O1929" t="str">
            <v>I T P</v>
          </cell>
          <cell r="P1929" t="e">
            <v>#VALUE!</v>
          </cell>
          <cell r="Q1929" t="e">
            <v>#VALUE!</v>
          </cell>
          <cell r="R1929">
            <v>5</v>
          </cell>
          <cell r="S1929" t="e">
            <v>#VALUE!</v>
          </cell>
          <cell r="T1929">
            <v>3</v>
          </cell>
          <cell r="U1929">
            <v>1</v>
          </cell>
          <cell r="V1929">
            <v>-3</v>
          </cell>
          <cell r="W1929">
            <v>21</v>
          </cell>
          <cell r="X1929">
            <v>50426</v>
          </cell>
        </row>
        <row r="1930">
          <cell r="A1930" t="str">
            <v>743623</v>
          </cell>
          <cell r="B1930" t="str">
            <v xml:space="preserve">HERU PRAMONO    </v>
          </cell>
          <cell r="C1930" t="str">
            <v>14</v>
          </cell>
          <cell r="D1930" t="str">
            <v>15/01/2003</v>
          </cell>
          <cell r="E1930" t="str">
            <v>OPR. TANK RPM 3/6 SG</v>
          </cell>
          <cell r="F1930" t="str">
            <v>11</v>
          </cell>
          <cell r="G1930" t="str">
            <v>16/01/2003</v>
          </cell>
          <cell r="H1930">
            <v>30015</v>
          </cell>
          <cell r="I1930" t="str">
            <v>---------5</v>
          </cell>
          <cell r="J1930" t="str">
            <v>SMA</v>
          </cell>
          <cell r="K1930" t="str">
            <v>S.M.A-B/PASPAL</v>
          </cell>
          <cell r="L1930" t="str">
            <v>SUNGAI GERONG</v>
          </cell>
          <cell r="M1930" t="str">
            <v>15/01/2003</v>
          </cell>
          <cell r="N1930" t="str">
            <v>E13119</v>
          </cell>
          <cell r="O1930" t="str">
            <v>I T P</v>
          </cell>
          <cell r="P1930" t="e">
            <v>#VALUE!</v>
          </cell>
          <cell r="Q1930" t="e">
            <v>#VALUE!</v>
          </cell>
          <cell r="R1930">
            <v>5</v>
          </cell>
          <cell r="S1930" t="e">
            <v>#VALUE!</v>
          </cell>
          <cell r="T1930">
            <v>3</v>
          </cell>
          <cell r="U1930">
            <v>1</v>
          </cell>
          <cell r="V1930">
            <v>-3</v>
          </cell>
          <cell r="W1930">
            <v>22</v>
          </cell>
          <cell r="X1930">
            <v>50104</v>
          </cell>
        </row>
        <row r="1931">
          <cell r="A1931" t="str">
            <v>743631</v>
          </cell>
          <cell r="B1931" t="str">
            <v xml:space="preserve">SEBHAN MULYAWAN    </v>
          </cell>
          <cell r="C1931" t="str">
            <v>14</v>
          </cell>
          <cell r="D1931" t="str">
            <v>15/01/2003</v>
          </cell>
          <cell r="E1931" t="str">
            <v>OPR. POLYMERISASI</v>
          </cell>
          <cell r="F1931" t="str">
            <v>11</v>
          </cell>
          <cell r="G1931" t="str">
            <v>16/01/2003</v>
          </cell>
          <cell r="H1931">
            <v>30669</v>
          </cell>
          <cell r="I1931" t="str">
            <v>---------4</v>
          </cell>
          <cell r="J1931" t="str">
            <v>SMA</v>
          </cell>
          <cell r="K1931" t="str">
            <v>S.M.A-B/PASPAL</v>
          </cell>
          <cell r="L1931" t="str">
            <v>PLAJU</v>
          </cell>
          <cell r="M1931" t="str">
            <v>15/01/2003</v>
          </cell>
          <cell r="N1931" t="str">
            <v>E13111</v>
          </cell>
          <cell r="O1931" t="str">
            <v>CD &amp; GP</v>
          </cell>
          <cell r="P1931" t="e">
            <v>#VALUE!</v>
          </cell>
          <cell r="Q1931" t="e">
            <v>#VALUE!</v>
          </cell>
          <cell r="R1931">
            <v>4</v>
          </cell>
          <cell r="S1931" t="e">
            <v>#VALUE!</v>
          </cell>
          <cell r="T1931">
            <v>3</v>
          </cell>
          <cell r="U1931">
            <v>1</v>
          </cell>
          <cell r="V1931">
            <v>-3</v>
          </cell>
          <cell r="W1931">
            <v>21</v>
          </cell>
          <cell r="X1931">
            <v>50758</v>
          </cell>
        </row>
        <row r="1932">
          <cell r="A1932" t="str">
            <v>743648</v>
          </cell>
          <cell r="B1932" t="str">
            <v xml:space="preserve">SISWANTO    </v>
          </cell>
          <cell r="C1932" t="str">
            <v>14</v>
          </cell>
          <cell r="D1932" t="str">
            <v>15/01/2003</v>
          </cell>
          <cell r="E1932" t="str">
            <v>TESTER JAGA LAB.PL</v>
          </cell>
          <cell r="F1932" t="str">
            <v>11</v>
          </cell>
          <cell r="G1932" t="str">
            <v>16/01/2003</v>
          </cell>
          <cell r="H1932">
            <v>30529</v>
          </cell>
          <cell r="I1932" t="str">
            <v>---------5</v>
          </cell>
          <cell r="J1932" t="str">
            <v>SMK</v>
          </cell>
          <cell r="K1932" t="str">
            <v>SMK MESIN PRODUKSI</v>
          </cell>
          <cell r="L1932" t="str">
            <v>PLAJU</v>
          </cell>
          <cell r="M1932" t="str">
            <v>15/01/2003</v>
          </cell>
          <cell r="N1932" t="str">
            <v>E13140</v>
          </cell>
          <cell r="O1932" t="str">
            <v>LABORATORIUM</v>
          </cell>
          <cell r="P1932" t="e">
            <v>#VALUE!</v>
          </cell>
          <cell r="Q1932" t="e">
            <v>#VALUE!</v>
          </cell>
          <cell r="R1932">
            <v>5</v>
          </cell>
          <cell r="S1932" t="e">
            <v>#VALUE!</v>
          </cell>
          <cell r="T1932">
            <v>3</v>
          </cell>
          <cell r="U1932">
            <v>1</v>
          </cell>
          <cell r="V1932">
            <v>-3</v>
          </cell>
          <cell r="W1932">
            <v>21</v>
          </cell>
          <cell r="X1932">
            <v>50618</v>
          </cell>
        </row>
        <row r="1933">
          <cell r="A1933" t="str">
            <v>743656</v>
          </cell>
          <cell r="B1933" t="str">
            <v xml:space="preserve">MUHAMMAD DANIEL    </v>
          </cell>
          <cell r="C1933" t="str">
            <v>14</v>
          </cell>
          <cell r="D1933" t="str">
            <v>15/01/2003</v>
          </cell>
          <cell r="E1933" t="str">
            <v>TESTER JAGA LAB.PL</v>
          </cell>
          <cell r="F1933" t="str">
            <v>11</v>
          </cell>
          <cell r="G1933" t="str">
            <v>16/01/2003</v>
          </cell>
          <cell r="H1933">
            <v>30249</v>
          </cell>
          <cell r="I1933" t="str">
            <v>---------5</v>
          </cell>
          <cell r="J1933" t="str">
            <v>SMA</v>
          </cell>
          <cell r="K1933" t="str">
            <v>S.M.A-B/PASPAL</v>
          </cell>
          <cell r="L1933" t="str">
            <v>PLAJU</v>
          </cell>
          <cell r="M1933" t="str">
            <v>15/01/2003</v>
          </cell>
          <cell r="N1933" t="str">
            <v>E13140</v>
          </cell>
          <cell r="O1933" t="str">
            <v>LABORATORIUM</v>
          </cell>
          <cell r="P1933" t="e">
            <v>#VALUE!</v>
          </cell>
          <cell r="Q1933" t="e">
            <v>#VALUE!</v>
          </cell>
          <cell r="R1933">
            <v>5</v>
          </cell>
          <cell r="S1933" t="e">
            <v>#VALUE!</v>
          </cell>
          <cell r="T1933">
            <v>3</v>
          </cell>
          <cell r="U1933">
            <v>1</v>
          </cell>
          <cell r="V1933">
            <v>-3</v>
          </cell>
          <cell r="W1933">
            <v>22</v>
          </cell>
          <cell r="X1933">
            <v>50338</v>
          </cell>
        </row>
        <row r="1934">
          <cell r="A1934" t="str">
            <v>743664</v>
          </cell>
          <cell r="B1934" t="str">
            <v xml:space="preserve">ROLAN IRAWAN    </v>
          </cell>
          <cell r="C1934" t="str">
            <v>14</v>
          </cell>
          <cell r="D1934" t="str">
            <v>15/01/2003</v>
          </cell>
          <cell r="E1934" t="str">
            <v>OPR. SEKSI 100 - 900</v>
          </cell>
          <cell r="F1934" t="str">
            <v>11</v>
          </cell>
          <cell r="G1934" t="str">
            <v>16/01/2003</v>
          </cell>
          <cell r="H1934">
            <v>30649</v>
          </cell>
          <cell r="I1934" t="str">
            <v>---------5</v>
          </cell>
          <cell r="J1934" t="str">
            <v>SMA</v>
          </cell>
          <cell r="K1934" t="str">
            <v>S.M.A-B/PASPAL</v>
          </cell>
          <cell r="L1934" t="str">
            <v>PLAJU</v>
          </cell>
          <cell r="M1934" t="str">
            <v>15/01/2003</v>
          </cell>
          <cell r="N1934" t="str">
            <v>E13131</v>
          </cell>
          <cell r="O1934" t="str">
            <v>P P</v>
          </cell>
          <cell r="P1934" t="e">
            <v>#VALUE!</v>
          </cell>
          <cell r="Q1934" t="e">
            <v>#VALUE!</v>
          </cell>
          <cell r="R1934">
            <v>5</v>
          </cell>
          <cell r="S1934" t="e">
            <v>#VALUE!</v>
          </cell>
          <cell r="T1934">
            <v>3</v>
          </cell>
          <cell r="U1934">
            <v>1</v>
          </cell>
          <cell r="V1934">
            <v>-3</v>
          </cell>
          <cell r="W1934">
            <v>21</v>
          </cell>
          <cell r="X1934">
            <v>50738</v>
          </cell>
        </row>
        <row r="1935">
          <cell r="A1935" t="str">
            <v>743672</v>
          </cell>
          <cell r="B1935" t="str">
            <v xml:space="preserve">ARIS WIDODO    </v>
          </cell>
          <cell r="C1935" t="str">
            <v>14</v>
          </cell>
          <cell r="D1935" t="str">
            <v>15/01/2003</v>
          </cell>
          <cell r="E1935" t="str">
            <v>OPR. PENY PRODUKSI PL</v>
          </cell>
          <cell r="F1935" t="str">
            <v>11</v>
          </cell>
          <cell r="G1935" t="str">
            <v>16/01/2003</v>
          </cell>
          <cell r="H1935">
            <v>29970</v>
          </cell>
          <cell r="I1935" t="str">
            <v>---------6</v>
          </cell>
          <cell r="J1935" t="str">
            <v>SMA</v>
          </cell>
          <cell r="K1935" t="str">
            <v>S.M.A-B/PASPAL</v>
          </cell>
          <cell r="L1935" t="str">
            <v>PLAJU</v>
          </cell>
          <cell r="M1935" t="str">
            <v>15/01/2003</v>
          </cell>
          <cell r="N1935" t="str">
            <v>E13119</v>
          </cell>
          <cell r="O1935" t="str">
            <v>I T P</v>
          </cell>
          <cell r="P1935" t="e">
            <v>#VALUE!</v>
          </cell>
          <cell r="Q1935" t="e">
            <v>#VALUE!</v>
          </cell>
          <cell r="R1935">
            <v>6</v>
          </cell>
          <cell r="S1935" t="e">
            <v>#VALUE!</v>
          </cell>
          <cell r="T1935">
            <v>3</v>
          </cell>
          <cell r="U1935">
            <v>1</v>
          </cell>
          <cell r="V1935">
            <v>-3</v>
          </cell>
          <cell r="W1935">
            <v>22</v>
          </cell>
          <cell r="X1935">
            <v>50059</v>
          </cell>
        </row>
        <row r="1936">
          <cell r="A1936" t="str">
            <v>743689</v>
          </cell>
          <cell r="B1936" t="str">
            <v xml:space="preserve">BENI IQBAL    </v>
          </cell>
          <cell r="C1936" t="str">
            <v>14</v>
          </cell>
          <cell r="D1936" t="str">
            <v>15/01/2003</v>
          </cell>
          <cell r="E1936" t="str">
            <v>OPR. S R M G C</v>
          </cell>
          <cell r="F1936" t="str">
            <v>11</v>
          </cell>
          <cell r="G1936" t="str">
            <v>16/01/2003</v>
          </cell>
          <cell r="H1936">
            <v>30313</v>
          </cell>
          <cell r="I1936" t="str">
            <v>---------4</v>
          </cell>
          <cell r="J1936" t="str">
            <v>SMA</v>
          </cell>
          <cell r="K1936" t="str">
            <v>S.M.A-B/PASPAL</v>
          </cell>
          <cell r="L1936" t="str">
            <v>PLAJU</v>
          </cell>
          <cell r="M1936" t="str">
            <v>15/01/2003</v>
          </cell>
          <cell r="N1936" t="str">
            <v>E13111</v>
          </cell>
          <cell r="O1936" t="str">
            <v>CD &amp; GP</v>
          </cell>
          <cell r="P1936" t="e">
            <v>#VALUE!</v>
          </cell>
          <cell r="Q1936" t="e">
            <v>#VALUE!</v>
          </cell>
          <cell r="R1936">
            <v>4</v>
          </cell>
          <cell r="S1936" t="e">
            <v>#VALUE!</v>
          </cell>
          <cell r="T1936">
            <v>3</v>
          </cell>
          <cell r="U1936">
            <v>1</v>
          </cell>
          <cell r="V1936">
            <v>-3</v>
          </cell>
          <cell r="W1936">
            <v>22</v>
          </cell>
          <cell r="X1936">
            <v>50402</v>
          </cell>
        </row>
        <row r="1937">
          <cell r="A1937" t="str">
            <v>743697</v>
          </cell>
          <cell r="B1937" t="str">
            <v xml:space="preserve">BENNY WIBISONO    </v>
          </cell>
          <cell r="C1937" t="str">
            <v>14</v>
          </cell>
          <cell r="D1937" t="str">
            <v>15/01/2003</v>
          </cell>
          <cell r="E1937" t="str">
            <v>OPR. VAC SYSTEM</v>
          </cell>
          <cell r="F1937" t="str">
            <v>11</v>
          </cell>
          <cell r="G1937" t="str">
            <v>16/01/2003</v>
          </cell>
          <cell r="H1937">
            <v>30373</v>
          </cell>
          <cell r="I1937" t="str">
            <v>---------5</v>
          </cell>
          <cell r="J1937" t="str">
            <v>SMA</v>
          </cell>
          <cell r="K1937" t="str">
            <v>S.M.A-B/PASPAL</v>
          </cell>
          <cell r="L1937" t="str">
            <v>SUNGAI GERONG</v>
          </cell>
          <cell r="M1937" t="str">
            <v>15/01/2003</v>
          </cell>
          <cell r="N1937" t="str">
            <v>E13112</v>
          </cell>
          <cell r="O1937" t="str">
            <v>CD &amp; L</v>
          </cell>
          <cell r="P1937" t="e">
            <v>#VALUE!</v>
          </cell>
          <cell r="Q1937" t="e">
            <v>#VALUE!</v>
          </cell>
          <cell r="R1937">
            <v>5</v>
          </cell>
          <cell r="S1937" t="e">
            <v>#VALUE!</v>
          </cell>
          <cell r="T1937">
            <v>3</v>
          </cell>
          <cell r="U1937">
            <v>1</v>
          </cell>
          <cell r="V1937">
            <v>-3</v>
          </cell>
          <cell r="W1937">
            <v>21</v>
          </cell>
          <cell r="X1937">
            <v>50462</v>
          </cell>
        </row>
        <row r="1938">
          <cell r="A1938" t="str">
            <v>743704</v>
          </cell>
          <cell r="B1938" t="str">
            <v xml:space="preserve">DEDI FAJRIANSYAH    </v>
          </cell>
          <cell r="C1938" t="str">
            <v>14</v>
          </cell>
          <cell r="D1938" t="str">
            <v>15/01/2003</v>
          </cell>
          <cell r="E1938" t="str">
            <v>OPR. DISILASI</v>
          </cell>
          <cell r="F1938" t="str">
            <v>11</v>
          </cell>
          <cell r="G1938" t="str">
            <v>16/01/2003</v>
          </cell>
          <cell r="H1938">
            <v>30411</v>
          </cell>
          <cell r="I1938" t="str">
            <v>---------5</v>
          </cell>
          <cell r="J1938" t="str">
            <v>SMK</v>
          </cell>
          <cell r="K1938" t="str">
            <v>SMK LAS FABRIKASI</v>
          </cell>
          <cell r="L1938" t="str">
            <v>PLAJU</v>
          </cell>
          <cell r="M1938" t="str">
            <v>15/01/2003</v>
          </cell>
          <cell r="N1938" t="str">
            <v>E13111</v>
          </cell>
          <cell r="O1938" t="str">
            <v>CD &amp; GP</v>
          </cell>
          <cell r="P1938" t="e">
            <v>#VALUE!</v>
          </cell>
          <cell r="Q1938" t="e">
            <v>#VALUE!</v>
          </cell>
          <cell r="R1938">
            <v>5</v>
          </cell>
          <cell r="S1938" t="e">
            <v>#VALUE!</v>
          </cell>
          <cell r="T1938">
            <v>3</v>
          </cell>
          <cell r="U1938">
            <v>1</v>
          </cell>
          <cell r="V1938">
            <v>-3</v>
          </cell>
          <cell r="W1938">
            <v>21</v>
          </cell>
          <cell r="X1938">
            <v>50500</v>
          </cell>
        </row>
        <row r="1939">
          <cell r="A1939" t="str">
            <v>743712</v>
          </cell>
          <cell r="B1939" t="str">
            <v xml:space="preserve">SURYANTO    </v>
          </cell>
          <cell r="C1939" t="str">
            <v>14</v>
          </cell>
          <cell r="D1939" t="str">
            <v>15/01/2003</v>
          </cell>
          <cell r="E1939" t="str">
            <v>OPR. SEKSI 000 - 200</v>
          </cell>
          <cell r="F1939" t="str">
            <v>11</v>
          </cell>
          <cell r="G1939" t="str">
            <v>16/01/2003</v>
          </cell>
          <cell r="H1939">
            <v>30426</v>
          </cell>
          <cell r="I1939" t="str">
            <v>---------5</v>
          </cell>
          <cell r="J1939" t="str">
            <v>SMA</v>
          </cell>
          <cell r="K1939" t="str">
            <v>S.M.A-B/PASPAL</v>
          </cell>
          <cell r="L1939" t="str">
            <v>PLAJU</v>
          </cell>
          <cell r="M1939" t="str">
            <v>15/01/2003</v>
          </cell>
          <cell r="N1939" t="str">
            <v>E13131</v>
          </cell>
          <cell r="O1939" t="str">
            <v>P P</v>
          </cell>
          <cell r="P1939" t="e">
            <v>#VALUE!</v>
          </cell>
          <cell r="Q1939" t="e">
            <v>#VALUE!</v>
          </cell>
          <cell r="R1939">
            <v>5</v>
          </cell>
          <cell r="S1939" t="e">
            <v>#VALUE!</v>
          </cell>
          <cell r="T1939">
            <v>3</v>
          </cell>
          <cell r="U1939">
            <v>1</v>
          </cell>
          <cell r="V1939">
            <v>-3</v>
          </cell>
          <cell r="W1939">
            <v>21</v>
          </cell>
          <cell r="X1939">
            <v>50515</v>
          </cell>
        </row>
        <row r="1940">
          <cell r="A1940" t="str">
            <v>743729</v>
          </cell>
          <cell r="B1940" t="str">
            <v xml:space="preserve">SUGIYONO    </v>
          </cell>
          <cell r="C1940" t="str">
            <v>14</v>
          </cell>
          <cell r="D1940" t="str">
            <v>15/01/2003</v>
          </cell>
          <cell r="E1940" t="str">
            <v>OPR. N2, H2 PLANT</v>
          </cell>
          <cell r="F1940" t="str">
            <v>11</v>
          </cell>
          <cell r="G1940" t="str">
            <v>16/01/2003</v>
          </cell>
          <cell r="H1940">
            <v>27070</v>
          </cell>
          <cell r="I1940" t="str">
            <v>---------5</v>
          </cell>
          <cell r="J1940" t="str">
            <v>SMA</v>
          </cell>
          <cell r="K1940" t="str">
            <v>S.M.A-B/PASPAL</v>
          </cell>
          <cell r="L1940" t="str">
            <v>PLAJU</v>
          </cell>
          <cell r="M1940" t="str">
            <v>15/01/2003</v>
          </cell>
          <cell r="N1940" t="str">
            <v>E13131</v>
          </cell>
          <cell r="O1940" t="str">
            <v>P P</v>
          </cell>
          <cell r="P1940" t="e">
            <v>#VALUE!</v>
          </cell>
          <cell r="Q1940" t="e">
            <v>#VALUE!</v>
          </cell>
          <cell r="R1940">
            <v>5</v>
          </cell>
          <cell r="S1940" t="e">
            <v>#VALUE!</v>
          </cell>
          <cell r="T1940">
            <v>3</v>
          </cell>
          <cell r="U1940">
            <v>1</v>
          </cell>
          <cell r="V1940">
            <v>-3</v>
          </cell>
          <cell r="W1940">
            <v>30</v>
          </cell>
          <cell r="X1940">
            <v>47159</v>
          </cell>
        </row>
        <row r="1941">
          <cell r="A1941" t="str">
            <v>743737</v>
          </cell>
          <cell r="B1941" t="str">
            <v xml:space="preserve">UMAR FAROUQ    </v>
          </cell>
          <cell r="C1941" t="str">
            <v>14</v>
          </cell>
          <cell r="D1941" t="str">
            <v>15/01/2003</v>
          </cell>
          <cell r="E1941" t="str">
            <v>OPR.PA COMP TA</v>
          </cell>
          <cell r="F1941" t="str">
            <v>11</v>
          </cell>
          <cell r="G1941" t="str">
            <v>08/08/2003</v>
          </cell>
          <cell r="H1941">
            <v>30459</v>
          </cell>
          <cell r="I1941" t="str">
            <v>---------5</v>
          </cell>
          <cell r="J1941" t="str">
            <v>SMA</v>
          </cell>
          <cell r="K1941" t="str">
            <v>S.M.A-B/PASPAL</v>
          </cell>
          <cell r="L1941" t="str">
            <v>PLAJU</v>
          </cell>
          <cell r="M1941" t="str">
            <v>15/01/2003</v>
          </cell>
          <cell r="N1941" t="str">
            <v>E13132</v>
          </cell>
          <cell r="O1941" t="str">
            <v>TA/PTA</v>
          </cell>
          <cell r="P1941" t="e">
            <v>#VALUE!</v>
          </cell>
          <cell r="Q1941" t="e">
            <v>#VALUE!</v>
          </cell>
          <cell r="R1941">
            <v>5</v>
          </cell>
          <cell r="S1941" t="e">
            <v>#VALUE!</v>
          </cell>
          <cell r="T1941">
            <v>3</v>
          </cell>
          <cell r="U1941">
            <v>1</v>
          </cell>
          <cell r="V1941">
            <v>-3</v>
          </cell>
          <cell r="W1941">
            <v>21</v>
          </cell>
          <cell r="X1941">
            <v>50548</v>
          </cell>
        </row>
        <row r="1942">
          <cell r="A1942" t="str">
            <v>744562</v>
          </cell>
          <cell r="B1942" t="str">
            <v xml:space="preserve">ABRAHAM ASAD  SKOM  </v>
          </cell>
          <cell r="C1942" t="str">
            <v>08</v>
          </cell>
          <cell r="D1942" t="str">
            <v>01/12/2003</v>
          </cell>
          <cell r="E1942" t="str">
            <v>AHLI SISTEM INFORMASI</v>
          </cell>
          <cell r="F1942" t="str">
            <v>05</v>
          </cell>
          <cell r="G1942" t="str">
            <v>01/12/2003</v>
          </cell>
          <cell r="H1942">
            <v>28582</v>
          </cell>
          <cell r="I1942" t="str">
            <v>---------</v>
          </cell>
          <cell r="J1942" t="str">
            <v>S1</v>
          </cell>
          <cell r="K1942" t="str">
            <v>TEK.MANAJEMEN INFORMATIKA &amp; KOMPUTER</v>
          </cell>
          <cell r="L1942" t="str">
            <v>PLAJU</v>
          </cell>
          <cell r="M1942" t="str">
            <v>01/12/2003</v>
          </cell>
          <cell r="N1942" t="str">
            <v>E13920</v>
          </cell>
          <cell r="O1942" t="str">
            <v>BANGSIS</v>
          </cell>
          <cell r="P1942" t="e">
            <v>#VALUE!</v>
          </cell>
          <cell r="Q1942" t="e">
            <v>#VALUE!</v>
          </cell>
          <cell r="R1942" t="e">
            <v>#VALUE!</v>
          </cell>
          <cell r="S1942" t="e">
            <v>#VALUE!</v>
          </cell>
          <cell r="T1942">
            <v>7</v>
          </cell>
          <cell r="U1942">
            <v>1</v>
          </cell>
          <cell r="V1942">
            <v>-3</v>
          </cell>
          <cell r="W1942">
            <v>26</v>
          </cell>
          <cell r="X1942">
            <v>48671</v>
          </cell>
        </row>
        <row r="1943">
          <cell r="A1943" t="str">
            <v>744594</v>
          </cell>
          <cell r="B1943" t="str">
            <v xml:space="preserve">BAYU KUSUMA DEWANTO  SE  </v>
          </cell>
          <cell r="C1943" t="str">
            <v>08</v>
          </cell>
          <cell r="D1943" t="str">
            <v>01/12/2003</v>
          </cell>
          <cell r="E1943" t="str">
            <v>AST. INVOICING</v>
          </cell>
          <cell r="F1943" t="str">
            <v>08</v>
          </cell>
          <cell r="G1943" t="str">
            <v>01/12/2003</v>
          </cell>
          <cell r="H1943">
            <v>27845</v>
          </cell>
          <cell r="I1943" t="str">
            <v>---------</v>
          </cell>
          <cell r="J1943" t="str">
            <v>S1</v>
          </cell>
          <cell r="K1943" t="str">
            <v>EKONOMI MANAGEMENT</v>
          </cell>
          <cell r="L1943" t="str">
            <v>PLAJU</v>
          </cell>
          <cell r="M1943" t="str">
            <v>01/12/2003</v>
          </cell>
          <cell r="N1943" t="str">
            <v>E13810</v>
          </cell>
          <cell r="O1943" t="str">
            <v>KONTROLLER</v>
          </cell>
          <cell r="P1943" t="e">
            <v>#VALUE!</v>
          </cell>
          <cell r="Q1943" t="e">
            <v>#VALUE!</v>
          </cell>
          <cell r="R1943" t="e">
            <v>#VALUE!</v>
          </cell>
          <cell r="S1943" t="e">
            <v>#VALUE!</v>
          </cell>
          <cell r="T1943">
            <v>7</v>
          </cell>
          <cell r="U1943">
            <v>1</v>
          </cell>
          <cell r="V1943">
            <v>0</v>
          </cell>
          <cell r="W1943">
            <v>28</v>
          </cell>
          <cell r="X1943">
            <v>47933</v>
          </cell>
        </row>
        <row r="1944">
          <cell r="A1944" t="str">
            <v>744600</v>
          </cell>
          <cell r="B1944" t="str">
            <v xml:space="preserve">DAHLIA  SE  </v>
          </cell>
          <cell r="C1944" t="str">
            <v>08</v>
          </cell>
          <cell r="D1944" t="str">
            <v>01/12/2003</v>
          </cell>
          <cell r="E1944" t="str">
            <v>STAF IAD-II</v>
          </cell>
          <cell r="F1944" t="str">
            <v>--</v>
          </cell>
          <cell r="G1944" t="str">
            <v>01/12/2003</v>
          </cell>
          <cell r="H1944">
            <v>29317</v>
          </cell>
          <cell r="I1944" t="str">
            <v>---------</v>
          </cell>
          <cell r="J1944" t="str">
            <v>S1</v>
          </cell>
          <cell r="K1944" t="str">
            <v>EKONOMI AKUNTANSI</v>
          </cell>
          <cell r="L1944" t="str">
            <v>PLAJU</v>
          </cell>
          <cell r="M1944" t="str">
            <v>01/12/2003</v>
          </cell>
          <cell r="N1944" t="str">
            <v>J02100</v>
          </cell>
          <cell r="O1944" t="str">
            <v>IAD-II</v>
          </cell>
          <cell r="P1944" t="e">
            <v>#VALUE!</v>
          </cell>
          <cell r="Q1944" t="e">
            <v>#VALUE!</v>
          </cell>
          <cell r="R1944" t="e">
            <v>#VALUE!</v>
          </cell>
          <cell r="S1944" t="e">
            <v>#VALUE!</v>
          </cell>
          <cell r="T1944">
            <v>7</v>
          </cell>
          <cell r="U1944">
            <v>1</v>
          </cell>
          <cell r="V1944" t="e">
            <v>#VALUE!</v>
          </cell>
          <cell r="W1944">
            <v>24</v>
          </cell>
          <cell r="X1944">
            <v>49405</v>
          </cell>
        </row>
        <row r="1945">
          <cell r="A1945" t="str">
            <v>744623</v>
          </cell>
          <cell r="B1945" t="str">
            <v xml:space="preserve">F.ADHITYA DIPO ALAM  SH  </v>
          </cell>
          <cell r="C1945" t="str">
            <v>08</v>
          </cell>
          <cell r="D1945" t="str">
            <v>01/12/2003</v>
          </cell>
          <cell r="E1945" t="str">
            <v>PWS. BANTUAN HUKUM</v>
          </cell>
          <cell r="F1945" t="str">
            <v>07</v>
          </cell>
          <cell r="G1945" t="str">
            <v>01/12/2003</v>
          </cell>
          <cell r="H1945">
            <v>29277</v>
          </cell>
          <cell r="I1945" t="str">
            <v>---------</v>
          </cell>
          <cell r="J1945" t="str">
            <v>S1</v>
          </cell>
          <cell r="K1945" t="str">
            <v>SARJANA HUKUM</v>
          </cell>
          <cell r="L1945" t="str">
            <v>PLAJU</v>
          </cell>
          <cell r="M1945" t="str">
            <v>01/12/2003</v>
          </cell>
          <cell r="N1945" t="str">
            <v>E13610</v>
          </cell>
          <cell r="O1945" t="str">
            <v>H K P</v>
          </cell>
          <cell r="P1945" t="e">
            <v>#VALUE!</v>
          </cell>
          <cell r="Q1945" t="e">
            <v>#VALUE!</v>
          </cell>
          <cell r="R1945" t="e">
            <v>#VALUE!</v>
          </cell>
          <cell r="S1945" t="e">
            <v>#VALUE!</v>
          </cell>
          <cell r="T1945">
            <v>7</v>
          </cell>
          <cell r="U1945">
            <v>1</v>
          </cell>
          <cell r="V1945">
            <v>-1</v>
          </cell>
          <cell r="W1945">
            <v>24</v>
          </cell>
          <cell r="X1945">
            <v>49366</v>
          </cell>
        </row>
        <row r="1946">
          <cell r="A1946" t="str">
            <v>744628</v>
          </cell>
          <cell r="B1946" t="str">
            <v xml:space="preserve">FRANSISKA  SH  </v>
          </cell>
          <cell r="C1946" t="str">
            <v>08</v>
          </cell>
          <cell r="D1946" t="str">
            <v>01/12/2003</v>
          </cell>
          <cell r="E1946" t="str">
            <v>PWS. BANTUAN HUKUM</v>
          </cell>
          <cell r="F1946" t="str">
            <v>07</v>
          </cell>
          <cell r="G1946" t="str">
            <v>01/12/2003</v>
          </cell>
          <cell r="H1946">
            <v>29365</v>
          </cell>
          <cell r="I1946" t="str">
            <v>---------</v>
          </cell>
          <cell r="J1946" t="str">
            <v>S1</v>
          </cell>
          <cell r="K1946" t="str">
            <v>SARJANA HUKUM</v>
          </cell>
          <cell r="L1946" t="str">
            <v>PLAJU</v>
          </cell>
          <cell r="M1946" t="str">
            <v>01/12/2003</v>
          </cell>
          <cell r="N1946" t="str">
            <v>E13610</v>
          </cell>
          <cell r="O1946" t="str">
            <v>H K P</v>
          </cell>
          <cell r="P1946" t="e">
            <v>#VALUE!</v>
          </cell>
          <cell r="Q1946" t="e">
            <v>#VALUE!</v>
          </cell>
          <cell r="R1946" t="e">
            <v>#VALUE!</v>
          </cell>
          <cell r="S1946" t="e">
            <v>#VALUE!</v>
          </cell>
          <cell r="T1946">
            <v>7</v>
          </cell>
          <cell r="U1946">
            <v>1</v>
          </cell>
          <cell r="V1946">
            <v>-1</v>
          </cell>
          <cell r="W1946">
            <v>24</v>
          </cell>
          <cell r="X1946">
            <v>49453</v>
          </cell>
        </row>
        <row r="1947">
          <cell r="A1947" t="str">
            <v>744646</v>
          </cell>
          <cell r="B1947" t="str">
            <v xml:space="preserve">IRA WIDIARTI  ST  </v>
          </cell>
          <cell r="C1947" t="str">
            <v>08</v>
          </cell>
          <cell r="D1947" t="str">
            <v>01/12/2003</v>
          </cell>
          <cell r="E1947" t="str">
            <v>STAF IAD-II</v>
          </cell>
          <cell r="F1947" t="str">
            <v>--</v>
          </cell>
          <cell r="G1947" t="str">
            <v>01/12/2003</v>
          </cell>
          <cell r="H1947">
            <v>28270</v>
          </cell>
          <cell r="I1947" t="str">
            <v>---------</v>
          </cell>
          <cell r="J1947" t="str">
            <v>S1</v>
          </cell>
          <cell r="K1947" t="str">
            <v>TEKNIK INDUSTRI</v>
          </cell>
          <cell r="L1947" t="str">
            <v>PLAJU</v>
          </cell>
          <cell r="M1947" t="str">
            <v>01/12/2003</v>
          </cell>
          <cell r="N1947" t="str">
            <v>J02100</v>
          </cell>
          <cell r="O1947" t="str">
            <v>IAD-II</v>
          </cell>
          <cell r="P1947" t="e">
            <v>#VALUE!</v>
          </cell>
          <cell r="Q1947" t="e">
            <v>#VALUE!</v>
          </cell>
          <cell r="R1947" t="e">
            <v>#VALUE!</v>
          </cell>
          <cell r="S1947" t="e">
            <v>#VALUE!</v>
          </cell>
          <cell r="T1947">
            <v>7</v>
          </cell>
          <cell r="U1947">
            <v>1</v>
          </cell>
          <cell r="V1947" t="e">
            <v>#VALUE!</v>
          </cell>
          <cell r="W1947">
            <v>27</v>
          </cell>
          <cell r="X1947">
            <v>48359</v>
          </cell>
        </row>
        <row r="1948">
          <cell r="A1948" t="str">
            <v>744657</v>
          </cell>
          <cell r="B1948" t="str">
            <v xml:space="preserve">JONSEN BANGUN  SH  </v>
          </cell>
          <cell r="C1948" t="str">
            <v>08</v>
          </cell>
          <cell r="D1948" t="str">
            <v>01/12/2003</v>
          </cell>
          <cell r="E1948" t="str">
            <v>STAF IAD-II</v>
          </cell>
          <cell r="F1948" t="str">
            <v>--</v>
          </cell>
          <cell r="G1948" t="str">
            <v>01/12/2003</v>
          </cell>
          <cell r="H1948">
            <v>29200</v>
          </cell>
          <cell r="I1948" t="str">
            <v>---------</v>
          </cell>
          <cell r="J1948" t="str">
            <v>S1</v>
          </cell>
          <cell r="K1948" t="str">
            <v>SARJANA HUKUM</v>
          </cell>
          <cell r="L1948" t="str">
            <v>PLAJU</v>
          </cell>
          <cell r="M1948" t="str">
            <v>01/12/2003</v>
          </cell>
          <cell r="N1948" t="str">
            <v>J02100</v>
          </cell>
          <cell r="O1948" t="str">
            <v>IAD-II</v>
          </cell>
          <cell r="P1948" t="e">
            <v>#VALUE!</v>
          </cell>
          <cell r="Q1948" t="e">
            <v>#VALUE!</v>
          </cell>
          <cell r="R1948" t="e">
            <v>#VALUE!</v>
          </cell>
          <cell r="S1948" t="e">
            <v>#VALUE!</v>
          </cell>
          <cell r="T1948">
            <v>7</v>
          </cell>
          <cell r="U1948">
            <v>1</v>
          </cell>
          <cell r="V1948" t="e">
            <v>#VALUE!</v>
          </cell>
          <cell r="W1948">
            <v>25</v>
          </cell>
          <cell r="X1948">
            <v>49289</v>
          </cell>
        </row>
        <row r="1949">
          <cell r="A1949" t="str">
            <v>744668</v>
          </cell>
          <cell r="B1949" t="str">
            <v xml:space="preserve">LOVIA LOVA  DR  </v>
          </cell>
          <cell r="C1949" t="str">
            <v>08</v>
          </cell>
          <cell r="D1949" t="str">
            <v>01/12/2003</v>
          </cell>
          <cell r="E1949" t="str">
            <v>DOKTER UMUM</v>
          </cell>
          <cell r="F1949" t="str">
            <v>04</v>
          </cell>
          <cell r="G1949" t="str">
            <v>01/12/2003</v>
          </cell>
          <cell r="H1949">
            <v>28679</v>
          </cell>
          <cell r="I1949" t="str">
            <v>---------</v>
          </cell>
          <cell r="J1949" t="str">
            <v>S1</v>
          </cell>
          <cell r="K1949" t="str">
            <v>KEDOKTERAN UMUM</v>
          </cell>
          <cell r="L1949" t="str">
            <v>PLAJU</v>
          </cell>
          <cell r="M1949" t="str">
            <v>01/12/2003</v>
          </cell>
          <cell r="N1949" t="str">
            <v>E13Y00</v>
          </cell>
          <cell r="O1949" t="str">
            <v>RS. PERTAMINA</v>
          </cell>
          <cell r="P1949" t="e">
            <v>#VALUE!</v>
          </cell>
          <cell r="Q1949" t="e">
            <v>#VALUE!</v>
          </cell>
          <cell r="R1949" t="e">
            <v>#VALUE!</v>
          </cell>
          <cell r="S1949" t="e">
            <v>#VALUE!</v>
          </cell>
          <cell r="T1949">
            <v>7</v>
          </cell>
          <cell r="U1949">
            <v>1</v>
          </cell>
          <cell r="V1949">
            <v>-4</v>
          </cell>
          <cell r="W1949">
            <v>26</v>
          </cell>
          <cell r="X1949">
            <v>48768</v>
          </cell>
        </row>
        <row r="1950">
          <cell r="A1950" t="str">
            <v>744681</v>
          </cell>
          <cell r="B1950" t="str">
            <v xml:space="preserve">MONICA MORRATHA.S  DR  </v>
          </cell>
          <cell r="C1950" t="str">
            <v>08</v>
          </cell>
          <cell r="D1950" t="str">
            <v>01/12/2003</v>
          </cell>
          <cell r="E1950" t="str">
            <v>DOKTER UMUM</v>
          </cell>
          <cell r="F1950" t="str">
            <v>04</v>
          </cell>
          <cell r="G1950" t="str">
            <v>01/12/2003</v>
          </cell>
          <cell r="H1950">
            <v>28333</v>
          </cell>
          <cell r="I1950" t="str">
            <v>---------</v>
          </cell>
          <cell r="J1950" t="str">
            <v>S1</v>
          </cell>
          <cell r="K1950" t="str">
            <v>KEDOKTERAN UMUM</v>
          </cell>
          <cell r="L1950" t="str">
            <v>PLAJU</v>
          </cell>
          <cell r="M1950" t="str">
            <v>01/12/2003</v>
          </cell>
          <cell r="N1950" t="str">
            <v>E13Y00</v>
          </cell>
          <cell r="O1950" t="str">
            <v>RS. PERTAMINA</v>
          </cell>
          <cell r="P1950" t="e">
            <v>#VALUE!</v>
          </cell>
          <cell r="Q1950" t="e">
            <v>#VALUE!</v>
          </cell>
          <cell r="R1950" t="e">
            <v>#VALUE!</v>
          </cell>
          <cell r="S1950" t="e">
            <v>#VALUE!</v>
          </cell>
          <cell r="T1950">
            <v>7</v>
          </cell>
          <cell r="U1950">
            <v>1</v>
          </cell>
          <cell r="V1950">
            <v>-4</v>
          </cell>
          <cell r="W1950">
            <v>27</v>
          </cell>
          <cell r="X1950">
            <v>48422</v>
          </cell>
        </row>
        <row r="1951">
          <cell r="A1951" t="str">
            <v>744693</v>
          </cell>
          <cell r="B1951" t="str">
            <v xml:space="preserve">RAHMAD UTOMO  ST  </v>
          </cell>
          <cell r="C1951" t="str">
            <v>08</v>
          </cell>
          <cell r="D1951" t="str">
            <v>01/12/2003</v>
          </cell>
          <cell r="E1951" t="str">
            <v>STAF IAD-II</v>
          </cell>
          <cell r="F1951" t="str">
            <v>--</v>
          </cell>
          <cell r="G1951" t="str">
            <v>01/12/2003</v>
          </cell>
          <cell r="H1951">
            <v>29396</v>
          </cell>
          <cell r="I1951" t="str">
            <v>---------</v>
          </cell>
          <cell r="J1951" t="str">
            <v>S1</v>
          </cell>
          <cell r="K1951" t="str">
            <v>TEKNIK MESIN</v>
          </cell>
          <cell r="L1951" t="str">
            <v>PLAJU</v>
          </cell>
          <cell r="M1951" t="str">
            <v>01/12/2003</v>
          </cell>
          <cell r="N1951" t="str">
            <v>J02100</v>
          </cell>
          <cell r="O1951" t="str">
            <v>IAD-II</v>
          </cell>
          <cell r="P1951" t="e">
            <v>#VALUE!</v>
          </cell>
          <cell r="Q1951" t="e">
            <v>#VALUE!</v>
          </cell>
          <cell r="R1951" t="e">
            <v>#VALUE!</v>
          </cell>
          <cell r="S1951" t="e">
            <v>#VALUE!</v>
          </cell>
          <cell r="T1951">
            <v>7</v>
          </cell>
          <cell r="U1951">
            <v>1</v>
          </cell>
          <cell r="V1951" t="e">
            <v>#VALUE!</v>
          </cell>
          <cell r="W1951">
            <v>24</v>
          </cell>
          <cell r="X1951">
            <v>49484</v>
          </cell>
        </row>
        <row r="1952">
          <cell r="A1952" t="str">
            <v>744702</v>
          </cell>
          <cell r="B1952" t="str">
            <v xml:space="preserve">RINA WITDYANTI  SH  </v>
          </cell>
          <cell r="C1952" t="str">
            <v>08</v>
          </cell>
          <cell r="D1952" t="str">
            <v>01/12/2003</v>
          </cell>
          <cell r="E1952" t="str">
            <v>AST. ADMINISTRASI SDM</v>
          </cell>
          <cell r="F1952" t="str">
            <v>08</v>
          </cell>
          <cell r="G1952" t="str">
            <v>01/12/2003</v>
          </cell>
          <cell r="H1952">
            <v>28265</v>
          </cell>
          <cell r="I1952" t="str">
            <v>---------</v>
          </cell>
          <cell r="J1952" t="str">
            <v>S1</v>
          </cell>
          <cell r="K1952" t="str">
            <v>SARJANA HUKUM</v>
          </cell>
          <cell r="L1952" t="str">
            <v>PLAJU</v>
          </cell>
          <cell r="M1952" t="str">
            <v>01/12/2003</v>
          </cell>
          <cell r="N1952" t="str">
            <v>E13730</v>
          </cell>
          <cell r="O1952" t="str">
            <v>H I K</v>
          </cell>
          <cell r="P1952" t="e">
            <v>#VALUE!</v>
          </cell>
          <cell r="Q1952" t="e">
            <v>#VALUE!</v>
          </cell>
          <cell r="R1952" t="e">
            <v>#VALUE!</v>
          </cell>
          <cell r="S1952" t="e">
            <v>#VALUE!</v>
          </cell>
          <cell r="T1952">
            <v>7</v>
          </cell>
          <cell r="U1952">
            <v>1</v>
          </cell>
          <cell r="V1952">
            <v>0</v>
          </cell>
          <cell r="W1952">
            <v>27</v>
          </cell>
          <cell r="X1952">
            <v>48354</v>
          </cell>
        </row>
        <row r="1953">
          <cell r="A1953" t="str">
            <v>744718</v>
          </cell>
          <cell r="B1953" t="str">
            <v xml:space="preserve">SUBIYANTORO  SE MM </v>
          </cell>
          <cell r="C1953" t="str">
            <v>08</v>
          </cell>
          <cell r="D1953" t="str">
            <v>01/12/2003</v>
          </cell>
          <cell r="E1953" t="str">
            <v>AST. HBM DAN WIP</v>
          </cell>
          <cell r="F1953" t="str">
            <v>08</v>
          </cell>
          <cell r="G1953" t="str">
            <v>01/12/2003</v>
          </cell>
          <cell r="H1953">
            <v>28200</v>
          </cell>
          <cell r="I1953" t="str">
            <v>---------</v>
          </cell>
          <cell r="J1953" t="str">
            <v>S2</v>
          </cell>
          <cell r="K1953" t="str">
            <v>(S2) - MAGISTER MANAJEMEN/SWD</v>
          </cell>
          <cell r="L1953" t="str">
            <v>PLAJU</v>
          </cell>
          <cell r="M1953" t="str">
            <v>01/12/2003</v>
          </cell>
          <cell r="N1953" t="str">
            <v>E13810</v>
          </cell>
          <cell r="O1953" t="str">
            <v>KONTROLLER</v>
          </cell>
          <cell r="P1953" t="e">
            <v>#REF!</v>
          </cell>
          <cell r="Q1953" t="e">
            <v>#REF!</v>
          </cell>
          <cell r="R1953" t="e">
            <v>#REF!</v>
          </cell>
          <cell r="S1953" t="e">
            <v>#REF!</v>
          </cell>
          <cell r="T1953" t="e">
            <v>#REF!</v>
          </cell>
          <cell r="U1953" t="e">
            <v>#REF!</v>
          </cell>
          <cell r="V1953" t="e">
            <v>#REF!</v>
          </cell>
          <cell r="W1953" t="e">
            <v>#REF!</v>
          </cell>
          <cell r="X1953" t="e">
            <v>#REF!</v>
          </cell>
        </row>
        <row r="1954">
          <cell r="P1954" t="e">
            <v>#REF!</v>
          </cell>
          <cell r="Q1954" t="e">
            <v>#REF!</v>
          </cell>
          <cell r="R1954" t="e">
            <v>#REF!</v>
          </cell>
          <cell r="S1954" t="e">
            <v>#REF!</v>
          </cell>
          <cell r="T1954" t="e">
            <v>#REF!</v>
          </cell>
          <cell r="U1954" t="e">
            <v>#REF!</v>
          </cell>
          <cell r="V1954" t="e">
            <v>#REF!</v>
          </cell>
          <cell r="W1954" t="e">
            <v>#REF!</v>
          </cell>
          <cell r="X1954" t="e">
            <v>#REF!</v>
          </cell>
        </row>
        <row r="1955">
          <cell r="P1955" t="e">
            <v>#REF!</v>
          </cell>
          <cell r="Q1955" t="e">
            <v>#REF!</v>
          </cell>
          <cell r="R1955" t="e">
            <v>#REF!</v>
          </cell>
          <cell r="S1955" t="e">
            <v>#REF!</v>
          </cell>
          <cell r="T1955" t="e">
            <v>#REF!</v>
          </cell>
          <cell r="U1955" t="e">
            <v>#REF!</v>
          </cell>
          <cell r="V1955" t="e">
            <v>#REF!</v>
          </cell>
          <cell r="W1955" t="e">
            <v>#REF!</v>
          </cell>
          <cell r="X1955" t="e">
            <v>#REF!</v>
          </cell>
        </row>
        <row r="1956">
          <cell r="P1956" t="e">
            <v>#REF!</v>
          </cell>
          <cell r="Q1956" t="e">
            <v>#REF!</v>
          </cell>
          <cell r="R1956" t="e">
            <v>#REF!</v>
          </cell>
          <cell r="S1956" t="e">
            <v>#REF!</v>
          </cell>
          <cell r="T1956" t="e">
            <v>#REF!</v>
          </cell>
          <cell r="U1956" t="e">
            <v>#REF!</v>
          </cell>
          <cell r="V1956" t="e">
            <v>#REF!</v>
          </cell>
          <cell r="W1956" t="e">
            <v>#REF!</v>
          </cell>
          <cell r="X1956" t="e">
            <v>#REF!</v>
          </cell>
        </row>
        <row r="1957">
          <cell r="P1957" t="e">
            <v>#REF!</v>
          </cell>
          <cell r="Q1957" t="e">
            <v>#REF!</v>
          </cell>
          <cell r="R1957" t="e">
            <v>#REF!</v>
          </cell>
          <cell r="S1957" t="e">
            <v>#REF!</v>
          </cell>
          <cell r="T1957" t="e">
            <v>#REF!</v>
          </cell>
          <cell r="U1957" t="e">
            <v>#REF!</v>
          </cell>
          <cell r="V1957" t="e">
            <v>#REF!</v>
          </cell>
          <cell r="W1957" t="e">
            <v>#REF!</v>
          </cell>
          <cell r="X1957" t="e">
            <v>#REF!</v>
          </cell>
        </row>
        <row r="1958">
          <cell r="P1958" t="e">
            <v>#REF!</v>
          </cell>
          <cell r="Q1958" t="e">
            <v>#REF!</v>
          </cell>
          <cell r="R1958" t="e">
            <v>#REF!</v>
          </cell>
          <cell r="S1958" t="e">
            <v>#REF!</v>
          </cell>
          <cell r="T1958" t="e">
            <v>#REF!</v>
          </cell>
          <cell r="U1958" t="e">
            <v>#REF!</v>
          </cell>
          <cell r="V1958" t="e">
            <v>#REF!</v>
          </cell>
          <cell r="W1958" t="e">
            <v>#REF!</v>
          </cell>
          <cell r="X1958" t="e">
            <v>#REF!</v>
          </cell>
        </row>
        <row r="1959">
          <cell r="P1959" t="e">
            <v>#REF!</v>
          </cell>
          <cell r="Q1959" t="e">
            <v>#REF!</v>
          </cell>
          <cell r="R1959" t="e">
            <v>#REF!</v>
          </cell>
          <cell r="S1959" t="e">
            <v>#REF!</v>
          </cell>
          <cell r="T1959" t="e">
            <v>#REF!</v>
          </cell>
          <cell r="U1959" t="e">
            <v>#REF!</v>
          </cell>
          <cell r="V1959" t="e">
            <v>#REF!</v>
          </cell>
          <cell r="W1959" t="e">
            <v>#REF!</v>
          </cell>
          <cell r="X1959" t="e">
            <v>#REF!</v>
          </cell>
        </row>
        <row r="1960">
          <cell r="P1960" t="e">
            <v>#REF!</v>
          </cell>
          <cell r="Q1960" t="e">
            <v>#REF!</v>
          </cell>
          <cell r="R1960" t="e">
            <v>#REF!</v>
          </cell>
          <cell r="S1960" t="e">
            <v>#REF!</v>
          </cell>
          <cell r="T1960" t="e">
            <v>#REF!</v>
          </cell>
          <cell r="U1960" t="e">
            <v>#REF!</v>
          </cell>
          <cell r="V1960" t="e">
            <v>#REF!</v>
          </cell>
          <cell r="W1960" t="e">
            <v>#REF!</v>
          </cell>
          <cell r="X1960" t="e">
            <v>#REF!</v>
          </cell>
        </row>
        <row r="1961">
          <cell r="P1961" t="e">
            <v>#REF!</v>
          </cell>
          <cell r="Q1961" t="e">
            <v>#REF!</v>
          </cell>
          <cell r="R1961" t="e">
            <v>#REF!</v>
          </cell>
          <cell r="S1961" t="e">
            <v>#REF!</v>
          </cell>
          <cell r="T1961" t="e">
            <v>#REF!</v>
          </cell>
          <cell r="U1961" t="e">
            <v>#REF!</v>
          </cell>
          <cell r="V1961" t="e">
            <v>#REF!</v>
          </cell>
          <cell r="W1961" t="e">
            <v>#REF!</v>
          </cell>
          <cell r="X1961" t="e">
            <v>#REF!</v>
          </cell>
        </row>
        <row r="1962">
          <cell r="P1962" t="e">
            <v>#REF!</v>
          </cell>
          <cell r="Q1962" t="e">
            <v>#REF!</v>
          </cell>
          <cell r="R1962" t="e">
            <v>#REF!</v>
          </cell>
          <cell r="S1962" t="e">
            <v>#REF!</v>
          </cell>
          <cell r="T1962" t="e">
            <v>#REF!</v>
          </cell>
          <cell r="U1962" t="e">
            <v>#REF!</v>
          </cell>
          <cell r="V1962" t="e">
            <v>#REF!</v>
          </cell>
          <cell r="W1962" t="e">
            <v>#REF!</v>
          </cell>
          <cell r="X1962" t="e">
            <v>#REF!</v>
          </cell>
        </row>
        <row r="1963">
          <cell r="P1963" t="e">
            <v>#REF!</v>
          </cell>
          <cell r="Q1963" t="e">
            <v>#REF!</v>
          </cell>
          <cell r="R1963" t="e">
            <v>#REF!</v>
          </cell>
          <cell r="S1963" t="e">
            <v>#REF!</v>
          </cell>
          <cell r="T1963" t="e">
            <v>#REF!</v>
          </cell>
          <cell r="U1963" t="e">
            <v>#REF!</v>
          </cell>
          <cell r="V1963" t="e">
            <v>#REF!</v>
          </cell>
          <cell r="W1963" t="e">
            <v>#REF!</v>
          </cell>
          <cell r="X1963" t="e">
            <v>#REF!</v>
          </cell>
        </row>
        <row r="1964">
          <cell r="P1964" t="e">
            <v>#REF!</v>
          </cell>
          <cell r="Q1964" t="e">
            <v>#REF!</v>
          </cell>
          <cell r="R1964" t="e">
            <v>#REF!</v>
          </cell>
          <cell r="S1964" t="e">
            <v>#REF!</v>
          </cell>
          <cell r="T1964" t="e">
            <v>#REF!</v>
          </cell>
          <cell r="U1964" t="e">
            <v>#REF!</v>
          </cell>
          <cell r="V1964" t="e">
            <v>#REF!</v>
          </cell>
          <cell r="W1964" t="e">
            <v>#REF!</v>
          </cell>
          <cell r="X1964" t="e">
            <v>#REF!</v>
          </cell>
        </row>
        <row r="1965">
          <cell r="P1965" t="e">
            <v>#REF!</v>
          </cell>
          <cell r="Q1965" t="e">
            <v>#REF!</v>
          </cell>
          <cell r="R1965" t="e">
            <v>#REF!</v>
          </cell>
          <cell r="S1965" t="e">
            <v>#REF!</v>
          </cell>
          <cell r="T1965" t="e">
            <v>#REF!</v>
          </cell>
          <cell r="U1965" t="e">
            <v>#REF!</v>
          </cell>
          <cell r="V1965" t="e">
            <v>#REF!</v>
          </cell>
          <cell r="W1965" t="e">
            <v>#REF!</v>
          </cell>
          <cell r="X1965" t="e">
            <v>#REF!</v>
          </cell>
        </row>
        <row r="1966">
          <cell r="P1966" t="e">
            <v>#REF!</v>
          </cell>
          <cell r="Q1966" t="e">
            <v>#REF!</v>
          </cell>
          <cell r="R1966" t="e">
            <v>#REF!</v>
          </cell>
          <cell r="S1966" t="e">
            <v>#REF!</v>
          </cell>
          <cell r="T1966" t="e">
            <v>#REF!</v>
          </cell>
          <cell r="U1966" t="e">
            <v>#REF!</v>
          </cell>
          <cell r="V1966" t="e">
            <v>#REF!</v>
          </cell>
          <cell r="W1966" t="e">
            <v>#REF!</v>
          </cell>
          <cell r="X1966" t="e">
            <v>#REF!</v>
          </cell>
        </row>
        <row r="1967">
          <cell r="P1967" t="e">
            <v>#REF!</v>
          </cell>
          <cell r="Q1967" t="e">
            <v>#REF!</v>
          </cell>
          <cell r="R1967" t="e">
            <v>#REF!</v>
          </cell>
          <cell r="S1967" t="e">
            <v>#REF!</v>
          </cell>
          <cell r="T1967" t="e">
            <v>#REF!</v>
          </cell>
          <cell r="U1967" t="e">
            <v>#REF!</v>
          </cell>
          <cell r="V1967" t="e">
            <v>#REF!</v>
          </cell>
          <cell r="W1967" t="e">
            <v>#REF!</v>
          </cell>
          <cell r="X1967" t="e">
            <v>#REF!</v>
          </cell>
        </row>
        <row r="1968">
          <cell r="P1968" t="e">
            <v>#REF!</v>
          </cell>
          <cell r="Q1968" t="e">
            <v>#REF!</v>
          </cell>
          <cell r="R1968" t="e">
            <v>#REF!</v>
          </cell>
          <cell r="S1968" t="e">
            <v>#REF!</v>
          </cell>
          <cell r="T1968" t="e">
            <v>#REF!</v>
          </cell>
          <cell r="U1968" t="e">
            <v>#REF!</v>
          </cell>
          <cell r="V1968" t="e">
            <v>#REF!</v>
          </cell>
          <cell r="W1968" t="e">
            <v>#REF!</v>
          </cell>
          <cell r="X1968" t="e">
            <v>#REF!</v>
          </cell>
        </row>
        <row r="1969">
          <cell r="P1969" t="e">
            <v>#REF!</v>
          </cell>
          <cell r="Q1969" t="e">
            <v>#REF!</v>
          </cell>
          <cell r="R1969" t="e">
            <v>#REF!</v>
          </cell>
          <cell r="S1969" t="e">
            <v>#REF!</v>
          </cell>
          <cell r="T1969" t="e">
            <v>#REF!</v>
          </cell>
          <cell r="U1969" t="e">
            <v>#REF!</v>
          </cell>
          <cell r="V1969" t="e">
            <v>#REF!</v>
          </cell>
          <cell r="W1969" t="e">
            <v>#REF!</v>
          </cell>
          <cell r="X1969" t="e">
            <v>#REF!</v>
          </cell>
        </row>
        <row r="1970">
          <cell r="P1970" t="e">
            <v>#REF!</v>
          </cell>
          <cell r="Q1970" t="e">
            <v>#REF!</v>
          </cell>
          <cell r="R1970" t="e">
            <v>#REF!</v>
          </cell>
          <cell r="S1970" t="e">
            <v>#REF!</v>
          </cell>
          <cell r="T1970" t="e">
            <v>#REF!</v>
          </cell>
          <cell r="U1970" t="e">
            <v>#REF!</v>
          </cell>
          <cell r="V1970" t="e">
            <v>#REF!</v>
          </cell>
          <cell r="W1970" t="e">
            <v>#REF!</v>
          </cell>
          <cell r="X1970" t="e">
            <v>#REF!</v>
          </cell>
        </row>
        <row r="1971">
          <cell r="P1971" t="e">
            <v>#REF!</v>
          </cell>
          <cell r="Q1971" t="e">
            <v>#REF!</v>
          </cell>
          <cell r="R1971" t="e">
            <v>#REF!</v>
          </cell>
          <cell r="S1971" t="e">
            <v>#REF!</v>
          </cell>
          <cell r="T1971" t="e">
            <v>#REF!</v>
          </cell>
          <cell r="U1971" t="e">
            <v>#REF!</v>
          </cell>
          <cell r="V1971" t="e">
            <v>#REF!</v>
          </cell>
          <cell r="W1971" t="e">
            <v>#REF!</v>
          </cell>
          <cell r="X1971" t="e">
            <v>#REF!</v>
          </cell>
        </row>
        <row r="1972">
          <cell r="P1972" t="e">
            <v>#REF!</v>
          </cell>
          <cell r="Q1972" t="e">
            <v>#REF!</v>
          </cell>
          <cell r="R1972" t="e">
            <v>#REF!</v>
          </cell>
          <cell r="S1972" t="e">
            <v>#REF!</v>
          </cell>
          <cell r="T1972" t="e">
            <v>#REF!</v>
          </cell>
          <cell r="U1972" t="e">
            <v>#REF!</v>
          </cell>
          <cell r="V1972" t="e">
            <v>#REF!</v>
          </cell>
          <cell r="W1972" t="e">
            <v>#REF!</v>
          </cell>
          <cell r="X1972" t="e">
            <v>#REF!</v>
          </cell>
        </row>
        <row r="1973">
          <cell r="P1973" t="e">
            <v>#REF!</v>
          </cell>
          <cell r="Q1973" t="e">
            <v>#REF!</v>
          </cell>
          <cell r="R1973" t="e">
            <v>#REF!</v>
          </cell>
          <cell r="S1973" t="e">
            <v>#REF!</v>
          </cell>
          <cell r="T1973" t="e">
            <v>#REF!</v>
          </cell>
          <cell r="U1973" t="e">
            <v>#REF!</v>
          </cell>
          <cell r="V1973" t="e">
            <v>#REF!</v>
          </cell>
          <cell r="W1973" t="e">
            <v>#REF!</v>
          </cell>
          <cell r="X1973" t="e">
            <v>#REF!</v>
          </cell>
        </row>
        <row r="1974">
          <cell r="P1974" t="e">
            <v>#REF!</v>
          </cell>
          <cell r="Q1974" t="e">
            <v>#REF!</v>
          </cell>
          <cell r="R1974" t="e">
            <v>#REF!</v>
          </cell>
          <cell r="S1974" t="e">
            <v>#REF!</v>
          </cell>
          <cell r="T1974" t="e">
            <v>#REF!</v>
          </cell>
          <cell r="U1974" t="e">
            <v>#REF!</v>
          </cell>
          <cell r="V1974" t="e">
            <v>#REF!</v>
          </cell>
          <cell r="W1974" t="e">
            <v>#REF!</v>
          </cell>
          <cell r="X1974" t="e">
            <v>#REF!</v>
          </cell>
        </row>
        <row r="1975">
          <cell r="P1975" t="e">
            <v>#REF!</v>
          </cell>
          <cell r="Q1975" t="e">
            <v>#REF!</v>
          </cell>
          <cell r="R1975" t="e">
            <v>#REF!</v>
          </cell>
          <cell r="S1975" t="e">
            <v>#REF!</v>
          </cell>
          <cell r="T1975" t="e">
            <v>#REF!</v>
          </cell>
          <cell r="U1975" t="e">
            <v>#REF!</v>
          </cell>
          <cell r="V1975" t="e">
            <v>#REF!</v>
          </cell>
          <cell r="W1975" t="e">
            <v>#REF!</v>
          </cell>
          <cell r="X1975" t="e">
            <v>#REF!</v>
          </cell>
        </row>
        <row r="1976">
          <cell r="P1976" t="e">
            <v>#REF!</v>
          </cell>
          <cell r="Q1976" t="e">
            <v>#REF!</v>
          </cell>
          <cell r="R1976" t="e">
            <v>#REF!</v>
          </cell>
          <cell r="S1976" t="e">
            <v>#REF!</v>
          </cell>
          <cell r="T1976" t="e">
            <v>#REF!</v>
          </cell>
          <cell r="U1976" t="e">
            <v>#REF!</v>
          </cell>
          <cell r="V1976" t="e">
            <v>#REF!</v>
          </cell>
          <cell r="W1976" t="e">
            <v>#REF!</v>
          </cell>
          <cell r="X1976" t="e">
            <v>#REF!</v>
          </cell>
        </row>
        <row r="1977">
          <cell r="P1977" t="e">
            <v>#REF!</v>
          </cell>
          <cell r="Q1977" t="e">
            <v>#REF!</v>
          </cell>
          <cell r="R1977" t="e">
            <v>#REF!</v>
          </cell>
          <cell r="S1977" t="e">
            <v>#REF!</v>
          </cell>
          <cell r="T1977" t="e">
            <v>#REF!</v>
          </cell>
          <cell r="U1977" t="e">
            <v>#REF!</v>
          </cell>
          <cell r="V1977" t="e">
            <v>#REF!</v>
          </cell>
          <cell r="W1977" t="e">
            <v>#REF!</v>
          </cell>
          <cell r="X1977" t="e">
            <v>#REF!</v>
          </cell>
        </row>
        <row r="1978">
          <cell r="P1978" t="e">
            <v>#REF!</v>
          </cell>
          <cell r="Q1978" t="e">
            <v>#REF!</v>
          </cell>
          <cell r="R1978" t="e">
            <v>#REF!</v>
          </cell>
          <cell r="S1978" t="e">
            <v>#REF!</v>
          </cell>
          <cell r="T1978" t="e">
            <v>#REF!</v>
          </cell>
          <cell r="U1978" t="e">
            <v>#REF!</v>
          </cell>
          <cell r="V1978" t="e">
            <v>#REF!</v>
          </cell>
          <cell r="W1978" t="e">
            <v>#REF!</v>
          </cell>
          <cell r="X1978" t="e">
            <v>#REF!</v>
          </cell>
        </row>
        <row r="1979">
          <cell r="P1979" t="e">
            <v>#REF!</v>
          </cell>
          <cell r="Q1979" t="e">
            <v>#REF!</v>
          </cell>
          <cell r="R1979" t="e">
            <v>#REF!</v>
          </cell>
          <cell r="S1979" t="e">
            <v>#REF!</v>
          </cell>
          <cell r="T1979" t="e">
            <v>#REF!</v>
          </cell>
          <cell r="U1979" t="e">
            <v>#REF!</v>
          </cell>
          <cell r="V1979" t="e">
            <v>#REF!</v>
          </cell>
          <cell r="W1979" t="e">
            <v>#REF!</v>
          </cell>
          <cell r="X1979" t="e">
            <v>#REF!</v>
          </cell>
        </row>
        <row r="1980">
          <cell r="P1980" t="e">
            <v>#REF!</v>
          </cell>
          <cell r="Q1980" t="e">
            <v>#REF!</v>
          </cell>
          <cell r="R1980" t="e">
            <v>#REF!</v>
          </cell>
          <cell r="S1980" t="e">
            <v>#REF!</v>
          </cell>
          <cell r="T1980" t="e">
            <v>#REF!</v>
          </cell>
          <cell r="U1980" t="e">
            <v>#REF!</v>
          </cell>
          <cell r="V1980" t="e">
            <v>#REF!</v>
          </cell>
          <cell r="W1980" t="e">
            <v>#REF!</v>
          </cell>
          <cell r="X1980" t="e">
            <v>#REF!</v>
          </cell>
        </row>
        <row r="1981">
          <cell r="P1981" t="e">
            <v>#REF!</v>
          </cell>
          <cell r="Q1981" t="e">
            <v>#REF!</v>
          </cell>
          <cell r="R1981" t="e">
            <v>#REF!</v>
          </cell>
          <cell r="S1981" t="e">
            <v>#REF!</v>
          </cell>
          <cell r="T1981" t="e">
            <v>#REF!</v>
          </cell>
          <cell r="U1981" t="e">
            <v>#REF!</v>
          </cell>
          <cell r="V1981" t="e">
            <v>#REF!</v>
          </cell>
          <cell r="W1981" t="e">
            <v>#REF!</v>
          </cell>
          <cell r="X1981" t="e">
            <v>#REF!</v>
          </cell>
        </row>
        <row r="1982">
          <cell r="P1982" t="e">
            <v>#REF!</v>
          </cell>
          <cell r="Q1982" t="e">
            <v>#REF!</v>
          </cell>
          <cell r="R1982" t="e">
            <v>#REF!</v>
          </cell>
          <cell r="S1982" t="e">
            <v>#REF!</v>
          </cell>
          <cell r="T1982" t="e">
            <v>#REF!</v>
          </cell>
          <cell r="U1982" t="e">
            <v>#REF!</v>
          </cell>
          <cell r="V1982" t="e">
            <v>#REF!</v>
          </cell>
          <cell r="W1982" t="e">
            <v>#REF!</v>
          </cell>
          <cell r="X1982" t="e">
            <v>#REF!</v>
          </cell>
        </row>
        <row r="1983">
          <cell r="P1983" t="e">
            <v>#REF!</v>
          </cell>
          <cell r="Q1983" t="e">
            <v>#REF!</v>
          </cell>
          <cell r="R1983" t="e">
            <v>#REF!</v>
          </cell>
          <cell r="S1983" t="e">
            <v>#REF!</v>
          </cell>
          <cell r="T1983" t="e">
            <v>#REF!</v>
          </cell>
          <cell r="U1983" t="e">
            <v>#REF!</v>
          </cell>
          <cell r="V1983" t="e">
            <v>#REF!</v>
          </cell>
          <cell r="W1983" t="e">
            <v>#REF!</v>
          </cell>
          <cell r="X1983" t="e">
            <v>#REF!</v>
          </cell>
        </row>
        <row r="1984">
          <cell r="P1984" t="e">
            <v>#REF!</v>
          </cell>
          <cell r="Q1984" t="e">
            <v>#REF!</v>
          </cell>
          <cell r="R1984" t="e">
            <v>#REF!</v>
          </cell>
          <cell r="S1984" t="e">
            <v>#REF!</v>
          </cell>
          <cell r="T1984" t="e">
            <v>#REF!</v>
          </cell>
          <cell r="U1984" t="e">
            <v>#REF!</v>
          </cell>
          <cell r="V1984" t="e">
            <v>#REF!</v>
          </cell>
          <cell r="W1984" t="e">
            <v>#REF!</v>
          </cell>
          <cell r="X1984" t="e">
            <v>#REF!</v>
          </cell>
        </row>
        <row r="1985">
          <cell r="P1985" t="e">
            <v>#REF!</v>
          </cell>
          <cell r="Q1985" t="e">
            <v>#REF!</v>
          </cell>
          <cell r="R1985" t="e">
            <v>#REF!</v>
          </cell>
          <cell r="S1985" t="e">
            <v>#REF!</v>
          </cell>
          <cell r="T1985" t="e">
            <v>#REF!</v>
          </cell>
          <cell r="U1985" t="e">
            <v>#REF!</v>
          </cell>
          <cell r="V1985" t="e">
            <v>#REF!</v>
          </cell>
          <cell r="W1985" t="e">
            <v>#REF!</v>
          </cell>
          <cell r="X1985" t="e">
            <v>#REF!</v>
          </cell>
        </row>
        <row r="1986">
          <cell r="P1986" t="e">
            <v>#REF!</v>
          </cell>
          <cell r="Q1986" t="e">
            <v>#REF!</v>
          </cell>
          <cell r="R1986" t="e">
            <v>#REF!</v>
          </cell>
          <cell r="S1986" t="e">
            <v>#REF!</v>
          </cell>
          <cell r="T1986" t="e">
            <v>#REF!</v>
          </cell>
          <cell r="U1986" t="e">
            <v>#REF!</v>
          </cell>
          <cell r="V1986" t="e">
            <v>#REF!</v>
          </cell>
          <cell r="W1986" t="e">
            <v>#REF!</v>
          </cell>
          <cell r="X1986" t="e">
            <v>#REF!</v>
          </cell>
        </row>
        <row r="1987">
          <cell r="P1987" t="e">
            <v>#REF!</v>
          </cell>
          <cell r="Q1987" t="e">
            <v>#REF!</v>
          </cell>
          <cell r="R1987" t="e">
            <v>#REF!</v>
          </cell>
          <cell r="S1987" t="e">
            <v>#REF!</v>
          </cell>
          <cell r="T1987" t="e">
            <v>#REF!</v>
          </cell>
          <cell r="U1987" t="e">
            <v>#REF!</v>
          </cell>
          <cell r="V1987" t="e">
            <v>#REF!</v>
          </cell>
          <cell r="W1987" t="e">
            <v>#REF!</v>
          </cell>
          <cell r="X1987" t="e">
            <v>#REF!</v>
          </cell>
        </row>
        <row r="1988">
          <cell r="P1988" t="e">
            <v>#REF!</v>
          </cell>
          <cell r="Q1988" t="e">
            <v>#REF!</v>
          </cell>
          <cell r="R1988" t="e">
            <v>#REF!</v>
          </cell>
          <cell r="S1988" t="e">
            <v>#REF!</v>
          </cell>
          <cell r="T1988" t="e">
            <v>#REF!</v>
          </cell>
          <cell r="U1988" t="e">
            <v>#REF!</v>
          </cell>
          <cell r="V1988" t="e">
            <v>#REF!</v>
          </cell>
          <cell r="W1988" t="e">
            <v>#REF!</v>
          </cell>
          <cell r="X1988" t="e">
            <v>#REF!</v>
          </cell>
        </row>
        <row r="1989">
          <cell r="P1989" t="e">
            <v>#REF!</v>
          </cell>
          <cell r="Q1989" t="e">
            <v>#REF!</v>
          </cell>
          <cell r="R1989" t="e">
            <v>#REF!</v>
          </cell>
          <cell r="S1989" t="e">
            <v>#REF!</v>
          </cell>
          <cell r="T1989" t="e">
            <v>#REF!</v>
          </cell>
          <cell r="U1989" t="e">
            <v>#REF!</v>
          </cell>
          <cell r="V1989" t="e">
            <v>#REF!</v>
          </cell>
          <cell r="W1989" t="e">
            <v>#REF!</v>
          </cell>
          <cell r="X1989" t="e">
            <v>#REF!</v>
          </cell>
        </row>
        <row r="1990">
          <cell r="P1990" t="e">
            <v>#REF!</v>
          </cell>
          <cell r="Q1990" t="e">
            <v>#REF!</v>
          </cell>
          <cell r="R1990" t="e">
            <v>#REF!</v>
          </cell>
          <cell r="S1990" t="e">
            <v>#REF!</v>
          </cell>
          <cell r="T1990" t="e">
            <v>#REF!</v>
          </cell>
          <cell r="U1990" t="e">
            <v>#REF!</v>
          </cell>
          <cell r="V1990" t="e">
            <v>#REF!</v>
          </cell>
          <cell r="W1990" t="e">
            <v>#REF!</v>
          </cell>
          <cell r="X1990" t="e">
            <v>#REF!</v>
          </cell>
        </row>
        <row r="1991">
          <cell r="P1991" t="e">
            <v>#REF!</v>
          </cell>
          <cell r="Q1991" t="e">
            <v>#REF!</v>
          </cell>
          <cell r="R1991" t="e">
            <v>#REF!</v>
          </cell>
          <cell r="S1991" t="e">
            <v>#REF!</v>
          </cell>
          <cell r="T1991" t="e">
            <v>#REF!</v>
          </cell>
          <cell r="U1991" t="e">
            <v>#REF!</v>
          </cell>
          <cell r="V1991" t="e">
            <v>#REF!</v>
          </cell>
          <cell r="W1991" t="e">
            <v>#REF!</v>
          </cell>
          <cell r="X1991" t="e">
            <v>#REF!</v>
          </cell>
        </row>
        <row r="1992">
          <cell r="P1992" t="e">
            <v>#REF!</v>
          </cell>
          <cell r="Q1992" t="e">
            <v>#REF!</v>
          </cell>
          <cell r="R1992" t="e">
            <v>#REF!</v>
          </cell>
          <cell r="S1992" t="e">
            <v>#REF!</v>
          </cell>
          <cell r="T1992" t="e">
            <v>#REF!</v>
          </cell>
          <cell r="U1992" t="e">
            <v>#REF!</v>
          </cell>
          <cell r="V1992" t="e">
            <v>#REF!</v>
          </cell>
          <cell r="W1992" t="e">
            <v>#REF!</v>
          </cell>
          <cell r="X1992" t="e">
            <v>#REF!</v>
          </cell>
        </row>
        <row r="1993">
          <cell r="P1993" t="e">
            <v>#REF!</v>
          </cell>
          <cell r="Q1993" t="e">
            <v>#REF!</v>
          </cell>
          <cell r="R1993" t="e">
            <v>#REF!</v>
          </cell>
          <cell r="S1993" t="e">
            <v>#REF!</v>
          </cell>
          <cell r="T1993" t="e">
            <v>#REF!</v>
          </cell>
          <cell r="U1993" t="e">
            <v>#REF!</v>
          </cell>
          <cell r="V1993" t="e">
            <v>#REF!</v>
          </cell>
          <cell r="W1993" t="e">
            <v>#REF!</v>
          </cell>
          <cell r="X1993" t="e">
            <v>#REF!</v>
          </cell>
        </row>
        <row r="1994">
          <cell r="P1994" t="e">
            <v>#REF!</v>
          </cell>
          <cell r="Q1994" t="e">
            <v>#REF!</v>
          </cell>
          <cell r="R1994" t="e">
            <v>#REF!</v>
          </cell>
          <cell r="S1994" t="e">
            <v>#REF!</v>
          </cell>
          <cell r="T1994" t="e">
            <v>#REF!</v>
          </cell>
          <cell r="U1994" t="e">
            <v>#REF!</v>
          </cell>
          <cell r="V1994" t="e">
            <v>#REF!</v>
          </cell>
          <cell r="W1994" t="e">
            <v>#REF!</v>
          </cell>
          <cell r="X1994" t="e">
            <v>#REF!</v>
          </cell>
        </row>
        <row r="1995">
          <cell r="P1995" t="e">
            <v>#REF!</v>
          </cell>
          <cell r="Q1995" t="e">
            <v>#REF!</v>
          </cell>
          <cell r="R1995" t="e">
            <v>#REF!</v>
          </cell>
          <cell r="S1995" t="e">
            <v>#REF!</v>
          </cell>
          <cell r="T1995" t="e">
            <v>#REF!</v>
          </cell>
          <cell r="U1995" t="e">
            <v>#REF!</v>
          </cell>
          <cell r="V1995" t="e">
            <v>#REF!</v>
          </cell>
          <cell r="W1995" t="e">
            <v>#REF!</v>
          </cell>
          <cell r="X1995" t="e">
            <v>#REF!</v>
          </cell>
        </row>
        <row r="1996">
          <cell r="P1996" t="e">
            <v>#REF!</v>
          </cell>
          <cell r="Q1996" t="e">
            <v>#REF!</v>
          </cell>
          <cell r="R1996" t="e">
            <v>#REF!</v>
          </cell>
          <cell r="S1996" t="e">
            <v>#REF!</v>
          </cell>
          <cell r="T1996" t="e">
            <v>#REF!</v>
          </cell>
          <cell r="U1996" t="e">
            <v>#REF!</v>
          </cell>
          <cell r="V1996" t="e">
            <v>#REF!</v>
          </cell>
          <cell r="W1996" t="e">
            <v>#REF!</v>
          </cell>
          <cell r="X1996" t="e">
            <v>#REF!</v>
          </cell>
        </row>
        <row r="1997">
          <cell r="P1997" t="e">
            <v>#REF!</v>
          </cell>
          <cell r="Q1997" t="e">
            <v>#REF!</v>
          </cell>
          <cell r="R1997" t="e">
            <v>#REF!</v>
          </cell>
          <cell r="S1997" t="e">
            <v>#REF!</v>
          </cell>
          <cell r="T1997" t="e">
            <v>#REF!</v>
          </cell>
          <cell r="U1997" t="e">
            <v>#REF!</v>
          </cell>
          <cell r="V1997" t="e">
            <v>#REF!</v>
          </cell>
          <cell r="W1997" t="e">
            <v>#REF!</v>
          </cell>
          <cell r="X1997" t="e">
            <v>#REF!</v>
          </cell>
        </row>
        <row r="1998">
          <cell r="P1998" t="e">
            <v>#REF!</v>
          </cell>
          <cell r="Q1998" t="e">
            <v>#REF!</v>
          </cell>
          <cell r="R1998" t="e">
            <v>#REF!</v>
          </cell>
          <cell r="S1998" t="e">
            <v>#REF!</v>
          </cell>
          <cell r="T1998" t="e">
            <v>#REF!</v>
          </cell>
          <cell r="U1998" t="e">
            <v>#REF!</v>
          </cell>
          <cell r="V1998" t="e">
            <v>#REF!</v>
          </cell>
          <cell r="W1998" t="e">
            <v>#REF!</v>
          </cell>
          <cell r="X1998" t="e">
            <v>#REF!</v>
          </cell>
        </row>
        <row r="1999">
          <cell r="P1999" t="e">
            <v>#REF!</v>
          </cell>
          <cell r="Q1999" t="e">
            <v>#REF!</v>
          </cell>
          <cell r="R1999" t="e">
            <v>#REF!</v>
          </cell>
          <cell r="S1999" t="e">
            <v>#REF!</v>
          </cell>
          <cell r="T1999" t="e">
            <v>#REF!</v>
          </cell>
          <cell r="U1999" t="e">
            <v>#REF!</v>
          </cell>
          <cell r="V1999" t="e">
            <v>#REF!</v>
          </cell>
          <cell r="W1999" t="e">
            <v>#REF!</v>
          </cell>
          <cell r="X1999" t="e">
            <v>#REF!</v>
          </cell>
        </row>
        <row r="2000">
          <cell r="P2000" t="e">
            <v>#REF!</v>
          </cell>
          <cell r="Q2000" t="e">
            <v>#REF!</v>
          </cell>
          <cell r="R2000" t="e">
            <v>#REF!</v>
          </cell>
          <cell r="S2000" t="e">
            <v>#REF!</v>
          </cell>
          <cell r="T2000" t="e">
            <v>#REF!</v>
          </cell>
          <cell r="U2000" t="e">
            <v>#REF!</v>
          </cell>
          <cell r="V2000" t="e">
            <v>#REF!</v>
          </cell>
          <cell r="W2000" t="e">
            <v>#REF!</v>
          </cell>
          <cell r="X2000" t="e">
            <v>#REF!</v>
          </cell>
        </row>
        <row r="2001">
          <cell r="P2001" t="e">
            <v>#REF!</v>
          </cell>
          <cell r="Q2001" t="e">
            <v>#REF!</v>
          </cell>
          <cell r="R2001" t="e">
            <v>#REF!</v>
          </cell>
          <cell r="S2001" t="e">
            <v>#REF!</v>
          </cell>
          <cell r="T2001" t="e">
            <v>#REF!</v>
          </cell>
          <cell r="U2001" t="e">
            <v>#REF!</v>
          </cell>
          <cell r="V2001" t="e">
            <v>#REF!</v>
          </cell>
          <cell r="W2001" t="e">
            <v>#REF!</v>
          </cell>
          <cell r="X2001" t="e">
            <v>#REF!</v>
          </cell>
        </row>
        <row r="2002">
          <cell r="P2002" t="e">
            <v>#REF!</v>
          </cell>
          <cell r="Q2002" t="e">
            <v>#REF!</v>
          </cell>
          <cell r="R2002" t="e">
            <v>#REF!</v>
          </cell>
          <cell r="S2002" t="e">
            <v>#REF!</v>
          </cell>
          <cell r="T2002" t="e">
            <v>#REF!</v>
          </cell>
          <cell r="U2002" t="e">
            <v>#REF!</v>
          </cell>
          <cell r="V2002" t="e">
            <v>#REF!</v>
          </cell>
          <cell r="W2002" t="e">
            <v>#REF!</v>
          </cell>
          <cell r="X2002" t="e">
            <v>#REF!</v>
          </cell>
        </row>
        <row r="2003">
          <cell r="P2003" t="e">
            <v>#REF!</v>
          </cell>
          <cell r="Q2003" t="e">
            <v>#REF!</v>
          </cell>
          <cell r="R2003" t="e">
            <v>#REF!</v>
          </cell>
          <cell r="S2003" t="e">
            <v>#REF!</v>
          </cell>
          <cell r="T2003" t="e">
            <v>#REF!</v>
          </cell>
          <cell r="U2003" t="e">
            <v>#REF!</v>
          </cell>
          <cell r="V2003" t="e">
            <v>#REF!</v>
          </cell>
          <cell r="W2003" t="e">
            <v>#REF!</v>
          </cell>
          <cell r="X2003" t="e">
            <v>#REF!</v>
          </cell>
        </row>
        <row r="2004">
          <cell r="P2004" t="e">
            <v>#REF!</v>
          </cell>
          <cell r="Q2004" t="e">
            <v>#REF!</v>
          </cell>
          <cell r="R2004" t="e">
            <v>#REF!</v>
          </cell>
          <cell r="S2004" t="e">
            <v>#REF!</v>
          </cell>
          <cell r="T2004" t="e">
            <v>#REF!</v>
          </cell>
          <cell r="U2004" t="e">
            <v>#REF!</v>
          </cell>
          <cell r="V2004" t="e">
            <v>#REF!</v>
          </cell>
          <cell r="W2004" t="e">
            <v>#REF!</v>
          </cell>
          <cell r="X2004" t="e">
            <v>#REF!</v>
          </cell>
        </row>
        <row r="2005">
          <cell r="P2005" t="e">
            <v>#REF!</v>
          </cell>
          <cell r="Q2005" t="e">
            <v>#REF!</v>
          </cell>
          <cell r="R2005" t="e">
            <v>#REF!</v>
          </cell>
          <cell r="S2005" t="e">
            <v>#REF!</v>
          </cell>
          <cell r="T2005" t="e">
            <v>#REF!</v>
          </cell>
          <cell r="U2005" t="e">
            <v>#REF!</v>
          </cell>
          <cell r="V2005" t="e">
            <v>#REF!</v>
          </cell>
          <cell r="W2005" t="e">
            <v>#REF!</v>
          </cell>
          <cell r="X2005" t="e">
            <v>#REF!</v>
          </cell>
        </row>
        <row r="2006">
          <cell r="P2006" t="e">
            <v>#REF!</v>
          </cell>
          <cell r="Q2006" t="e">
            <v>#REF!</v>
          </cell>
          <cell r="R2006" t="e">
            <v>#REF!</v>
          </cell>
          <cell r="S2006" t="e">
            <v>#REF!</v>
          </cell>
          <cell r="T2006" t="e">
            <v>#REF!</v>
          </cell>
          <cell r="U2006" t="e">
            <v>#REF!</v>
          </cell>
          <cell r="V2006" t="e">
            <v>#REF!</v>
          </cell>
          <cell r="W2006" t="e">
            <v>#REF!</v>
          </cell>
          <cell r="X2006" t="e">
            <v>#REF!</v>
          </cell>
        </row>
        <row r="2007">
          <cell r="P2007" t="e">
            <v>#REF!</v>
          </cell>
          <cell r="Q2007" t="e">
            <v>#REF!</v>
          </cell>
          <cell r="R2007" t="e">
            <v>#REF!</v>
          </cell>
          <cell r="S2007" t="e">
            <v>#REF!</v>
          </cell>
          <cell r="T2007" t="e">
            <v>#REF!</v>
          </cell>
          <cell r="U2007" t="e">
            <v>#REF!</v>
          </cell>
          <cell r="V2007" t="e">
            <v>#REF!</v>
          </cell>
          <cell r="W2007" t="e">
            <v>#REF!</v>
          </cell>
          <cell r="X2007" t="e">
            <v>#REF!</v>
          </cell>
        </row>
        <row r="2008">
          <cell r="P2008" t="e">
            <v>#REF!</v>
          </cell>
          <cell r="Q2008" t="e">
            <v>#REF!</v>
          </cell>
          <cell r="R2008" t="e">
            <v>#REF!</v>
          </cell>
          <cell r="S2008" t="e">
            <v>#REF!</v>
          </cell>
          <cell r="T2008" t="e">
            <v>#REF!</v>
          </cell>
          <cell r="U2008" t="e">
            <v>#REF!</v>
          </cell>
          <cell r="V2008" t="e">
            <v>#REF!</v>
          </cell>
          <cell r="W2008" t="e">
            <v>#REF!</v>
          </cell>
          <cell r="X2008" t="e">
            <v>#REF!</v>
          </cell>
        </row>
        <row r="2009">
          <cell r="P2009" t="e">
            <v>#REF!</v>
          </cell>
          <cell r="Q2009" t="e">
            <v>#REF!</v>
          </cell>
          <cell r="R2009" t="e">
            <v>#REF!</v>
          </cell>
          <cell r="S2009" t="e">
            <v>#REF!</v>
          </cell>
          <cell r="T2009" t="e">
            <v>#REF!</v>
          </cell>
          <cell r="U2009" t="e">
            <v>#REF!</v>
          </cell>
          <cell r="V2009" t="e">
            <v>#REF!</v>
          </cell>
          <cell r="W2009" t="e">
            <v>#REF!</v>
          </cell>
          <cell r="X2009" t="e">
            <v>#REF!</v>
          </cell>
        </row>
        <row r="2010">
          <cell r="P2010" t="e">
            <v>#REF!</v>
          </cell>
          <cell r="Q2010" t="e">
            <v>#REF!</v>
          </cell>
          <cell r="R2010" t="e">
            <v>#REF!</v>
          </cell>
          <cell r="S2010" t="e">
            <v>#REF!</v>
          </cell>
          <cell r="T2010" t="e">
            <v>#REF!</v>
          </cell>
          <cell r="U2010" t="e">
            <v>#REF!</v>
          </cell>
          <cell r="V2010" t="e">
            <v>#REF!</v>
          </cell>
          <cell r="W2010" t="e">
            <v>#REF!</v>
          </cell>
          <cell r="X2010" t="e">
            <v>#REF!</v>
          </cell>
        </row>
        <row r="2011">
          <cell r="P2011" t="e">
            <v>#REF!</v>
          </cell>
          <cell r="Q2011" t="e">
            <v>#REF!</v>
          </cell>
          <cell r="R2011" t="e">
            <v>#REF!</v>
          </cell>
          <cell r="S2011" t="e">
            <v>#REF!</v>
          </cell>
          <cell r="T2011" t="e">
            <v>#REF!</v>
          </cell>
          <cell r="U2011" t="e">
            <v>#REF!</v>
          </cell>
          <cell r="V2011" t="e">
            <v>#REF!</v>
          </cell>
          <cell r="W2011" t="e">
            <v>#REF!</v>
          </cell>
          <cell r="X2011" t="e">
            <v>#REF!</v>
          </cell>
        </row>
        <row r="2012">
          <cell r="P2012" t="e">
            <v>#REF!</v>
          </cell>
          <cell r="Q2012" t="e">
            <v>#REF!</v>
          </cell>
          <cell r="R2012" t="e">
            <v>#REF!</v>
          </cell>
          <cell r="S2012" t="e">
            <v>#REF!</v>
          </cell>
          <cell r="T2012" t="e">
            <v>#REF!</v>
          </cell>
          <cell r="U2012" t="e">
            <v>#REF!</v>
          </cell>
          <cell r="V2012" t="e">
            <v>#REF!</v>
          </cell>
          <cell r="W2012" t="e">
            <v>#REF!</v>
          </cell>
          <cell r="X2012" t="e">
            <v>#REF!</v>
          </cell>
        </row>
        <row r="2013">
          <cell r="P2013" t="e">
            <v>#REF!</v>
          </cell>
          <cell r="Q2013" t="e">
            <v>#REF!</v>
          </cell>
          <cell r="R2013" t="e">
            <v>#REF!</v>
          </cell>
          <cell r="S2013" t="e">
            <v>#REF!</v>
          </cell>
          <cell r="T2013" t="e">
            <v>#REF!</v>
          </cell>
          <cell r="U2013" t="e">
            <v>#REF!</v>
          </cell>
          <cell r="V2013" t="e">
            <v>#REF!</v>
          </cell>
          <cell r="W2013" t="e">
            <v>#REF!</v>
          </cell>
          <cell r="X2013" t="e">
            <v>#REF!</v>
          </cell>
        </row>
        <row r="2014">
          <cell r="P2014" t="e">
            <v>#REF!</v>
          </cell>
          <cell r="Q2014" t="e">
            <v>#REF!</v>
          </cell>
          <cell r="R2014" t="e">
            <v>#REF!</v>
          </cell>
          <cell r="S2014" t="e">
            <v>#REF!</v>
          </cell>
          <cell r="T2014" t="e">
            <v>#REF!</v>
          </cell>
          <cell r="U2014" t="e">
            <v>#REF!</v>
          </cell>
          <cell r="V2014" t="e">
            <v>#REF!</v>
          </cell>
          <cell r="W2014" t="e">
            <v>#REF!</v>
          </cell>
          <cell r="X2014" t="e">
            <v>#REF!</v>
          </cell>
        </row>
        <row r="2015">
          <cell r="P2015" t="e">
            <v>#REF!</v>
          </cell>
          <cell r="Q2015" t="e">
            <v>#REF!</v>
          </cell>
          <cell r="R2015" t="e">
            <v>#REF!</v>
          </cell>
          <cell r="S2015" t="e">
            <v>#REF!</v>
          </cell>
          <cell r="T2015" t="e">
            <v>#REF!</v>
          </cell>
          <cell r="U2015" t="e">
            <v>#REF!</v>
          </cell>
          <cell r="V2015" t="e">
            <v>#REF!</v>
          </cell>
          <cell r="W2015" t="e">
            <v>#REF!</v>
          </cell>
          <cell r="X2015" t="e">
            <v>#REF!</v>
          </cell>
        </row>
        <row r="2016">
          <cell r="P2016" t="e">
            <v>#REF!</v>
          </cell>
          <cell r="Q2016" t="e">
            <v>#REF!</v>
          </cell>
          <cell r="R2016" t="e">
            <v>#REF!</v>
          </cell>
          <cell r="S2016" t="e">
            <v>#REF!</v>
          </cell>
          <cell r="T2016" t="e">
            <v>#REF!</v>
          </cell>
          <cell r="U2016" t="e">
            <v>#REF!</v>
          </cell>
          <cell r="V2016" t="e">
            <v>#REF!</v>
          </cell>
          <cell r="W2016" t="e">
            <v>#REF!</v>
          </cell>
          <cell r="X2016" t="e">
            <v>#REF!</v>
          </cell>
        </row>
        <row r="2017">
          <cell r="P2017" t="e">
            <v>#REF!</v>
          </cell>
          <cell r="Q2017" t="e">
            <v>#REF!</v>
          </cell>
          <cell r="R2017" t="e">
            <v>#REF!</v>
          </cell>
          <cell r="S2017" t="e">
            <v>#REF!</v>
          </cell>
          <cell r="T2017" t="e">
            <v>#REF!</v>
          </cell>
          <cell r="U2017" t="e">
            <v>#REF!</v>
          </cell>
          <cell r="V2017" t="e">
            <v>#REF!</v>
          </cell>
          <cell r="W2017" t="e">
            <v>#REF!</v>
          </cell>
          <cell r="X2017" t="e">
            <v>#REF!</v>
          </cell>
        </row>
        <row r="2018">
          <cell r="P2018" t="e">
            <v>#REF!</v>
          </cell>
          <cell r="Q2018" t="e">
            <v>#REF!</v>
          </cell>
          <cell r="R2018" t="e">
            <v>#REF!</v>
          </cell>
          <cell r="S2018" t="e">
            <v>#REF!</v>
          </cell>
          <cell r="T2018" t="e">
            <v>#REF!</v>
          </cell>
          <cell r="U2018" t="e">
            <v>#REF!</v>
          </cell>
          <cell r="V2018" t="e">
            <v>#REF!</v>
          </cell>
          <cell r="W2018" t="e">
            <v>#REF!</v>
          </cell>
          <cell r="X2018" t="e">
            <v>#REF!</v>
          </cell>
        </row>
        <row r="2019">
          <cell r="P2019" t="e">
            <v>#REF!</v>
          </cell>
          <cell r="Q2019" t="e">
            <v>#REF!</v>
          </cell>
          <cell r="R2019" t="e">
            <v>#REF!</v>
          </cell>
          <cell r="S2019" t="e">
            <v>#REF!</v>
          </cell>
          <cell r="T2019" t="e">
            <v>#REF!</v>
          </cell>
          <cell r="U2019" t="e">
            <v>#REF!</v>
          </cell>
          <cell r="V2019" t="e">
            <v>#REF!</v>
          </cell>
          <cell r="W2019" t="e">
            <v>#REF!</v>
          </cell>
          <cell r="X2019" t="e">
            <v>#REF!</v>
          </cell>
        </row>
        <row r="2020">
          <cell r="P2020" t="e">
            <v>#REF!</v>
          </cell>
          <cell r="Q2020" t="e">
            <v>#REF!</v>
          </cell>
          <cell r="R2020" t="e">
            <v>#REF!</v>
          </cell>
          <cell r="S2020" t="e">
            <v>#REF!</v>
          </cell>
          <cell r="T2020" t="e">
            <v>#REF!</v>
          </cell>
          <cell r="U2020" t="e">
            <v>#REF!</v>
          </cell>
          <cell r="V2020" t="e">
            <v>#REF!</v>
          </cell>
          <cell r="W2020" t="e">
            <v>#REF!</v>
          </cell>
          <cell r="X2020" t="e">
            <v>#REF!</v>
          </cell>
        </row>
        <row r="2021">
          <cell r="P2021" t="e">
            <v>#REF!</v>
          </cell>
          <cell r="Q2021" t="e">
            <v>#REF!</v>
          </cell>
          <cell r="R2021" t="e">
            <v>#REF!</v>
          </cell>
          <cell r="S2021" t="e">
            <v>#REF!</v>
          </cell>
          <cell r="T2021" t="e">
            <v>#REF!</v>
          </cell>
          <cell r="U2021" t="e">
            <v>#REF!</v>
          </cell>
          <cell r="V2021" t="e">
            <v>#REF!</v>
          </cell>
          <cell r="W2021" t="e">
            <v>#REF!</v>
          </cell>
          <cell r="X2021" t="e">
            <v>#REF!</v>
          </cell>
        </row>
        <row r="2022">
          <cell r="P2022" t="e">
            <v>#REF!</v>
          </cell>
          <cell r="Q2022" t="e">
            <v>#REF!</v>
          </cell>
          <cell r="R2022" t="e">
            <v>#REF!</v>
          </cell>
          <cell r="S2022" t="e">
            <v>#REF!</v>
          </cell>
          <cell r="T2022" t="e">
            <v>#REF!</v>
          </cell>
          <cell r="U2022" t="e">
            <v>#REF!</v>
          </cell>
          <cell r="V2022" t="e">
            <v>#REF!</v>
          </cell>
          <cell r="W2022" t="e">
            <v>#REF!</v>
          </cell>
          <cell r="X2022" t="e">
            <v>#REF!</v>
          </cell>
        </row>
        <row r="2023">
          <cell r="P2023" t="e">
            <v>#REF!</v>
          </cell>
          <cell r="Q2023" t="e">
            <v>#REF!</v>
          </cell>
          <cell r="R2023" t="e">
            <v>#REF!</v>
          </cell>
          <cell r="S2023" t="e">
            <v>#REF!</v>
          </cell>
          <cell r="T2023" t="e">
            <v>#REF!</v>
          </cell>
          <cell r="U2023" t="e">
            <v>#REF!</v>
          </cell>
          <cell r="V2023" t="e">
            <v>#REF!</v>
          </cell>
          <cell r="W2023" t="e">
            <v>#REF!</v>
          </cell>
          <cell r="X2023" t="e">
            <v>#REF!</v>
          </cell>
        </row>
        <row r="2024">
          <cell r="P2024" t="e">
            <v>#REF!</v>
          </cell>
          <cell r="Q2024" t="e">
            <v>#REF!</v>
          </cell>
          <cell r="R2024" t="e">
            <v>#REF!</v>
          </cell>
          <cell r="S2024" t="e">
            <v>#REF!</v>
          </cell>
          <cell r="T2024" t="e">
            <v>#REF!</v>
          </cell>
          <cell r="U2024" t="e">
            <v>#REF!</v>
          </cell>
          <cell r="V2024" t="e">
            <v>#REF!</v>
          </cell>
          <cell r="W2024" t="e">
            <v>#REF!</v>
          </cell>
          <cell r="X2024" t="e">
            <v>#REF!</v>
          </cell>
        </row>
        <row r="2025">
          <cell r="P2025" t="e">
            <v>#REF!</v>
          </cell>
          <cell r="Q2025" t="e">
            <v>#REF!</v>
          </cell>
          <cell r="R2025" t="e">
            <v>#REF!</v>
          </cell>
          <cell r="S2025" t="e">
            <v>#REF!</v>
          </cell>
          <cell r="T2025" t="e">
            <v>#REF!</v>
          </cell>
          <cell r="U2025" t="e">
            <v>#REF!</v>
          </cell>
          <cell r="V2025" t="e">
            <v>#REF!</v>
          </cell>
          <cell r="W2025" t="e">
            <v>#REF!</v>
          </cell>
          <cell r="X2025" t="e">
            <v>#REF!</v>
          </cell>
        </row>
        <row r="2026">
          <cell r="P2026" t="e">
            <v>#REF!</v>
          </cell>
          <cell r="Q2026" t="e">
            <v>#REF!</v>
          </cell>
          <cell r="R2026" t="e">
            <v>#REF!</v>
          </cell>
          <cell r="S2026" t="e">
            <v>#REF!</v>
          </cell>
          <cell r="T2026" t="e">
            <v>#REF!</v>
          </cell>
          <cell r="U2026" t="e">
            <v>#REF!</v>
          </cell>
          <cell r="V2026" t="e">
            <v>#REF!</v>
          </cell>
          <cell r="W2026" t="e">
            <v>#REF!</v>
          </cell>
          <cell r="X2026" t="e">
            <v>#REF!</v>
          </cell>
        </row>
        <row r="2027">
          <cell r="P2027" t="e">
            <v>#REF!</v>
          </cell>
          <cell r="Q2027" t="e">
            <v>#REF!</v>
          </cell>
          <cell r="R2027" t="e">
            <v>#REF!</v>
          </cell>
          <cell r="S2027" t="e">
            <v>#REF!</v>
          </cell>
          <cell r="T2027" t="e">
            <v>#REF!</v>
          </cell>
          <cell r="U2027" t="e">
            <v>#REF!</v>
          </cell>
          <cell r="V2027" t="e">
            <v>#REF!</v>
          </cell>
          <cell r="W2027" t="e">
            <v>#REF!</v>
          </cell>
          <cell r="X2027" t="e">
            <v>#REF!</v>
          </cell>
        </row>
        <row r="2028">
          <cell r="P2028" t="e">
            <v>#REF!</v>
          </cell>
          <cell r="Q2028" t="e">
            <v>#REF!</v>
          </cell>
          <cell r="R2028" t="e">
            <v>#REF!</v>
          </cell>
          <cell r="S2028" t="e">
            <v>#REF!</v>
          </cell>
          <cell r="T2028" t="e">
            <v>#REF!</v>
          </cell>
          <cell r="U2028" t="e">
            <v>#REF!</v>
          </cell>
          <cell r="V2028" t="e">
            <v>#REF!</v>
          </cell>
          <cell r="W2028" t="e">
            <v>#REF!</v>
          </cell>
          <cell r="X2028" t="e">
            <v>#REF!</v>
          </cell>
        </row>
        <row r="2029">
          <cell r="P2029" t="e">
            <v>#REF!</v>
          </cell>
          <cell r="Q2029" t="e">
            <v>#REF!</v>
          </cell>
          <cell r="R2029" t="e">
            <v>#REF!</v>
          </cell>
          <cell r="S2029" t="e">
            <v>#REF!</v>
          </cell>
          <cell r="T2029" t="e">
            <v>#REF!</v>
          </cell>
          <cell r="U2029" t="e">
            <v>#REF!</v>
          </cell>
          <cell r="V2029" t="e">
            <v>#REF!</v>
          </cell>
          <cell r="W2029" t="e">
            <v>#REF!</v>
          </cell>
          <cell r="X2029" t="e">
            <v>#REF!</v>
          </cell>
        </row>
        <row r="2030">
          <cell r="P2030" t="e">
            <v>#REF!</v>
          </cell>
          <cell r="Q2030" t="e">
            <v>#REF!</v>
          </cell>
          <cell r="R2030" t="e">
            <v>#REF!</v>
          </cell>
          <cell r="S2030" t="e">
            <v>#REF!</v>
          </cell>
          <cell r="T2030" t="e">
            <v>#REF!</v>
          </cell>
          <cell r="U2030" t="e">
            <v>#REF!</v>
          </cell>
          <cell r="V2030" t="e">
            <v>#REF!</v>
          </cell>
          <cell r="W2030" t="e">
            <v>#REF!</v>
          </cell>
          <cell r="X2030" t="e">
            <v>#REF!</v>
          </cell>
        </row>
        <row r="2031">
          <cell r="P2031" t="e">
            <v>#REF!</v>
          </cell>
          <cell r="Q2031" t="e">
            <v>#REF!</v>
          </cell>
          <cell r="R2031" t="e">
            <v>#REF!</v>
          </cell>
          <cell r="S2031" t="e">
            <v>#REF!</v>
          </cell>
          <cell r="T2031" t="e">
            <v>#REF!</v>
          </cell>
          <cell r="U2031" t="e">
            <v>#REF!</v>
          </cell>
          <cell r="V2031" t="e">
            <v>#REF!</v>
          </cell>
          <cell r="W2031" t="e">
            <v>#REF!</v>
          </cell>
          <cell r="X2031" t="e">
            <v>#REF!</v>
          </cell>
        </row>
        <row r="2032">
          <cell r="P2032" t="e">
            <v>#REF!</v>
          </cell>
          <cell r="Q2032" t="e">
            <v>#REF!</v>
          </cell>
          <cell r="R2032" t="e">
            <v>#REF!</v>
          </cell>
          <cell r="S2032" t="e">
            <v>#REF!</v>
          </cell>
          <cell r="T2032" t="e">
            <v>#REF!</v>
          </cell>
          <cell r="U2032" t="e">
            <v>#REF!</v>
          </cell>
          <cell r="V2032" t="e">
            <v>#REF!</v>
          </cell>
          <cell r="W2032" t="e">
            <v>#REF!</v>
          </cell>
          <cell r="X2032" t="e">
            <v>#REF!</v>
          </cell>
        </row>
        <row r="2033">
          <cell r="P2033" t="e">
            <v>#REF!</v>
          </cell>
          <cell r="Q2033" t="e">
            <v>#REF!</v>
          </cell>
          <cell r="R2033" t="e">
            <v>#REF!</v>
          </cell>
          <cell r="S2033" t="e">
            <v>#REF!</v>
          </cell>
          <cell r="T2033" t="e">
            <v>#REF!</v>
          </cell>
          <cell r="U2033" t="e">
            <v>#REF!</v>
          </cell>
          <cell r="V2033" t="e">
            <v>#REF!</v>
          </cell>
          <cell r="W2033" t="e">
            <v>#REF!</v>
          </cell>
          <cell r="X2033" t="e">
            <v>#REF!</v>
          </cell>
        </row>
        <row r="2034">
          <cell r="P2034" t="e">
            <v>#REF!</v>
          </cell>
          <cell r="Q2034" t="e">
            <v>#REF!</v>
          </cell>
          <cell r="R2034" t="e">
            <v>#REF!</v>
          </cell>
          <cell r="S2034" t="e">
            <v>#REF!</v>
          </cell>
          <cell r="T2034" t="e">
            <v>#REF!</v>
          </cell>
          <cell r="U2034" t="e">
            <v>#REF!</v>
          </cell>
          <cell r="V2034" t="e">
            <v>#REF!</v>
          </cell>
          <cell r="W2034" t="e">
            <v>#REF!</v>
          </cell>
          <cell r="X2034" t="e">
            <v>#REF!</v>
          </cell>
        </row>
        <row r="2035">
          <cell r="P2035" t="e">
            <v>#REF!</v>
          </cell>
          <cell r="Q2035" t="e">
            <v>#REF!</v>
          </cell>
          <cell r="R2035" t="e">
            <v>#REF!</v>
          </cell>
          <cell r="S2035" t="e">
            <v>#REF!</v>
          </cell>
          <cell r="T2035" t="e">
            <v>#REF!</v>
          </cell>
          <cell r="U2035" t="e">
            <v>#REF!</v>
          </cell>
          <cell r="V2035" t="e">
            <v>#REF!</v>
          </cell>
          <cell r="W2035" t="e">
            <v>#REF!</v>
          </cell>
          <cell r="X2035" t="e">
            <v>#REF!</v>
          </cell>
        </row>
        <row r="2036">
          <cell r="P2036" t="e">
            <v>#REF!</v>
          </cell>
          <cell r="Q2036" t="e">
            <v>#REF!</v>
          </cell>
          <cell r="R2036" t="e">
            <v>#REF!</v>
          </cell>
          <cell r="S2036" t="e">
            <v>#REF!</v>
          </cell>
          <cell r="T2036" t="e">
            <v>#REF!</v>
          </cell>
          <cell r="U2036" t="e">
            <v>#REF!</v>
          </cell>
          <cell r="V2036" t="e">
            <v>#REF!</v>
          </cell>
          <cell r="W2036" t="e">
            <v>#REF!</v>
          </cell>
          <cell r="X2036" t="e">
            <v>#REF!</v>
          </cell>
        </row>
        <row r="2037">
          <cell r="P2037" t="e">
            <v>#REF!</v>
          </cell>
          <cell r="Q2037" t="e">
            <v>#REF!</v>
          </cell>
          <cell r="R2037" t="e">
            <v>#REF!</v>
          </cell>
          <cell r="S2037" t="e">
            <v>#REF!</v>
          </cell>
          <cell r="T2037" t="e">
            <v>#REF!</v>
          </cell>
          <cell r="U2037" t="e">
            <v>#REF!</v>
          </cell>
          <cell r="V2037" t="e">
            <v>#REF!</v>
          </cell>
          <cell r="W2037" t="e">
            <v>#REF!</v>
          </cell>
          <cell r="X2037" t="e">
            <v>#REF!</v>
          </cell>
        </row>
        <row r="2038">
          <cell r="P2038" t="e">
            <v>#REF!</v>
          </cell>
          <cell r="Q2038" t="e">
            <v>#REF!</v>
          </cell>
          <cell r="R2038" t="e">
            <v>#REF!</v>
          </cell>
          <cell r="S2038" t="e">
            <v>#REF!</v>
          </cell>
          <cell r="T2038" t="e">
            <v>#REF!</v>
          </cell>
          <cell r="U2038" t="e">
            <v>#REF!</v>
          </cell>
          <cell r="V2038" t="e">
            <v>#REF!</v>
          </cell>
          <cell r="W2038" t="e">
            <v>#REF!</v>
          </cell>
          <cell r="X2038" t="e">
            <v>#REF!</v>
          </cell>
        </row>
        <row r="2039">
          <cell r="P2039" t="e">
            <v>#REF!</v>
          </cell>
          <cell r="Q2039" t="e">
            <v>#REF!</v>
          </cell>
          <cell r="R2039" t="e">
            <v>#REF!</v>
          </cell>
          <cell r="S2039" t="e">
            <v>#REF!</v>
          </cell>
          <cell r="T2039" t="e">
            <v>#REF!</v>
          </cell>
          <cell r="U2039" t="e">
            <v>#REF!</v>
          </cell>
          <cell r="V2039" t="e">
            <v>#REF!</v>
          </cell>
          <cell r="W2039" t="e">
            <v>#REF!</v>
          </cell>
          <cell r="X2039" t="e">
            <v>#REF!</v>
          </cell>
        </row>
        <row r="2040">
          <cell r="P2040" t="e">
            <v>#REF!</v>
          </cell>
          <cell r="Q2040" t="e">
            <v>#REF!</v>
          </cell>
          <cell r="R2040" t="e">
            <v>#REF!</v>
          </cell>
          <cell r="S2040" t="e">
            <v>#REF!</v>
          </cell>
          <cell r="T2040" t="e">
            <v>#REF!</v>
          </cell>
          <cell r="U2040" t="e">
            <v>#REF!</v>
          </cell>
          <cell r="V2040" t="e">
            <v>#REF!</v>
          </cell>
          <cell r="W2040" t="e">
            <v>#REF!</v>
          </cell>
          <cell r="X2040" t="e">
            <v>#REF!</v>
          </cell>
        </row>
        <row r="2041">
          <cell r="P2041" t="e">
            <v>#REF!</v>
          </cell>
          <cell r="Q2041" t="e">
            <v>#REF!</v>
          </cell>
          <cell r="R2041" t="e">
            <v>#REF!</v>
          </cell>
          <cell r="S2041" t="e">
            <v>#REF!</v>
          </cell>
          <cell r="T2041" t="e">
            <v>#REF!</v>
          </cell>
          <cell r="U2041" t="e">
            <v>#REF!</v>
          </cell>
          <cell r="V2041" t="e">
            <v>#REF!</v>
          </cell>
          <cell r="W2041" t="e">
            <v>#REF!</v>
          </cell>
          <cell r="X2041" t="e">
            <v>#REF!</v>
          </cell>
        </row>
        <row r="2042">
          <cell r="P2042" t="e">
            <v>#REF!</v>
          </cell>
          <cell r="Q2042" t="e">
            <v>#REF!</v>
          </cell>
          <cell r="R2042" t="e">
            <v>#REF!</v>
          </cell>
          <cell r="S2042" t="e">
            <v>#REF!</v>
          </cell>
          <cell r="T2042" t="e">
            <v>#REF!</v>
          </cell>
          <cell r="U2042" t="e">
            <v>#REF!</v>
          </cell>
          <cell r="V2042" t="e">
            <v>#REF!</v>
          </cell>
          <cell r="W2042" t="e">
            <v>#REF!</v>
          </cell>
          <cell r="X2042" t="e">
            <v>#REF!</v>
          </cell>
        </row>
        <row r="2043">
          <cell r="P2043" t="e">
            <v>#REF!</v>
          </cell>
          <cell r="Q2043" t="e">
            <v>#REF!</v>
          </cell>
          <cell r="R2043" t="e">
            <v>#REF!</v>
          </cell>
          <cell r="S2043" t="e">
            <v>#REF!</v>
          </cell>
          <cell r="T2043" t="e">
            <v>#REF!</v>
          </cell>
          <cell r="U2043" t="e">
            <v>#REF!</v>
          </cell>
          <cell r="V2043" t="e">
            <v>#REF!</v>
          </cell>
          <cell r="W2043" t="e">
            <v>#REF!</v>
          </cell>
          <cell r="X2043" t="e">
            <v>#REF!</v>
          </cell>
        </row>
        <row r="2044">
          <cell r="P2044" t="e">
            <v>#REF!</v>
          </cell>
          <cell r="Q2044" t="e">
            <v>#REF!</v>
          </cell>
          <cell r="R2044" t="e">
            <v>#REF!</v>
          </cell>
          <cell r="S2044" t="e">
            <v>#REF!</v>
          </cell>
          <cell r="T2044" t="e">
            <v>#REF!</v>
          </cell>
          <cell r="U2044" t="e">
            <v>#REF!</v>
          </cell>
          <cell r="V2044" t="e">
            <v>#REF!</v>
          </cell>
          <cell r="W2044" t="e">
            <v>#REF!</v>
          </cell>
          <cell r="X2044" t="e">
            <v>#REF!</v>
          </cell>
        </row>
        <row r="2045">
          <cell r="P2045" t="e">
            <v>#REF!</v>
          </cell>
          <cell r="Q2045" t="e">
            <v>#REF!</v>
          </cell>
          <cell r="R2045" t="e">
            <v>#REF!</v>
          </cell>
          <cell r="S2045" t="e">
            <v>#REF!</v>
          </cell>
          <cell r="T2045" t="e">
            <v>#REF!</v>
          </cell>
          <cell r="U2045" t="e">
            <v>#REF!</v>
          </cell>
          <cell r="V2045" t="e">
            <v>#REF!</v>
          </cell>
          <cell r="W2045" t="e">
            <v>#REF!</v>
          </cell>
          <cell r="X2045" t="e">
            <v>#REF!</v>
          </cell>
        </row>
        <row r="2046">
          <cell r="P2046" t="e">
            <v>#REF!</v>
          </cell>
          <cell r="Q2046" t="e">
            <v>#REF!</v>
          </cell>
          <cell r="R2046" t="e">
            <v>#REF!</v>
          </cell>
          <cell r="S2046" t="e">
            <v>#REF!</v>
          </cell>
          <cell r="T2046" t="e">
            <v>#REF!</v>
          </cell>
          <cell r="U2046" t="e">
            <v>#REF!</v>
          </cell>
          <cell r="V2046" t="e">
            <v>#REF!</v>
          </cell>
          <cell r="W2046" t="e">
            <v>#REF!</v>
          </cell>
          <cell r="X2046" t="e">
            <v>#REF!</v>
          </cell>
        </row>
        <row r="2047">
          <cell r="P2047" t="e">
            <v>#REF!</v>
          </cell>
          <cell r="Q2047" t="e">
            <v>#REF!</v>
          </cell>
          <cell r="R2047" t="e">
            <v>#REF!</v>
          </cell>
          <cell r="S2047" t="e">
            <v>#REF!</v>
          </cell>
          <cell r="T2047" t="e">
            <v>#REF!</v>
          </cell>
          <cell r="U2047" t="e">
            <v>#REF!</v>
          </cell>
          <cell r="V2047" t="e">
            <v>#REF!</v>
          </cell>
          <cell r="W2047" t="e">
            <v>#REF!</v>
          </cell>
          <cell r="X2047" t="e">
            <v>#REF!</v>
          </cell>
        </row>
        <row r="2048">
          <cell r="P2048" t="e">
            <v>#REF!</v>
          </cell>
          <cell r="Q2048" t="e">
            <v>#REF!</v>
          </cell>
          <cell r="R2048" t="e">
            <v>#REF!</v>
          </cell>
          <cell r="S2048" t="e">
            <v>#REF!</v>
          </cell>
          <cell r="T2048" t="e">
            <v>#REF!</v>
          </cell>
          <cell r="U2048" t="e">
            <v>#REF!</v>
          </cell>
          <cell r="V2048" t="e">
            <v>#REF!</v>
          </cell>
          <cell r="W2048" t="e">
            <v>#REF!</v>
          </cell>
          <cell r="X2048" t="e">
            <v>#REF!</v>
          </cell>
        </row>
        <row r="2049">
          <cell r="P2049" t="e">
            <v>#REF!</v>
          </cell>
          <cell r="Q2049" t="e">
            <v>#REF!</v>
          </cell>
          <cell r="R2049" t="e">
            <v>#REF!</v>
          </cell>
          <cell r="S2049" t="e">
            <v>#REF!</v>
          </cell>
          <cell r="T2049" t="e">
            <v>#REF!</v>
          </cell>
          <cell r="U2049" t="e">
            <v>#REF!</v>
          </cell>
          <cell r="V2049" t="e">
            <v>#REF!</v>
          </cell>
          <cell r="W2049" t="e">
            <v>#REF!</v>
          </cell>
          <cell r="X2049" t="e">
            <v>#REF!</v>
          </cell>
        </row>
        <row r="2050">
          <cell r="P2050" t="e">
            <v>#REF!</v>
          </cell>
          <cell r="Q2050" t="e">
            <v>#REF!</v>
          </cell>
          <cell r="R2050" t="e">
            <v>#REF!</v>
          </cell>
          <cell r="S2050" t="e">
            <v>#REF!</v>
          </cell>
          <cell r="T2050" t="e">
            <v>#REF!</v>
          </cell>
          <cell r="U2050" t="e">
            <v>#REF!</v>
          </cell>
          <cell r="V2050" t="e">
            <v>#REF!</v>
          </cell>
          <cell r="W2050" t="e">
            <v>#REF!</v>
          </cell>
          <cell r="X2050" t="e">
            <v>#REF!</v>
          </cell>
        </row>
        <row r="2051">
          <cell r="P2051" t="e">
            <v>#REF!</v>
          </cell>
          <cell r="Q2051" t="e">
            <v>#REF!</v>
          </cell>
          <cell r="R2051" t="e">
            <v>#REF!</v>
          </cell>
          <cell r="S2051" t="e">
            <v>#REF!</v>
          </cell>
          <cell r="T2051" t="e">
            <v>#REF!</v>
          </cell>
          <cell r="U2051" t="e">
            <v>#REF!</v>
          </cell>
          <cell r="V2051" t="e">
            <v>#REF!</v>
          </cell>
          <cell r="W2051" t="e">
            <v>#REF!</v>
          </cell>
          <cell r="X2051" t="e">
            <v>#REF!</v>
          </cell>
        </row>
        <row r="2052">
          <cell r="P2052" t="e">
            <v>#REF!</v>
          </cell>
          <cell r="Q2052" t="e">
            <v>#REF!</v>
          </cell>
          <cell r="R2052" t="e">
            <v>#REF!</v>
          </cell>
          <cell r="S2052" t="e">
            <v>#REF!</v>
          </cell>
          <cell r="T2052" t="e">
            <v>#REF!</v>
          </cell>
          <cell r="U2052" t="e">
            <v>#REF!</v>
          </cell>
          <cell r="V2052" t="e">
            <v>#REF!</v>
          </cell>
          <cell r="W2052" t="e">
            <v>#REF!</v>
          </cell>
          <cell r="X2052" t="e">
            <v>#REF!</v>
          </cell>
        </row>
        <row r="2053">
          <cell r="P2053" t="e">
            <v>#REF!</v>
          </cell>
          <cell r="Q2053" t="e">
            <v>#REF!</v>
          </cell>
          <cell r="R2053" t="e">
            <v>#REF!</v>
          </cell>
          <cell r="S2053" t="e">
            <v>#REF!</v>
          </cell>
          <cell r="T2053" t="e">
            <v>#REF!</v>
          </cell>
          <cell r="U2053" t="e">
            <v>#REF!</v>
          </cell>
          <cell r="V2053" t="e">
            <v>#REF!</v>
          </cell>
          <cell r="W2053" t="e">
            <v>#REF!</v>
          </cell>
          <cell r="X2053" t="e">
            <v>#REF!</v>
          </cell>
        </row>
        <row r="2054">
          <cell r="P2054" t="e">
            <v>#REF!</v>
          </cell>
          <cell r="Q2054" t="e">
            <v>#REF!</v>
          </cell>
          <cell r="R2054" t="e">
            <v>#REF!</v>
          </cell>
          <cell r="S2054" t="e">
            <v>#REF!</v>
          </cell>
          <cell r="T2054" t="e">
            <v>#REF!</v>
          </cell>
          <cell r="U2054" t="e">
            <v>#REF!</v>
          </cell>
          <cell r="V2054" t="e">
            <v>#REF!</v>
          </cell>
          <cell r="W2054" t="e">
            <v>#REF!</v>
          </cell>
          <cell r="X2054" t="e">
            <v>#REF!</v>
          </cell>
        </row>
        <row r="2055">
          <cell r="P2055" t="e">
            <v>#REF!</v>
          </cell>
          <cell r="Q2055" t="e">
            <v>#REF!</v>
          </cell>
          <cell r="R2055" t="e">
            <v>#REF!</v>
          </cell>
          <cell r="S2055" t="e">
            <v>#REF!</v>
          </cell>
          <cell r="T2055" t="e">
            <v>#REF!</v>
          </cell>
          <cell r="U2055" t="e">
            <v>#REF!</v>
          </cell>
          <cell r="V2055" t="e">
            <v>#REF!</v>
          </cell>
          <cell r="W2055" t="e">
            <v>#REF!</v>
          </cell>
          <cell r="X2055" t="e">
            <v>#REF!</v>
          </cell>
        </row>
        <row r="2056">
          <cell r="P2056" t="e">
            <v>#REF!</v>
          </cell>
          <cell r="Q2056" t="e">
            <v>#REF!</v>
          </cell>
          <cell r="R2056" t="e">
            <v>#REF!</v>
          </cell>
          <cell r="S2056" t="e">
            <v>#REF!</v>
          </cell>
          <cell r="T2056" t="e">
            <v>#REF!</v>
          </cell>
          <cell r="U2056" t="e">
            <v>#REF!</v>
          </cell>
          <cell r="V2056" t="e">
            <v>#REF!</v>
          </cell>
          <cell r="W2056" t="e">
            <v>#REF!</v>
          </cell>
          <cell r="X2056" t="e">
            <v>#REF!</v>
          </cell>
        </row>
        <row r="2057">
          <cell r="P2057" t="e">
            <v>#REF!</v>
          </cell>
          <cell r="Q2057" t="e">
            <v>#REF!</v>
          </cell>
          <cell r="R2057" t="e">
            <v>#REF!</v>
          </cell>
          <cell r="S2057" t="e">
            <v>#REF!</v>
          </cell>
          <cell r="T2057" t="e">
            <v>#REF!</v>
          </cell>
          <cell r="U2057" t="e">
            <v>#REF!</v>
          </cell>
          <cell r="V2057" t="e">
            <v>#REF!</v>
          </cell>
          <cell r="W2057" t="e">
            <v>#REF!</v>
          </cell>
          <cell r="X2057" t="e">
            <v>#REF!</v>
          </cell>
        </row>
        <row r="2058">
          <cell r="P2058" t="e">
            <v>#REF!</v>
          </cell>
          <cell r="Q2058" t="e">
            <v>#REF!</v>
          </cell>
          <cell r="R2058" t="e">
            <v>#REF!</v>
          </cell>
          <cell r="S2058" t="e">
            <v>#REF!</v>
          </cell>
          <cell r="T2058" t="e">
            <v>#REF!</v>
          </cell>
          <cell r="U2058" t="e">
            <v>#REF!</v>
          </cell>
          <cell r="V2058" t="e">
            <v>#REF!</v>
          </cell>
          <cell r="W2058" t="e">
            <v>#REF!</v>
          </cell>
          <cell r="X2058" t="e">
            <v>#REF!</v>
          </cell>
        </row>
        <row r="2059">
          <cell r="P2059" t="e">
            <v>#REF!</v>
          </cell>
          <cell r="Q2059" t="e">
            <v>#REF!</v>
          </cell>
          <cell r="R2059" t="e">
            <v>#REF!</v>
          </cell>
          <cell r="S2059" t="e">
            <v>#REF!</v>
          </cell>
          <cell r="T2059" t="e">
            <v>#REF!</v>
          </cell>
          <cell r="U2059" t="e">
            <v>#REF!</v>
          </cell>
          <cell r="V2059" t="e">
            <v>#REF!</v>
          </cell>
          <cell r="W2059" t="e">
            <v>#REF!</v>
          </cell>
          <cell r="X2059" t="e">
            <v>#REF!</v>
          </cell>
        </row>
        <row r="2060">
          <cell r="P2060" t="e">
            <v>#REF!</v>
          </cell>
          <cell r="Q2060" t="e">
            <v>#REF!</v>
          </cell>
          <cell r="R2060" t="e">
            <v>#REF!</v>
          </cell>
          <cell r="S2060" t="e">
            <v>#REF!</v>
          </cell>
          <cell r="T2060" t="e">
            <v>#REF!</v>
          </cell>
          <cell r="U2060" t="e">
            <v>#REF!</v>
          </cell>
          <cell r="V2060" t="e">
            <v>#REF!</v>
          </cell>
          <cell r="W2060" t="e">
            <v>#REF!</v>
          </cell>
          <cell r="X2060" t="e">
            <v>#REF!</v>
          </cell>
        </row>
        <row r="2061">
          <cell r="P2061" t="e">
            <v>#REF!</v>
          </cell>
          <cell r="Q2061" t="e">
            <v>#REF!</v>
          </cell>
          <cell r="R2061" t="e">
            <v>#REF!</v>
          </cell>
          <cell r="S2061" t="e">
            <v>#REF!</v>
          </cell>
          <cell r="T2061" t="e">
            <v>#REF!</v>
          </cell>
          <cell r="U2061" t="e">
            <v>#REF!</v>
          </cell>
          <cell r="V2061" t="e">
            <v>#REF!</v>
          </cell>
          <cell r="W2061" t="e">
            <v>#REF!</v>
          </cell>
          <cell r="X2061" t="e">
            <v>#REF!</v>
          </cell>
        </row>
        <row r="2062">
          <cell r="P2062" t="e">
            <v>#REF!</v>
          </cell>
          <cell r="Q2062" t="e">
            <v>#REF!</v>
          </cell>
          <cell r="R2062" t="e">
            <v>#REF!</v>
          </cell>
          <cell r="S2062" t="e">
            <v>#REF!</v>
          </cell>
          <cell r="T2062" t="e">
            <v>#REF!</v>
          </cell>
          <cell r="U2062" t="e">
            <v>#REF!</v>
          </cell>
          <cell r="V2062" t="e">
            <v>#REF!</v>
          </cell>
          <cell r="W2062" t="e">
            <v>#REF!</v>
          </cell>
          <cell r="X2062" t="e">
            <v>#REF!</v>
          </cell>
        </row>
        <row r="2063">
          <cell r="P2063" t="e">
            <v>#REF!</v>
          </cell>
          <cell r="Q2063" t="e">
            <v>#REF!</v>
          </cell>
          <cell r="R2063" t="e">
            <v>#REF!</v>
          </cell>
          <cell r="S2063" t="e">
            <v>#REF!</v>
          </cell>
          <cell r="T2063" t="e">
            <v>#REF!</v>
          </cell>
          <cell r="U2063" t="e">
            <v>#REF!</v>
          </cell>
          <cell r="V2063" t="e">
            <v>#REF!</v>
          </cell>
          <cell r="W2063" t="e">
            <v>#REF!</v>
          </cell>
          <cell r="X2063" t="e">
            <v>#REF!</v>
          </cell>
        </row>
        <row r="2064">
          <cell r="P2064" t="e">
            <v>#REF!</v>
          </cell>
          <cell r="Q2064" t="e">
            <v>#REF!</v>
          </cell>
          <cell r="R2064" t="e">
            <v>#REF!</v>
          </cell>
          <cell r="S2064" t="e">
            <v>#REF!</v>
          </cell>
          <cell r="T2064" t="e">
            <v>#REF!</v>
          </cell>
          <cell r="U2064" t="e">
            <v>#REF!</v>
          </cell>
          <cell r="V2064" t="e">
            <v>#REF!</v>
          </cell>
          <cell r="W2064" t="e">
            <v>#REF!</v>
          </cell>
          <cell r="X2064" t="e">
            <v>#REF!</v>
          </cell>
        </row>
        <row r="2065">
          <cell r="P2065" t="e">
            <v>#REF!</v>
          </cell>
          <cell r="Q2065" t="e">
            <v>#REF!</v>
          </cell>
          <cell r="R2065" t="e">
            <v>#REF!</v>
          </cell>
          <cell r="S2065" t="e">
            <v>#REF!</v>
          </cell>
          <cell r="T2065" t="e">
            <v>#REF!</v>
          </cell>
          <cell r="U2065" t="e">
            <v>#REF!</v>
          </cell>
          <cell r="V2065" t="e">
            <v>#REF!</v>
          </cell>
          <cell r="W2065" t="e">
            <v>#REF!</v>
          </cell>
          <cell r="X2065" t="e">
            <v>#REF!</v>
          </cell>
        </row>
        <row r="2066">
          <cell r="P2066" t="e">
            <v>#REF!</v>
          </cell>
          <cell r="Q2066" t="e">
            <v>#REF!</v>
          </cell>
          <cell r="R2066" t="e">
            <v>#REF!</v>
          </cell>
          <cell r="S2066" t="e">
            <v>#REF!</v>
          </cell>
          <cell r="T2066" t="e">
            <v>#REF!</v>
          </cell>
          <cell r="U2066" t="e">
            <v>#REF!</v>
          </cell>
          <cell r="V2066" t="e">
            <v>#REF!</v>
          </cell>
          <cell r="W2066" t="e">
            <v>#REF!</v>
          </cell>
          <cell r="X2066" t="e">
            <v>#REF!</v>
          </cell>
        </row>
        <row r="2067">
          <cell r="P2067" t="e">
            <v>#REF!</v>
          </cell>
          <cell r="Q2067" t="e">
            <v>#REF!</v>
          </cell>
          <cell r="R2067" t="e">
            <v>#REF!</v>
          </cell>
          <cell r="S2067" t="e">
            <v>#REF!</v>
          </cell>
          <cell r="T2067" t="e">
            <v>#REF!</v>
          </cell>
          <cell r="U2067" t="e">
            <v>#REF!</v>
          </cell>
          <cell r="V2067" t="e">
            <v>#REF!</v>
          </cell>
          <cell r="W2067" t="e">
            <v>#REF!</v>
          </cell>
          <cell r="X2067" t="e">
            <v>#REF!</v>
          </cell>
        </row>
        <row r="2068">
          <cell r="P2068" t="e">
            <v>#REF!</v>
          </cell>
          <cell r="Q2068" t="e">
            <v>#REF!</v>
          </cell>
          <cell r="R2068" t="e">
            <v>#REF!</v>
          </cell>
          <cell r="S2068" t="e">
            <v>#REF!</v>
          </cell>
          <cell r="T2068" t="e">
            <v>#REF!</v>
          </cell>
          <cell r="U2068" t="e">
            <v>#REF!</v>
          </cell>
          <cell r="V2068" t="e">
            <v>#REF!</v>
          </cell>
          <cell r="W2068" t="e">
            <v>#REF!</v>
          </cell>
          <cell r="X2068" t="e">
            <v>#REF!</v>
          </cell>
        </row>
        <row r="2069">
          <cell r="P2069" t="e">
            <v>#REF!</v>
          </cell>
          <cell r="Q2069" t="e">
            <v>#REF!</v>
          </cell>
          <cell r="R2069" t="e">
            <v>#REF!</v>
          </cell>
          <cell r="S2069" t="e">
            <v>#REF!</v>
          </cell>
          <cell r="T2069" t="e">
            <v>#REF!</v>
          </cell>
          <cell r="U2069" t="e">
            <v>#REF!</v>
          </cell>
          <cell r="V2069" t="e">
            <v>#REF!</v>
          </cell>
          <cell r="W2069" t="e">
            <v>#REF!</v>
          </cell>
          <cell r="X2069" t="e">
            <v>#REF!</v>
          </cell>
        </row>
        <row r="2070">
          <cell r="P2070" t="e">
            <v>#REF!</v>
          </cell>
          <cell r="Q2070" t="e">
            <v>#REF!</v>
          </cell>
          <cell r="R2070" t="e">
            <v>#REF!</v>
          </cell>
          <cell r="S2070" t="e">
            <v>#REF!</v>
          </cell>
          <cell r="T2070" t="e">
            <v>#REF!</v>
          </cell>
          <cell r="U2070" t="e">
            <v>#REF!</v>
          </cell>
          <cell r="V2070" t="e">
            <v>#REF!</v>
          </cell>
          <cell r="W2070" t="e">
            <v>#REF!</v>
          </cell>
          <cell r="X2070" t="e">
            <v>#REF!</v>
          </cell>
        </row>
        <row r="2071">
          <cell r="P2071" t="e">
            <v>#REF!</v>
          </cell>
          <cell r="Q2071" t="e">
            <v>#REF!</v>
          </cell>
          <cell r="R2071" t="e">
            <v>#REF!</v>
          </cell>
          <cell r="S2071" t="e">
            <v>#REF!</v>
          </cell>
          <cell r="T2071" t="e">
            <v>#REF!</v>
          </cell>
          <cell r="U2071" t="e">
            <v>#REF!</v>
          </cell>
          <cell r="V2071" t="e">
            <v>#REF!</v>
          </cell>
          <cell r="W2071" t="e">
            <v>#REF!</v>
          </cell>
          <cell r="X2071" t="e">
            <v>#REF!</v>
          </cell>
        </row>
        <row r="2072">
          <cell r="P2072" t="e">
            <v>#REF!</v>
          </cell>
          <cell r="Q2072" t="e">
            <v>#REF!</v>
          </cell>
          <cell r="R2072" t="e">
            <v>#REF!</v>
          </cell>
          <cell r="S2072" t="e">
            <v>#REF!</v>
          </cell>
          <cell r="T2072" t="e">
            <v>#REF!</v>
          </cell>
          <cell r="U2072" t="e">
            <v>#REF!</v>
          </cell>
          <cell r="V2072" t="e">
            <v>#REF!</v>
          </cell>
          <cell r="W2072" t="e">
            <v>#REF!</v>
          </cell>
          <cell r="X2072" t="e">
            <v>#REF!</v>
          </cell>
        </row>
        <row r="2073">
          <cell r="P2073" t="e">
            <v>#REF!</v>
          </cell>
          <cell r="Q2073" t="e">
            <v>#REF!</v>
          </cell>
          <cell r="R2073" t="e">
            <v>#REF!</v>
          </cell>
          <cell r="S2073" t="e">
            <v>#REF!</v>
          </cell>
          <cell r="T2073" t="e">
            <v>#REF!</v>
          </cell>
          <cell r="U2073" t="e">
            <v>#REF!</v>
          </cell>
          <cell r="V2073" t="e">
            <v>#REF!</v>
          </cell>
          <cell r="W2073" t="e">
            <v>#REF!</v>
          </cell>
          <cell r="X2073" t="e">
            <v>#REF!</v>
          </cell>
        </row>
        <row r="2074">
          <cell r="P2074" t="e">
            <v>#REF!</v>
          </cell>
          <cell r="Q2074" t="e">
            <v>#REF!</v>
          </cell>
          <cell r="R2074" t="e">
            <v>#REF!</v>
          </cell>
          <cell r="S2074" t="e">
            <v>#REF!</v>
          </cell>
          <cell r="T2074" t="e">
            <v>#REF!</v>
          </cell>
          <cell r="U2074" t="e">
            <v>#REF!</v>
          </cell>
          <cell r="V2074" t="e">
            <v>#REF!</v>
          </cell>
          <cell r="W2074" t="e">
            <v>#REF!</v>
          </cell>
          <cell r="X2074" t="e">
            <v>#REF!</v>
          </cell>
        </row>
        <row r="2075">
          <cell r="P2075" t="e">
            <v>#REF!</v>
          </cell>
          <cell r="Q2075" t="e">
            <v>#REF!</v>
          </cell>
          <cell r="R2075" t="e">
            <v>#REF!</v>
          </cell>
          <cell r="S2075" t="e">
            <v>#REF!</v>
          </cell>
          <cell r="T2075" t="e">
            <v>#REF!</v>
          </cell>
          <cell r="U2075" t="e">
            <v>#REF!</v>
          </cell>
          <cell r="V2075" t="e">
            <v>#REF!</v>
          </cell>
          <cell r="W2075" t="e">
            <v>#REF!</v>
          </cell>
          <cell r="X2075" t="e">
            <v>#REF!</v>
          </cell>
        </row>
        <row r="2076">
          <cell r="P2076" t="e">
            <v>#REF!</v>
          </cell>
          <cell r="Q2076" t="e">
            <v>#REF!</v>
          </cell>
          <cell r="R2076" t="e">
            <v>#REF!</v>
          </cell>
          <cell r="S2076" t="e">
            <v>#REF!</v>
          </cell>
          <cell r="T2076" t="e">
            <v>#REF!</v>
          </cell>
          <cell r="U2076" t="e">
            <v>#REF!</v>
          </cell>
          <cell r="V2076" t="e">
            <v>#REF!</v>
          </cell>
          <cell r="W2076" t="e">
            <v>#REF!</v>
          </cell>
          <cell r="X2076" t="e">
            <v>#REF!</v>
          </cell>
        </row>
        <row r="2077">
          <cell r="P2077" t="e">
            <v>#REF!</v>
          </cell>
          <cell r="Q2077" t="e">
            <v>#REF!</v>
          </cell>
          <cell r="R2077" t="e">
            <v>#REF!</v>
          </cell>
          <cell r="S2077" t="e">
            <v>#REF!</v>
          </cell>
          <cell r="T2077" t="e">
            <v>#REF!</v>
          </cell>
          <cell r="U2077" t="e">
            <v>#REF!</v>
          </cell>
          <cell r="V2077" t="e">
            <v>#REF!</v>
          </cell>
          <cell r="W2077" t="e">
            <v>#REF!</v>
          </cell>
          <cell r="X2077" t="e">
            <v>#REF!</v>
          </cell>
        </row>
        <row r="2078">
          <cell r="P2078" t="e">
            <v>#REF!</v>
          </cell>
          <cell r="Q2078" t="e">
            <v>#REF!</v>
          </cell>
          <cell r="R2078" t="e">
            <v>#REF!</v>
          </cell>
          <cell r="S2078" t="e">
            <v>#REF!</v>
          </cell>
          <cell r="T2078" t="e">
            <v>#REF!</v>
          </cell>
          <cell r="U2078" t="e">
            <v>#REF!</v>
          </cell>
          <cell r="V2078" t="e">
            <v>#REF!</v>
          </cell>
          <cell r="W2078" t="e">
            <v>#REF!</v>
          </cell>
          <cell r="X2078" t="e">
            <v>#REF!</v>
          </cell>
        </row>
        <row r="2079">
          <cell r="P2079" t="e">
            <v>#REF!</v>
          </cell>
          <cell r="Q2079" t="e">
            <v>#REF!</v>
          </cell>
          <cell r="R2079" t="e">
            <v>#REF!</v>
          </cell>
          <cell r="S2079" t="e">
            <v>#REF!</v>
          </cell>
          <cell r="T2079" t="e">
            <v>#REF!</v>
          </cell>
          <cell r="U2079" t="e">
            <v>#REF!</v>
          </cell>
          <cell r="V2079" t="e">
            <v>#REF!</v>
          </cell>
          <cell r="W2079" t="e">
            <v>#REF!</v>
          </cell>
          <cell r="X2079" t="e">
            <v>#REF!</v>
          </cell>
        </row>
        <row r="2080">
          <cell r="P2080" t="e">
            <v>#REF!</v>
          </cell>
          <cell r="Q2080" t="e">
            <v>#REF!</v>
          </cell>
          <cell r="R2080" t="e">
            <v>#REF!</v>
          </cell>
          <cell r="S2080" t="e">
            <v>#REF!</v>
          </cell>
          <cell r="T2080" t="e">
            <v>#REF!</v>
          </cell>
          <cell r="U2080" t="e">
            <v>#REF!</v>
          </cell>
          <cell r="V2080" t="e">
            <v>#REF!</v>
          </cell>
          <cell r="W2080" t="e">
            <v>#REF!</v>
          </cell>
          <cell r="X2080" t="e">
            <v>#REF!</v>
          </cell>
        </row>
        <row r="2081">
          <cell r="P2081" t="e">
            <v>#REF!</v>
          </cell>
          <cell r="Q2081" t="e">
            <v>#REF!</v>
          </cell>
          <cell r="R2081" t="e">
            <v>#REF!</v>
          </cell>
          <cell r="S2081" t="e">
            <v>#REF!</v>
          </cell>
          <cell r="T2081" t="e">
            <v>#REF!</v>
          </cell>
          <cell r="U2081" t="e">
            <v>#REF!</v>
          </cell>
          <cell r="V2081" t="e">
            <v>#REF!</v>
          </cell>
          <cell r="W2081" t="e">
            <v>#REF!</v>
          </cell>
          <cell r="X2081" t="e">
            <v>#REF!</v>
          </cell>
        </row>
        <row r="2082">
          <cell r="P2082" t="e">
            <v>#REF!</v>
          </cell>
          <cell r="Q2082" t="e">
            <v>#REF!</v>
          </cell>
          <cell r="R2082" t="e">
            <v>#REF!</v>
          </cell>
          <cell r="S2082" t="e">
            <v>#REF!</v>
          </cell>
          <cell r="T2082" t="e">
            <v>#REF!</v>
          </cell>
          <cell r="U2082" t="e">
            <v>#REF!</v>
          </cell>
          <cell r="V2082" t="e">
            <v>#REF!</v>
          </cell>
          <cell r="W2082" t="e">
            <v>#REF!</v>
          </cell>
          <cell r="X2082" t="e">
            <v>#REF!</v>
          </cell>
        </row>
        <row r="2083">
          <cell r="P2083" t="e">
            <v>#REF!</v>
          </cell>
          <cell r="Q2083" t="e">
            <v>#REF!</v>
          </cell>
          <cell r="R2083" t="e">
            <v>#REF!</v>
          </cell>
          <cell r="S2083" t="e">
            <v>#REF!</v>
          </cell>
          <cell r="T2083" t="e">
            <v>#REF!</v>
          </cell>
          <cell r="U2083" t="e">
            <v>#REF!</v>
          </cell>
          <cell r="V2083" t="e">
            <v>#REF!</v>
          </cell>
          <cell r="W2083" t="e">
            <v>#REF!</v>
          </cell>
          <cell r="X2083" t="e">
            <v>#REF!</v>
          </cell>
        </row>
        <row r="2084">
          <cell r="P2084" t="e">
            <v>#REF!</v>
          </cell>
          <cell r="Q2084" t="e">
            <v>#REF!</v>
          </cell>
          <cell r="R2084" t="e">
            <v>#REF!</v>
          </cell>
          <cell r="S2084" t="e">
            <v>#REF!</v>
          </cell>
          <cell r="T2084" t="e">
            <v>#REF!</v>
          </cell>
          <cell r="U2084" t="e">
            <v>#REF!</v>
          </cell>
          <cell r="V2084" t="e">
            <v>#REF!</v>
          </cell>
          <cell r="W2084" t="e">
            <v>#REF!</v>
          </cell>
          <cell r="X2084" t="e">
            <v>#REF!</v>
          </cell>
        </row>
        <row r="2085">
          <cell r="P2085" t="e">
            <v>#REF!</v>
          </cell>
          <cell r="Q2085" t="e">
            <v>#REF!</v>
          </cell>
          <cell r="R2085" t="e">
            <v>#REF!</v>
          </cell>
          <cell r="S2085" t="e">
            <v>#REF!</v>
          </cell>
          <cell r="T2085" t="e">
            <v>#REF!</v>
          </cell>
          <cell r="U2085" t="e">
            <v>#REF!</v>
          </cell>
          <cell r="V2085" t="e">
            <v>#REF!</v>
          </cell>
          <cell r="W2085" t="e">
            <v>#REF!</v>
          </cell>
          <cell r="X2085" t="e">
            <v>#REF!</v>
          </cell>
        </row>
        <row r="2086">
          <cell r="P2086" t="e">
            <v>#REF!</v>
          </cell>
          <cell r="Q2086" t="e">
            <v>#REF!</v>
          </cell>
          <cell r="R2086" t="e">
            <v>#REF!</v>
          </cell>
          <cell r="S2086" t="e">
            <v>#REF!</v>
          </cell>
          <cell r="T2086" t="e">
            <v>#REF!</v>
          </cell>
          <cell r="U2086" t="e">
            <v>#REF!</v>
          </cell>
          <cell r="V2086" t="e">
            <v>#REF!</v>
          </cell>
          <cell r="W2086" t="e">
            <v>#REF!</v>
          </cell>
          <cell r="X2086" t="e">
            <v>#REF!</v>
          </cell>
        </row>
        <row r="2087">
          <cell r="P2087" t="e">
            <v>#REF!</v>
          </cell>
          <cell r="Q2087" t="e">
            <v>#REF!</v>
          </cell>
          <cell r="R2087" t="e">
            <v>#REF!</v>
          </cell>
          <cell r="S2087" t="e">
            <v>#REF!</v>
          </cell>
          <cell r="T2087" t="e">
            <v>#REF!</v>
          </cell>
          <cell r="U2087" t="e">
            <v>#REF!</v>
          </cell>
          <cell r="V2087" t="e">
            <v>#REF!</v>
          </cell>
          <cell r="W2087" t="e">
            <v>#REF!</v>
          </cell>
          <cell r="X2087" t="e">
            <v>#REF!</v>
          </cell>
        </row>
        <row r="2088">
          <cell r="P2088" t="e">
            <v>#REF!</v>
          </cell>
          <cell r="Q2088" t="e">
            <v>#REF!</v>
          </cell>
          <cell r="R2088" t="e">
            <v>#REF!</v>
          </cell>
          <cell r="S2088" t="e">
            <v>#REF!</v>
          </cell>
          <cell r="T2088" t="e">
            <v>#REF!</v>
          </cell>
          <cell r="U2088" t="e">
            <v>#REF!</v>
          </cell>
          <cell r="V2088" t="e">
            <v>#REF!</v>
          </cell>
          <cell r="W2088" t="e">
            <v>#REF!</v>
          </cell>
          <cell r="X2088" t="e">
            <v>#REF!</v>
          </cell>
        </row>
        <row r="2089">
          <cell r="P2089" t="e">
            <v>#REF!</v>
          </cell>
          <cell r="Q2089" t="e">
            <v>#REF!</v>
          </cell>
          <cell r="R2089" t="e">
            <v>#REF!</v>
          </cell>
          <cell r="S2089" t="e">
            <v>#REF!</v>
          </cell>
          <cell r="T2089" t="e">
            <v>#REF!</v>
          </cell>
          <cell r="U2089" t="e">
            <v>#REF!</v>
          </cell>
          <cell r="V2089" t="e">
            <v>#REF!</v>
          </cell>
          <cell r="W2089" t="e">
            <v>#REF!</v>
          </cell>
          <cell r="X2089" t="e">
            <v>#REF!</v>
          </cell>
        </row>
        <row r="2090">
          <cell r="P2090" t="e">
            <v>#REF!</v>
          </cell>
          <cell r="Q2090" t="e">
            <v>#REF!</v>
          </cell>
          <cell r="R2090" t="e">
            <v>#REF!</v>
          </cell>
          <cell r="S2090" t="e">
            <v>#REF!</v>
          </cell>
          <cell r="T2090" t="e">
            <v>#REF!</v>
          </cell>
          <cell r="U2090" t="e">
            <v>#REF!</v>
          </cell>
          <cell r="V2090" t="e">
            <v>#REF!</v>
          </cell>
          <cell r="W2090" t="e">
            <v>#REF!</v>
          </cell>
          <cell r="X2090" t="e">
            <v>#REF!</v>
          </cell>
        </row>
        <row r="2091">
          <cell r="P2091" t="e">
            <v>#VALUE!</v>
          </cell>
          <cell r="Q2091" t="e">
            <v>#VALUE!</v>
          </cell>
          <cell r="R2091" t="e">
            <v>#VALUE!</v>
          </cell>
          <cell r="S2091" t="e">
            <v>#VALUE!</v>
          </cell>
          <cell r="T2091">
            <v>8</v>
          </cell>
          <cell r="U2091">
            <v>1</v>
          </cell>
          <cell r="V2091">
            <v>0</v>
          </cell>
          <cell r="W2091">
            <v>27</v>
          </cell>
          <cell r="X2091">
            <v>48289</v>
          </cell>
        </row>
        <row r="2092">
          <cell r="P2092">
            <v>0</v>
          </cell>
          <cell r="Q2092" t="e">
            <v>#REF!</v>
          </cell>
          <cell r="R2092" t="e">
            <v>#REF!</v>
          </cell>
          <cell r="S2092" t="e">
            <v>#N/A</v>
          </cell>
          <cell r="T2092" t="e">
            <v>#REF!</v>
          </cell>
          <cell r="U2092" t="e">
            <v>#REF!</v>
          </cell>
          <cell r="V2092" t="e">
            <v>#REF!</v>
          </cell>
          <cell r="W2092">
            <v>104</v>
          </cell>
          <cell r="X2092">
            <v>20089</v>
          </cell>
        </row>
        <row r="2093">
          <cell r="P2093">
            <v>0</v>
          </cell>
          <cell r="Q2093" t="e">
            <v>#REF!</v>
          </cell>
          <cell r="R2093" t="e">
            <v>#REF!</v>
          </cell>
          <cell r="S2093" t="e">
            <v>#N/A</v>
          </cell>
          <cell r="T2093" t="e">
            <v>#REF!</v>
          </cell>
          <cell r="U2093" t="e">
            <v>#REF!</v>
          </cell>
          <cell r="V2093" t="e">
            <v>#REF!</v>
          </cell>
          <cell r="W2093">
            <v>104</v>
          </cell>
          <cell r="X2093">
            <v>20089</v>
          </cell>
        </row>
        <row r="2094">
          <cell r="P2094">
            <v>0</v>
          </cell>
          <cell r="Q2094" t="e">
            <v>#REF!</v>
          </cell>
          <cell r="R2094" t="e">
            <v>#REF!</v>
          </cell>
          <cell r="S2094" t="e">
            <v>#N/A</v>
          </cell>
          <cell r="T2094" t="e">
            <v>#REF!</v>
          </cell>
          <cell r="U2094" t="e">
            <v>#REF!</v>
          </cell>
          <cell r="V2094" t="e">
            <v>#REF!</v>
          </cell>
          <cell r="W2094">
            <v>104</v>
          </cell>
          <cell r="X2094">
            <v>20089</v>
          </cell>
        </row>
        <row r="2095">
          <cell r="P2095">
            <v>0</v>
          </cell>
          <cell r="Q2095" t="e">
            <v>#REF!</v>
          </cell>
          <cell r="R2095" t="e">
            <v>#REF!</v>
          </cell>
          <cell r="S2095" t="e">
            <v>#N/A</v>
          </cell>
          <cell r="T2095" t="e">
            <v>#REF!</v>
          </cell>
          <cell r="U2095" t="e">
            <v>#REF!</v>
          </cell>
          <cell r="V2095" t="e">
            <v>#REF!</v>
          </cell>
          <cell r="W2095">
            <v>104</v>
          </cell>
          <cell r="X2095">
            <v>20089</v>
          </cell>
        </row>
        <row r="2096">
          <cell r="P2096">
            <v>0</v>
          </cell>
          <cell r="Q2096" t="e">
            <v>#REF!</v>
          </cell>
          <cell r="R2096" t="e">
            <v>#REF!</v>
          </cell>
          <cell r="S2096" t="e">
            <v>#N/A</v>
          </cell>
          <cell r="T2096" t="e">
            <v>#REF!</v>
          </cell>
          <cell r="U2096" t="e">
            <v>#REF!</v>
          </cell>
          <cell r="V2096" t="e">
            <v>#REF!</v>
          </cell>
          <cell r="W2096">
            <v>104</v>
          </cell>
          <cell r="X2096">
            <v>20089</v>
          </cell>
        </row>
        <row r="2097">
          <cell r="P2097">
            <v>0</v>
          </cell>
          <cell r="Q2097" t="e">
            <v>#VALUE!</v>
          </cell>
          <cell r="R2097" t="e">
            <v>#VALUE!</v>
          </cell>
          <cell r="S2097" t="e">
            <v>#N/A</v>
          </cell>
          <cell r="T2097">
            <v>8</v>
          </cell>
          <cell r="U2097">
            <v>1</v>
          </cell>
          <cell r="V2097">
            <v>0</v>
          </cell>
          <cell r="W2097">
            <v>104</v>
          </cell>
          <cell r="X2097">
            <v>20089</v>
          </cell>
        </row>
        <row r="2098">
          <cell r="P2098">
            <v>0</v>
          </cell>
          <cell r="Q2098">
            <v>0</v>
          </cell>
          <cell r="R2098">
            <v>0</v>
          </cell>
          <cell r="S2098" t="e">
            <v>#N/A</v>
          </cell>
          <cell r="T2098" t="e">
            <v>#N/A</v>
          </cell>
          <cell r="U2098" t="e">
            <v>#VALUE!</v>
          </cell>
          <cell r="V2098">
            <v>0</v>
          </cell>
          <cell r="W2098">
            <v>104</v>
          </cell>
          <cell r="X2098">
            <v>20089</v>
          </cell>
        </row>
        <row r="2099">
          <cell r="P2099">
            <v>0</v>
          </cell>
          <cell r="Q2099">
            <v>0</v>
          </cell>
          <cell r="R2099">
            <v>0</v>
          </cell>
          <cell r="S2099" t="e">
            <v>#N/A</v>
          </cell>
          <cell r="T2099" t="e">
            <v>#N/A</v>
          </cell>
          <cell r="U2099" t="e">
            <v>#VALUE!</v>
          </cell>
          <cell r="V2099">
            <v>0</v>
          </cell>
          <cell r="W2099">
            <v>104</v>
          </cell>
          <cell r="X2099">
            <v>20089</v>
          </cell>
        </row>
        <row r="2100">
          <cell r="P2100">
            <v>0</v>
          </cell>
          <cell r="Q2100">
            <v>0</v>
          </cell>
          <cell r="R2100">
            <v>0</v>
          </cell>
          <cell r="S2100" t="e">
            <v>#N/A</v>
          </cell>
          <cell r="T2100" t="e">
            <v>#N/A</v>
          </cell>
          <cell r="U2100" t="e">
            <v>#VALUE!</v>
          </cell>
          <cell r="V2100">
            <v>0</v>
          </cell>
          <cell r="W2100">
            <v>104</v>
          </cell>
          <cell r="X2100">
            <v>20089</v>
          </cell>
        </row>
        <row r="2101">
          <cell r="P2101">
            <v>0</v>
          </cell>
          <cell r="Q2101">
            <v>0</v>
          </cell>
          <cell r="R2101">
            <v>0</v>
          </cell>
          <cell r="S2101" t="e">
            <v>#N/A</v>
          </cell>
          <cell r="T2101" t="e">
            <v>#N/A</v>
          </cell>
          <cell r="U2101" t="e">
            <v>#VALUE!</v>
          </cell>
          <cell r="V2101">
            <v>0</v>
          </cell>
          <cell r="W2101">
            <v>104</v>
          </cell>
          <cell r="X2101">
            <v>20089</v>
          </cell>
        </row>
        <row r="2102">
          <cell r="P2102">
            <v>0</v>
          </cell>
          <cell r="Q2102">
            <v>0</v>
          </cell>
          <cell r="R2102">
            <v>0</v>
          </cell>
          <cell r="S2102" t="e">
            <v>#N/A</v>
          </cell>
          <cell r="T2102" t="e">
            <v>#N/A</v>
          </cell>
          <cell r="U2102" t="e">
            <v>#VALUE!</v>
          </cell>
          <cell r="V2102">
            <v>0</v>
          </cell>
          <cell r="W2102">
            <v>104</v>
          </cell>
          <cell r="X2102">
            <v>20089</v>
          </cell>
        </row>
        <row r="2103">
          <cell r="P2103">
            <v>0</v>
          </cell>
          <cell r="Q2103">
            <v>0</v>
          </cell>
          <cell r="R2103">
            <v>0</v>
          </cell>
          <cell r="S2103" t="e">
            <v>#N/A</v>
          </cell>
          <cell r="T2103" t="e">
            <v>#N/A</v>
          </cell>
          <cell r="U2103" t="e">
            <v>#VALUE!</v>
          </cell>
          <cell r="V2103">
            <v>0</v>
          </cell>
          <cell r="W2103">
            <v>104</v>
          </cell>
          <cell r="X2103">
            <v>20089</v>
          </cell>
        </row>
        <row r="2104">
          <cell r="P2104">
            <v>0</v>
          </cell>
          <cell r="Q2104">
            <v>0</v>
          </cell>
          <cell r="R2104">
            <v>0</v>
          </cell>
          <cell r="S2104" t="e">
            <v>#N/A</v>
          </cell>
          <cell r="T2104" t="e">
            <v>#N/A</v>
          </cell>
          <cell r="U2104" t="e">
            <v>#VALUE!</v>
          </cell>
          <cell r="V2104">
            <v>0</v>
          </cell>
          <cell r="W2104">
            <v>104</v>
          </cell>
          <cell r="X2104">
            <v>20089</v>
          </cell>
        </row>
        <row r="2105">
          <cell r="P2105">
            <v>0</v>
          </cell>
          <cell r="Q2105">
            <v>0</v>
          </cell>
          <cell r="R2105">
            <v>0</v>
          </cell>
          <cell r="S2105" t="e">
            <v>#N/A</v>
          </cell>
          <cell r="T2105" t="e">
            <v>#N/A</v>
          </cell>
          <cell r="U2105" t="e">
            <v>#VALUE!</v>
          </cell>
          <cell r="V2105">
            <v>0</v>
          </cell>
          <cell r="W2105">
            <v>104</v>
          </cell>
          <cell r="X2105">
            <v>20089</v>
          </cell>
        </row>
        <row r="2106">
          <cell r="P2106">
            <v>0</v>
          </cell>
          <cell r="Q2106">
            <v>0</v>
          </cell>
          <cell r="R2106">
            <v>0</v>
          </cell>
          <cell r="S2106" t="e">
            <v>#N/A</v>
          </cell>
          <cell r="T2106" t="e">
            <v>#N/A</v>
          </cell>
          <cell r="U2106" t="e">
            <v>#VALUE!</v>
          </cell>
          <cell r="V2106">
            <v>0</v>
          </cell>
          <cell r="W2106">
            <v>104</v>
          </cell>
          <cell r="X2106">
            <v>20089</v>
          </cell>
        </row>
        <row r="2107">
          <cell r="P2107">
            <v>0</v>
          </cell>
          <cell r="Q2107">
            <v>0</v>
          </cell>
          <cell r="R2107">
            <v>0</v>
          </cell>
          <cell r="S2107" t="e">
            <v>#N/A</v>
          </cell>
          <cell r="T2107" t="e">
            <v>#N/A</v>
          </cell>
          <cell r="U2107" t="e">
            <v>#VALUE!</v>
          </cell>
          <cell r="V2107">
            <v>0</v>
          </cell>
          <cell r="W2107">
            <v>104</v>
          </cell>
          <cell r="X2107">
            <v>20089</v>
          </cell>
        </row>
        <row r="2108">
          <cell r="P2108">
            <v>0</v>
          </cell>
          <cell r="Q2108">
            <v>0</v>
          </cell>
          <cell r="R2108">
            <v>0</v>
          </cell>
          <cell r="S2108" t="e">
            <v>#N/A</v>
          </cell>
          <cell r="T2108" t="e">
            <v>#N/A</v>
          </cell>
          <cell r="U2108" t="e">
            <v>#VALUE!</v>
          </cell>
          <cell r="V2108">
            <v>0</v>
          </cell>
          <cell r="W2108">
            <v>104</v>
          </cell>
          <cell r="X2108">
            <v>20089</v>
          </cell>
        </row>
        <row r="2109">
          <cell r="P2109">
            <v>0</v>
          </cell>
          <cell r="Q2109">
            <v>0</v>
          </cell>
          <cell r="R2109">
            <v>0</v>
          </cell>
          <cell r="S2109" t="e">
            <v>#N/A</v>
          </cell>
          <cell r="T2109" t="e">
            <v>#N/A</v>
          </cell>
          <cell r="U2109" t="e">
            <v>#VALUE!</v>
          </cell>
          <cell r="V2109">
            <v>0</v>
          </cell>
          <cell r="W2109">
            <v>104</v>
          </cell>
          <cell r="X2109">
            <v>20089</v>
          </cell>
        </row>
        <row r="2110">
          <cell r="P2110">
            <v>0</v>
          </cell>
          <cell r="Q2110">
            <v>0</v>
          </cell>
          <cell r="R2110">
            <v>0</v>
          </cell>
          <cell r="S2110" t="e">
            <v>#N/A</v>
          </cell>
          <cell r="T2110" t="e">
            <v>#N/A</v>
          </cell>
          <cell r="U2110" t="e">
            <v>#VALUE!</v>
          </cell>
          <cell r="V2110">
            <v>0</v>
          </cell>
          <cell r="W2110">
            <v>104</v>
          </cell>
          <cell r="X2110">
            <v>20089</v>
          </cell>
        </row>
        <row r="2111">
          <cell r="P2111">
            <v>0</v>
          </cell>
          <cell r="Q2111">
            <v>0</v>
          </cell>
          <cell r="R2111">
            <v>0</v>
          </cell>
          <cell r="S2111" t="e">
            <v>#N/A</v>
          </cell>
          <cell r="T2111" t="e">
            <v>#N/A</v>
          </cell>
          <cell r="U2111" t="e">
            <v>#VALUE!</v>
          </cell>
          <cell r="V2111">
            <v>0</v>
          </cell>
          <cell r="W2111">
            <v>104</v>
          </cell>
          <cell r="X2111">
            <v>20089</v>
          </cell>
        </row>
        <row r="2112">
          <cell r="P2112">
            <v>0</v>
          </cell>
          <cell r="Q2112">
            <v>0</v>
          </cell>
          <cell r="R2112">
            <v>0</v>
          </cell>
          <cell r="S2112" t="e">
            <v>#N/A</v>
          </cell>
          <cell r="T2112" t="e">
            <v>#N/A</v>
          </cell>
          <cell r="U2112" t="e">
            <v>#VALUE!</v>
          </cell>
          <cell r="V2112">
            <v>0</v>
          </cell>
          <cell r="W2112">
            <v>104</v>
          </cell>
          <cell r="X2112">
            <v>20089</v>
          </cell>
        </row>
        <row r="2113">
          <cell r="P2113">
            <v>0</v>
          </cell>
          <cell r="Q2113">
            <v>0</v>
          </cell>
          <cell r="R2113">
            <v>0</v>
          </cell>
          <cell r="S2113" t="e">
            <v>#N/A</v>
          </cell>
          <cell r="T2113" t="e">
            <v>#N/A</v>
          </cell>
          <cell r="U2113" t="e">
            <v>#VALUE!</v>
          </cell>
          <cell r="V2113">
            <v>0</v>
          </cell>
          <cell r="W2113">
            <v>104</v>
          </cell>
          <cell r="X2113">
            <v>20089</v>
          </cell>
        </row>
        <row r="2114">
          <cell r="P2114">
            <v>0</v>
          </cell>
          <cell r="Q2114">
            <v>0</v>
          </cell>
          <cell r="R2114">
            <v>0</v>
          </cell>
          <cell r="S2114" t="e">
            <v>#N/A</v>
          </cell>
          <cell r="T2114" t="e">
            <v>#N/A</v>
          </cell>
          <cell r="U2114" t="e">
            <v>#VALUE!</v>
          </cell>
          <cell r="V2114">
            <v>0</v>
          </cell>
          <cell r="W2114">
            <v>104</v>
          </cell>
          <cell r="X2114">
            <v>20089</v>
          </cell>
        </row>
        <row r="2115">
          <cell r="P2115">
            <v>0</v>
          </cell>
          <cell r="Q2115">
            <v>0</v>
          </cell>
          <cell r="R2115">
            <v>0</v>
          </cell>
          <cell r="S2115" t="e">
            <v>#N/A</v>
          </cell>
          <cell r="T2115" t="e">
            <v>#N/A</v>
          </cell>
          <cell r="U2115" t="e">
            <v>#VALUE!</v>
          </cell>
          <cell r="V2115">
            <v>0</v>
          </cell>
          <cell r="W2115">
            <v>104</v>
          </cell>
          <cell r="X2115">
            <v>20089</v>
          </cell>
        </row>
        <row r="2116">
          <cell r="P2116">
            <v>0</v>
          </cell>
          <cell r="Q2116">
            <v>0</v>
          </cell>
          <cell r="R2116">
            <v>0</v>
          </cell>
          <cell r="S2116" t="e">
            <v>#N/A</v>
          </cell>
          <cell r="T2116" t="e">
            <v>#N/A</v>
          </cell>
          <cell r="U2116" t="e">
            <v>#VALUE!</v>
          </cell>
          <cell r="V2116">
            <v>0</v>
          </cell>
          <cell r="W2116">
            <v>104</v>
          </cell>
          <cell r="X2116">
            <v>20089</v>
          </cell>
        </row>
        <row r="2117">
          <cell r="P2117">
            <v>0</v>
          </cell>
          <cell r="Q2117">
            <v>0</v>
          </cell>
          <cell r="R2117">
            <v>0</v>
          </cell>
          <cell r="S2117" t="e">
            <v>#N/A</v>
          </cell>
          <cell r="T2117" t="e">
            <v>#N/A</v>
          </cell>
          <cell r="U2117" t="e">
            <v>#VALUE!</v>
          </cell>
          <cell r="V2117">
            <v>0</v>
          </cell>
          <cell r="W2117">
            <v>104</v>
          </cell>
          <cell r="X2117">
            <v>20089</v>
          </cell>
        </row>
        <row r="2118">
          <cell r="P2118">
            <v>0</v>
          </cell>
          <cell r="Q2118">
            <v>0</v>
          </cell>
          <cell r="R2118">
            <v>0</v>
          </cell>
          <cell r="S2118" t="e">
            <v>#N/A</v>
          </cell>
          <cell r="T2118" t="e">
            <v>#N/A</v>
          </cell>
          <cell r="U2118" t="e">
            <v>#VALUE!</v>
          </cell>
          <cell r="V2118">
            <v>0</v>
          </cell>
          <cell r="W2118">
            <v>104</v>
          </cell>
          <cell r="X2118">
            <v>20089</v>
          </cell>
        </row>
        <row r="2119">
          <cell r="P2119">
            <v>0</v>
          </cell>
          <cell r="Q2119">
            <v>0</v>
          </cell>
          <cell r="R2119">
            <v>0</v>
          </cell>
          <cell r="S2119" t="e">
            <v>#N/A</v>
          </cell>
          <cell r="T2119" t="e">
            <v>#N/A</v>
          </cell>
          <cell r="U2119" t="e">
            <v>#VALUE!</v>
          </cell>
          <cell r="V2119">
            <v>0</v>
          </cell>
          <cell r="W2119">
            <v>104</v>
          </cell>
          <cell r="X2119">
            <v>20089</v>
          </cell>
        </row>
        <row r="2120">
          <cell r="P2120">
            <v>0</v>
          </cell>
          <cell r="Q2120">
            <v>0</v>
          </cell>
          <cell r="R2120">
            <v>0</v>
          </cell>
          <cell r="S2120" t="e">
            <v>#N/A</v>
          </cell>
          <cell r="T2120" t="e">
            <v>#N/A</v>
          </cell>
          <cell r="U2120" t="e">
            <v>#VALUE!</v>
          </cell>
          <cell r="V2120">
            <v>0</v>
          </cell>
          <cell r="W2120">
            <v>104</v>
          </cell>
          <cell r="X2120">
            <v>20089</v>
          </cell>
        </row>
        <row r="2121">
          <cell r="P2121">
            <v>0</v>
          </cell>
          <cell r="Q2121">
            <v>0</v>
          </cell>
          <cell r="R2121">
            <v>0</v>
          </cell>
          <cell r="S2121" t="e">
            <v>#N/A</v>
          </cell>
          <cell r="T2121" t="e">
            <v>#N/A</v>
          </cell>
          <cell r="U2121" t="e">
            <v>#VALUE!</v>
          </cell>
          <cell r="V2121">
            <v>0</v>
          </cell>
          <cell r="W2121">
            <v>104</v>
          </cell>
          <cell r="X2121">
            <v>20089</v>
          </cell>
        </row>
        <row r="2122">
          <cell r="P2122">
            <v>0</v>
          </cell>
          <cell r="Q2122">
            <v>0</v>
          </cell>
          <cell r="R2122">
            <v>0</v>
          </cell>
          <cell r="S2122" t="e">
            <v>#N/A</v>
          </cell>
          <cell r="T2122" t="e">
            <v>#N/A</v>
          </cell>
          <cell r="U2122" t="e">
            <v>#VALUE!</v>
          </cell>
          <cell r="V2122">
            <v>0</v>
          </cell>
          <cell r="W2122">
            <v>104</v>
          </cell>
          <cell r="X2122">
            <v>20089</v>
          </cell>
        </row>
        <row r="2123">
          <cell r="P2123">
            <v>0</v>
          </cell>
          <cell r="Q2123">
            <v>0</v>
          </cell>
          <cell r="R2123">
            <v>0</v>
          </cell>
          <cell r="S2123" t="e">
            <v>#N/A</v>
          </cell>
          <cell r="T2123" t="e">
            <v>#N/A</v>
          </cell>
          <cell r="U2123" t="e">
            <v>#VALUE!</v>
          </cell>
          <cell r="V2123">
            <v>0</v>
          </cell>
          <cell r="W2123">
            <v>104</v>
          </cell>
          <cell r="X2123">
            <v>20089</v>
          </cell>
        </row>
        <row r="2124">
          <cell r="P2124">
            <v>0</v>
          </cell>
          <cell r="Q2124">
            <v>0</v>
          </cell>
          <cell r="R2124">
            <v>0</v>
          </cell>
          <cell r="S2124" t="e">
            <v>#N/A</v>
          </cell>
          <cell r="T2124" t="e">
            <v>#N/A</v>
          </cell>
          <cell r="U2124" t="e">
            <v>#VALUE!</v>
          </cell>
          <cell r="V2124">
            <v>0</v>
          </cell>
          <cell r="W2124">
            <v>104</v>
          </cell>
          <cell r="X2124">
            <v>20089</v>
          </cell>
        </row>
        <row r="2125">
          <cell r="P2125">
            <v>0</v>
          </cell>
          <cell r="Q2125">
            <v>0</v>
          </cell>
          <cell r="R2125">
            <v>0</v>
          </cell>
          <cell r="S2125" t="e">
            <v>#N/A</v>
          </cell>
          <cell r="T2125" t="e">
            <v>#N/A</v>
          </cell>
          <cell r="U2125" t="e">
            <v>#VALUE!</v>
          </cell>
          <cell r="V2125">
            <v>0</v>
          </cell>
          <cell r="W2125">
            <v>104</v>
          </cell>
          <cell r="X2125">
            <v>20089</v>
          </cell>
        </row>
        <row r="2126">
          <cell r="P2126">
            <v>0</v>
          </cell>
          <cell r="Q2126">
            <v>0</v>
          </cell>
          <cell r="R2126">
            <v>0</v>
          </cell>
          <cell r="S2126" t="e">
            <v>#N/A</v>
          </cell>
          <cell r="T2126" t="e">
            <v>#N/A</v>
          </cell>
          <cell r="U2126" t="e">
            <v>#VALUE!</v>
          </cell>
          <cell r="V2126">
            <v>0</v>
          </cell>
          <cell r="W2126">
            <v>104</v>
          </cell>
          <cell r="X2126">
            <v>20089</v>
          </cell>
        </row>
        <row r="2127">
          <cell r="P2127">
            <v>0</v>
          </cell>
          <cell r="Q2127">
            <v>0</v>
          </cell>
          <cell r="R2127">
            <v>0</v>
          </cell>
          <cell r="S2127" t="e">
            <v>#N/A</v>
          </cell>
          <cell r="T2127" t="e">
            <v>#N/A</v>
          </cell>
          <cell r="U2127" t="e">
            <v>#VALUE!</v>
          </cell>
          <cell r="V2127">
            <v>0</v>
          </cell>
          <cell r="W2127">
            <v>104</v>
          </cell>
          <cell r="X2127">
            <v>20089</v>
          </cell>
        </row>
        <row r="2128">
          <cell r="P2128">
            <v>0</v>
          </cell>
          <cell r="Q2128">
            <v>0</v>
          </cell>
          <cell r="R2128">
            <v>0</v>
          </cell>
          <cell r="S2128" t="e">
            <v>#N/A</v>
          </cell>
          <cell r="T2128" t="e">
            <v>#N/A</v>
          </cell>
          <cell r="U2128" t="e">
            <v>#VALUE!</v>
          </cell>
          <cell r="V2128">
            <v>0</v>
          </cell>
          <cell r="W2128">
            <v>104</v>
          </cell>
          <cell r="X2128">
            <v>20089</v>
          </cell>
        </row>
        <row r="2129">
          <cell r="P2129">
            <v>0</v>
          </cell>
          <cell r="Q2129">
            <v>0</v>
          </cell>
          <cell r="R2129">
            <v>0</v>
          </cell>
          <cell r="S2129" t="e">
            <v>#N/A</v>
          </cell>
          <cell r="T2129" t="e">
            <v>#N/A</v>
          </cell>
          <cell r="U2129" t="e">
            <v>#VALUE!</v>
          </cell>
          <cell r="V2129">
            <v>0</v>
          </cell>
          <cell r="W2129">
            <v>104</v>
          </cell>
          <cell r="X2129">
            <v>20089</v>
          </cell>
        </row>
        <row r="2130">
          <cell r="P2130">
            <v>0</v>
          </cell>
          <cell r="Q2130">
            <v>0</v>
          </cell>
          <cell r="R2130">
            <v>0</v>
          </cell>
          <cell r="S2130" t="e">
            <v>#N/A</v>
          </cell>
          <cell r="T2130" t="e">
            <v>#N/A</v>
          </cell>
          <cell r="U2130" t="e">
            <v>#VALUE!</v>
          </cell>
          <cell r="V2130">
            <v>0</v>
          </cell>
          <cell r="W2130">
            <v>104</v>
          </cell>
          <cell r="X2130">
            <v>20089</v>
          </cell>
        </row>
        <row r="2131">
          <cell r="P2131">
            <v>0</v>
          </cell>
          <cell r="Q2131">
            <v>0</v>
          </cell>
          <cell r="R2131">
            <v>0</v>
          </cell>
          <cell r="S2131" t="e">
            <v>#N/A</v>
          </cell>
          <cell r="T2131" t="e">
            <v>#N/A</v>
          </cell>
          <cell r="U2131" t="e">
            <v>#VALUE!</v>
          </cell>
          <cell r="V2131">
            <v>0</v>
          </cell>
          <cell r="W2131">
            <v>104</v>
          </cell>
          <cell r="X2131">
            <v>20089</v>
          </cell>
        </row>
        <row r="2132">
          <cell r="P2132">
            <v>0</v>
          </cell>
          <cell r="Q2132">
            <v>0</v>
          </cell>
          <cell r="R2132">
            <v>0</v>
          </cell>
          <cell r="S2132" t="e">
            <v>#N/A</v>
          </cell>
          <cell r="T2132" t="e">
            <v>#N/A</v>
          </cell>
          <cell r="U2132" t="e">
            <v>#VALUE!</v>
          </cell>
          <cell r="V2132">
            <v>0</v>
          </cell>
          <cell r="W2132">
            <v>104</v>
          </cell>
          <cell r="X2132">
            <v>20089</v>
          </cell>
        </row>
        <row r="2133">
          <cell r="P2133">
            <v>0</v>
          </cell>
          <cell r="Q2133">
            <v>0</v>
          </cell>
          <cell r="R2133">
            <v>0</v>
          </cell>
          <cell r="S2133" t="e">
            <v>#N/A</v>
          </cell>
          <cell r="T2133" t="e">
            <v>#N/A</v>
          </cell>
          <cell r="U2133" t="e">
            <v>#VALUE!</v>
          </cell>
          <cell r="V2133">
            <v>0</v>
          </cell>
          <cell r="W2133">
            <v>104</v>
          </cell>
          <cell r="X2133">
            <v>20089</v>
          </cell>
        </row>
        <row r="2134">
          <cell r="P2134">
            <v>0</v>
          </cell>
          <cell r="Q2134">
            <v>0</v>
          </cell>
          <cell r="R2134">
            <v>0</v>
          </cell>
          <cell r="S2134" t="e">
            <v>#N/A</v>
          </cell>
          <cell r="T2134" t="e">
            <v>#N/A</v>
          </cell>
          <cell r="U2134" t="e">
            <v>#VALUE!</v>
          </cell>
          <cell r="V2134">
            <v>0</v>
          </cell>
          <cell r="W2134">
            <v>104</v>
          </cell>
          <cell r="X2134">
            <v>20089</v>
          </cell>
        </row>
        <row r="2135">
          <cell r="P2135">
            <v>0</v>
          </cell>
          <cell r="Q2135">
            <v>0</v>
          </cell>
          <cell r="R2135">
            <v>0</v>
          </cell>
          <cell r="S2135" t="e">
            <v>#N/A</v>
          </cell>
          <cell r="T2135" t="e">
            <v>#N/A</v>
          </cell>
          <cell r="U2135" t="e">
            <v>#VALUE!</v>
          </cell>
          <cell r="V2135">
            <v>0</v>
          </cell>
          <cell r="W2135">
            <v>104</v>
          </cell>
          <cell r="X2135">
            <v>20089</v>
          </cell>
        </row>
        <row r="2136">
          <cell r="P2136">
            <v>0</v>
          </cell>
          <cell r="Q2136">
            <v>0</v>
          </cell>
          <cell r="R2136">
            <v>0</v>
          </cell>
          <cell r="S2136" t="e">
            <v>#N/A</v>
          </cell>
          <cell r="T2136" t="e">
            <v>#N/A</v>
          </cell>
          <cell r="U2136" t="e">
            <v>#VALUE!</v>
          </cell>
          <cell r="V2136">
            <v>0</v>
          </cell>
          <cell r="W2136">
            <v>104</v>
          </cell>
          <cell r="X2136">
            <v>20089</v>
          </cell>
        </row>
        <row r="2137">
          <cell r="P2137">
            <v>0</v>
          </cell>
          <cell r="Q2137">
            <v>0</v>
          </cell>
          <cell r="R2137">
            <v>0</v>
          </cell>
          <cell r="S2137" t="e">
            <v>#N/A</v>
          </cell>
          <cell r="T2137" t="e">
            <v>#N/A</v>
          </cell>
          <cell r="U2137" t="e">
            <v>#VALUE!</v>
          </cell>
          <cell r="V2137">
            <v>0</v>
          </cell>
          <cell r="W2137">
            <v>104</v>
          </cell>
          <cell r="X2137">
            <v>20089</v>
          </cell>
        </row>
        <row r="2138">
          <cell r="P2138">
            <v>0</v>
          </cell>
          <cell r="Q2138">
            <v>0</v>
          </cell>
          <cell r="R2138">
            <v>0</v>
          </cell>
          <cell r="S2138" t="e">
            <v>#N/A</v>
          </cell>
          <cell r="T2138" t="e">
            <v>#N/A</v>
          </cell>
          <cell r="U2138" t="e">
            <v>#VALUE!</v>
          </cell>
          <cell r="V2138">
            <v>0</v>
          </cell>
          <cell r="W2138">
            <v>104</v>
          </cell>
          <cell r="X2138">
            <v>20089</v>
          </cell>
        </row>
        <row r="2139">
          <cell r="P2139">
            <v>0</v>
          </cell>
          <cell r="Q2139">
            <v>0</v>
          </cell>
          <cell r="R2139">
            <v>0</v>
          </cell>
          <cell r="S2139" t="e">
            <v>#N/A</v>
          </cell>
          <cell r="T2139" t="e">
            <v>#N/A</v>
          </cell>
          <cell r="U2139" t="e">
            <v>#VALUE!</v>
          </cell>
          <cell r="V2139">
            <v>0</v>
          </cell>
          <cell r="W2139">
            <v>104</v>
          </cell>
          <cell r="X2139">
            <v>20089</v>
          </cell>
        </row>
        <row r="2140">
          <cell r="P2140">
            <v>0</v>
          </cell>
          <cell r="Q2140">
            <v>0</v>
          </cell>
          <cell r="R2140">
            <v>0</v>
          </cell>
          <cell r="S2140" t="e">
            <v>#N/A</v>
          </cell>
          <cell r="T2140" t="e">
            <v>#N/A</v>
          </cell>
          <cell r="U2140" t="e">
            <v>#VALUE!</v>
          </cell>
          <cell r="V2140">
            <v>0</v>
          </cell>
          <cell r="W2140">
            <v>104</v>
          </cell>
          <cell r="X2140">
            <v>20089</v>
          </cell>
        </row>
        <row r="2141">
          <cell r="P2141">
            <v>0</v>
          </cell>
          <cell r="Q2141">
            <v>0</v>
          </cell>
          <cell r="R2141">
            <v>0</v>
          </cell>
          <cell r="S2141" t="e">
            <v>#N/A</v>
          </cell>
          <cell r="T2141" t="e">
            <v>#N/A</v>
          </cell>
          <cell r="U2141" t="e">
            <v>#VALUE!</v>
          </cell>
          <cell r="V2141">
            <v>0</v>
          </cell>
          <cell r="W2141">
            <v>104</v>
          </cell>
          <cell r="X2141">
            <v>20089</v>
          </cell>
        </row>
        <row r="2142">
          <cell r="P2142">
            <v>0</v>
          </cell>
          <cell r="Q2142">
            <v>0</v>
          </cell>
          <cell r="R2142">
            <v>0</v>
          </cell>
          <cell r="S2142" t="e">
            <v>#N/A</v>
          </cell>
          <cell r="T2142" t="e">
            <v>#N/A</v>
          </cell>
          <cell r="U2142" t="e">
            <v>#VALUE!</v>
          </cell>
          <cell r="V2142">
            <v>0</v>
          </cell>
          <cell r="W2142">
            <v>104</v>
          </cell>
          <cell r="X2142">
            <v>20089</v>
          </cell>
        </row>
        <row r="2143">
          <cell r="P2143">
            <v>0</v>
          </cell>
          <cell r="Q2143">
            <v>0</v>
          </cell>
          <cell r="R2143">
            <v>0</v>
          </cell>
          <cell r="S2143" t="e">
            <v>#N/A</v>
          </cell>
          <cell r="T2143" t="e">
            <v>#N/A</v>
          </cell>
          <cell r="U2143" t="e">
            <v>#VALUE!</v>
          </cell>
          <cell r="V2143">
            <v>0</v>
          </cell>
          <cell r="W2143">
            <v>104</v>
          </cell>
          <cell r="X2143">
            <v>20089</v>
          </cell>
        </row>
        <row r="2144">
          <cell r="P2144">
            <v>0</v>
          </cell>
          <cell r="Q2144">
            <v>0</v>
          </cell>
          <cell r="R2144">
            <v>0</v>
          </cell>
          <cell r="S2144" t="e">
            <v>#N/A</v>
          </cell>
          <cell r="T2144" t="e">
            <v>#N/A</v>
          </cell>
          <cell r="U2144" t="e">
            <v>#VALUE!</v>
          </cell>
          <cell r="V2144">
            <v>0</v>
          </cell>
          <cell r="W2144">
            <v>104</v>
          </cell>
          <cell r="X2144">
            <v>20089</v>
          </cell>
        </row>
        <row r="2145">
          <cell r="P2145">
            <v>0</v>
          </cell>
          <cell r="Q2145">
            <v>0</v>
          </cell>
          <cell r="R2145">
            <v>0</v>
          </cell>
          <cell r="S2145" t="e">
            <v>#N/A</v>
          </cell>
          <cell r="T2145" t="e">
            <v>#N/A</v>
          </cell>
          <cell r="U2145" t="e">
            <v>#VALUE!</v>
          </cell>
          <cell r="V2145">
            <v>0</v>
          </cell>
          <cell r="W2145">
            <v>104</v>
          </cell>
          <cell r="X2145">
            <v>20089</v>
          </cell>
        </row>
        <row r="2146">
          <cell r="P2146">
            <v>0</v>
          </cell>
          <cell r="Q2146">
            <v>0</v>
          </cell>
          <cell r="R2146">
            <v>0</v>
          </cell>
          <cell r="S2146" t="e">
            <v>#N/A</v>
          </cell>
          <cell r="T2146" t="e">
            <v>#N/A</v>
          </cell>
          <cell r="U2146" t="e">
            <v>#VALUE!</v>
          </cell>
          <cell r="V2146">
            <v>0</v>
          </cell>
          <cell r="W2146">
            <v>104</v>
          </cell>
          <cell r="X2146">
            <v>20089</v>
          </cell>
        </row>
        <row r="2147">
          <cell r="P2147">
            <v>0</v>
          </cell>
          <cell r="Q2147">
            <v>0</v>
          </cell>
          <cell r="R2147">
            <v>0</v>
          </cell>
          <cell r="S2147" t="e">
            <v>#N/A</v>
          </cell>
          <cell r="T2147" t="e">
            <v>#N/A</v>
          </cell>
          <cell r="U2147" t="e">
            <v>#VALUE!</v>
          </cell>
          <cell r="V2147">
            <v>0</v>
          </cell>
          <cell r="W2147">
            <v>104</v>
          </cell>
          <cell r="X2147">
            <v>20089</v>
          </cell>
        </row>
        <row r="2148">
          <cell r="P2148">
            <v>0</v>
          </cell>
          <cell r="Q2148">
            <v>0</v>
          </cell>
          <cell r="R2148">
            <v>0</v>
          </cell>
          <cell r="S2148" t="e">
            <v>#N/A</v>
          </cell>
          <cell r="T2148" t="e">
            <v>#N/A</v>
          </cell>
          <cell r="U2148" t="e">
            <v>#VALUE!</v>
          </cell>
          <cell r="V2148">
            <v>0</v>
          </cell>
          <cell r="W2148">
            <v>104</v>
          </cell>
          <cell r="X2148">
            <v>20089</v>
          </cell>
        </row>
        <row r="2149">
          <cell r="P2149">
            <v>0</v>
          </cell>
          <cell r="Q2149">
            <v>0</v>
          </cell>
          <cell r="R2149">
            <v>0</v>
          </cell>
          <cell r="S2149" t="e">
            <v>#N/A</v>
          </cell>
          <cell r="T2149" t="e">
            <v>#N/A</v>
          </cell>
          <cell r="U2149" t="e">
            <v>#VALUE!</v>
          </cell>
          <cell r="V2149">
            <v>0</v>
          </cell>
          <cell r="W2149">
            <v>104</v>
          </cell>
          <cell r="X2149">
            <v>20089</v>
          </cell>
        </row>
        <row r="2150">
          <cell r="P2150">
            <v>0</v>
          </cell>
          <cell r="Q2150">
            <v>0</v>
          </cell>
          <cell r="R2150">
            <v>0</v>
          </cell>
          <cell r="S2150" t="e">
            <v>#N/A</v>
          </cell>
          <cell r="T2150" t="e">
            <v>#N/A</v>
          </cell>
          <cell r="U2150" t="e">
            <v>#VALUE!</v>
          </cell>
          <cell r="V2150">
            <v>0</v>
          </cell>
          <cell r="W2150">
            <v>104</v>
          </cell>
          <cell r="X2150">
            <v>20089</v>
          </cell>
        </row>
        <row r="2151">
          <cell r="P2151">
            <v>0</v>
          </cell>
          <cell r="Q2151">
            <v>0</v>
          </cell>
          <cell r="R2151">
            <v>0</v>
          </cell>
          <cell r="S2151" t="e">
            <v>#N/A</v>
          </cell>
          <cell r="T2151" t="e">
            <v>#N/A</v>
          </cell>
          <cell r="U2151" t="e">
            <v>#VALUE!</v>
          </cell>
          <cell r="V2151">
            <v>0</v>
          </cell>
          <cell r="W2151">
            <v>104</v>
          </cell>
          <cell r="X2151">
            <v>20089</v>
          </cell>
        </row>
        <row r="2152">
          <cell r="P2152">
            <v>0</v>
          </cell>
          <cell r="Q2152">
            <v>0</v>
          </cell>
          <cell r="R2152">
            <v>0</v>
          </cell>
          <cell r="S2152" t="e">
            <v>#N/A</v>
          </cell>
          <cell r="T2152" t="e">
            <v>#N/A</v>
          </cell>
          <cell r="U2152" t="e">
            <v>#VALUE!</v>
          </cell>
          <cell r="V2152">
            <v>0</v>
          </cell>
          <cell r="W2152">
            <v>104</v>
          </cell>
          <cell r="X2152">
            <v>20089</v>
          </cell>
        </row>
        <row r="2153">
          <cell r="P2153">
            <v>0</v>
          </cell>
          <cell r="Q2153">
            <v>0</v>
          </cell>
          <cell r="R2153">
            <v>0</v>
          </cell>
          <cell r="S2153" t="e">
            <v>#N/A</v>
          </cell>
          <cell r="T2153" t="e">
            <v>#N/A</v>
          </cell>
          <cell r="U2153" t="e">
            <v>#VALUE!</v>
          </cell>
          <cell r="V2153">
            <v>0</v>
          </cell>
          <cell r="W2153">
            <v>104</v>
          </cell>
          <cell r="X2153">
            <v>20089</v>
          </cell>
        </row>
        <row r="2154">
          <cell r="P2154">
            <v>0</v>
          </cell>
          <cell r="Q2154">
            <v>0</v>
          </cell>
          <cell r="R2154">
            <v>0</v>
          </cell>
          <cell r="S2154" t="e">
            <v>#N/A</v>
          </cell>
          <cell r="T2154" t="e">
            <v>#N/A</v>
          </cell>
          <cell r="U2154" t="e">
            <v>#VALUE!</v>
          </cell>
          <cell r="V2154">
            <v>0</v>
          </cell>
          <cell r="W2154">
            <v>104</v>
          </cell>
          <cell r="X2154">
            <v>20089</v>
          </cell>
        </row>
        <row r="2155">
          <cell r="P2155">
            <v>0</v>
          </cell>
          <cell r="Q2155">
            <v>0</v>
          </cell>
          <cell r="R2155">
            <v>0</v>
          </cell>
          <cell r="S2155" t="e">
            <v>#N/A</v>
          </cell>
          <cell r="T2155" t="e">
            <v>#N/A</v>
          </cell>
          <cell r="U2155" t="e">
            <v>#VALUE!</v>
          </cell>
          <cell r="V2155">
            <v>0</v>
          </cell>
          <cell r="W2155">
            <v>104</v>
          </cell>
          <cell r="X2155">
            <v>20089</v>
          </cell>
        </row>
        <row r="2156">
          <cell r="P2156">
            <v>0</v>
          </cell>
          <cell r="Q2156">
            <v>0</v>
          </cell>
          <cell r="R2156">
            <v>0</v>
          </cell>
          <cell r="S2156" t="e">
            <v>#N/A</v>
          </cell>
          <cell r="T2156" t="e">
            <v>#N/A</v>
          </cell>
          <cell r="U2156" t="e">
            <v>#VALUE!</v>
          </cell>
          <cell r="V2156">
            <v>0</v>
          </cell>
          <cell r="W2156">
            <v>104</v>
          </cell>
          <cell r="X2156">
            <v>20089</v>
          </cell>
        </row>
        <row r="2157">
          <cell r="P2157">
            <v>0</v>
          </cell>
          <cell r="Q2157">
            <v>0</v>
          </cell>
          <cell r="R2157">
            <v>0</v>
          </cell>
          <cell r="S2157" t="e">
            <v>#N/A</v>
          </cell>
          <cell r="T2157" t="e">
            <v>#N/A</v>
          </cell>
          <cell r="U2157" t="e">
            <v>#VALUE!</v>
          </cell>
          <cell r="V2157">
            <v>0</v>
          </cell>
          <cell r="W2157">
            <v>104</v>
          </cell>
          <cell r="X2157">
            <v>20089</v>
          </cell>
        </row>
        <row r="2158">
          <cell r="P2158">
            <v>0</v>
          </cell>
          <cell r="Q2158">
            <v>0</v>
          </cell>
          <cell r="R2158">
            <v>0</v>
          </cell>
          <cell r="S2158" t="e">
            <v>#N/A</v>
          </cell>
          <cell r="T2158" t="e">
            <v>#N/A</v>
          </cell>
          <cell r="U2158" t="e">
            <v>#VALUE!</v>
          </cell>
          <cell r="V2158">
            <v>0</v>
          </cell>
          <cell r="W2158">
            <v>104</v>
          </cell>
          <cell r="X2158">
            <v>20089</v>
          </cell>
        </row>
        <row r="2159">
          <cell r="P2159">
            <v>0</v>
          </cell>
          <cell r="Q2159">
            <v>0</v>
          </cell>
          <cell r="R2159">
            <v>0</v>
          </cell>
          <cell r="S2159" t="e">
            <v>#N/A</v>
          </cell>
          <cell r="T2159" t="e">
            <v>#N/A</v>
          </cell>
          <cell r="U2159" t="e">
            <v>#VALUE!</v>
          </cell>
          <cell r="V2159">
            <v>0</v>
          </cell>
          <cell r="W2159">
            <v>104</v>
          </cell>
          <cell r="X2159">
            <v>20089</v>
          </cell>
        </row>
        <row r="2160">
          <cell r="P2160">
            <v>0</v>
          </cell>
          <cell r="Q2160">
            <v>0</v>
          </cell>
          <cell r="R2160">
            <v>0</v>
          </cell>
          <cell r="S2160" t="e">
            <v>#N/A</v>
          </cell>
          <cell r="T2160" t="e">
            <v>#N/A</v>
          </cell>
          <cell r="U2160" t="e">
            <v>#VALUE!</v>
          </cell>
          <cell r="V2160">
            <v>0</v>
          </cell>
          <cell r="W2160">
            <v>104</v>
          </cell>
          <cell r="X2160">
            <v>20089</v>
          </cell>
        </row>
        <row r="2161">
          <cell r="P2161">
            <v>0</v>
          </cell>
          <cell r="Q2161">
            <v>0</v>
          </cell>
          <cell r="R2161">
            <v>0</v>
          </cell>
          <cell r="S2161" t="e">
            <v>#N/A</v>
          </cell>
          <cell r="T2161" t="e">
            <v>#N/A</v>
          </cell>
          <cell r="U2161" t="e">
            <v>#VALUE!</v>
          </cell>
          <cell r="V2161">
            <v>0</v>
          </cell>
          <cell r="W2161">
            <v>104</v>
          </cell>
          <cell r="X2161">
            <v>20089</v>
          </cell>
        </row>
        <row r="2162">
          <cell r="P2162">
            <v>0</v>
          </cell>
          <cell r="Q2162">
            <v>0</v>
          </cell>
          <cell r="R2162">
            <v>0</v>
          </cell>
          <cell r="S2162" t="e">
            <v>#N/A</v>
          </cell>
          <cell r="T2162" t="e">
            <v>#N/A</v>
          </cell>
          <cell r="U2162" t="e">
            <v>#VALUE!</v>
          </cell>
          <cell r="V2162">
            <v>0</v>
          </cell>
          <cell r="W2162">
            <v>104</v>
          </cell>
          <cell r="X2162">
            <v>20089</v>
          </cell>
        </row>
        <row r="2163">
          <cell r="P2163">
            <v>0</v>
          </cell>
          <cell r="Q2163">
            <v>0</v>
          </cell>
          <cell r="R2163">
            <v>0</v>
          </cell>
          <cell r="S2163" t="e">
            <v>#N/A</v>
          </cell>
          <cell r="T2163" t="e">
            <v>#N/A</v>
          </cell>
          <cell r="U2163" t="e">
            <v>#VALUE!</v>
          </cell>
          <cell r="V2163">
            <v>0</v>
          </cell>
          <cell r="W2163">
            <v>104</v>
          </cell>
          <cell r="X2163">
            <v>20089</v>
          </cell>
        </row>
        <row r="2164">
          <cell r="P2164">
            <v>0</v>
          </cell>
          <cell r="Q2164">
            <v>0</v>
          </cell>
          <cell r="R2164">
            <v>0</v>
          </cell>
          <cell r="S2164" t="e">
            <v>#N/A</v>
          </cell>
          <cell r="T2164" t="e">
            <v>#N/A</v>
          </cell>
          <cell r="U2164" t="e">
            <v>#VALUE!</v>
          </cell>
          <cell r="V2164">
            <v>0</v>
          </cell>
          <cell r="W2164">
            <v>104</v>
          </cell>
          <cell r="X2164">
            <v>20089</v>
          </cell>
        </row>
        <row r="2165">
          <cell r="P2165">
            <v>0</v>
          </cell>
          <cell r="Q2165">
            <v>0</v>
          </cell>
          <cell r="R2165">
            <v>0</v>
          </cell>
          <cell r="S2165" t="e">
            <v>#N/A</v>
          </cell>
          <cell r="T2165" t="e">
            <v>#N/A</v>
          </cell>
          <cell r="U2165" t="e">
            <v>#VALUE!</v>
          </cell>
          <cell r="V2165">
            <v>0</v>
          </cell>
          <cell r="W2165">
            <v>104</v>
          </cell>
          <cell r="X2165">
            <v>20089</v>
          </cell>
        </row>
        <row r="2166">
          <cell r="P2166">
            <v>0</v>
          </cell>
          <cell r="Q2166">
            <v>0</v>
          </cell>
          <cell r="R2166">
            <v>0</v>
          </cell>
          <cell r="S2166" t="e">
            <v>#N/A</v>
          </cell>
          <cell r="T2166" t="e">
            <v>#N/A</v>
          </cell>
          <cell r="U2166" t="e">
            <v>#VALUE!</v>
          </cell>
          <cell r="V2166">
            <v>0</v>
          </cell>
          <cell r="W2166">
            <v>104</v>
          </cell>
          <cell r="X2166">
            <v>20089</v>
          </cell>
        </row>
        <row r="2167">
          <cell r="P2167">
            <v>0</v>
          </cell>
          <cell r="Q2167">
            <v>0</v>
          </cell>
          <cell r="R2167">
            <v>0</v>
          </cell>
          <cell r="S2167" t="e">
            <v>#N/A</v>
          </cell>
          <cell r="T2167" t="e">
            <v>#N/A</v>
          </cell>
          <cell r="U2167" t="e">
            <v>#VALUE!</v>
          </cell>
          <cell r="V2167">
            <v>0</v>
          </cell>
          <cell r="W2167">
            <v>104</v>
          </cell>
          <cell r="X2167">
            <v>20089</v>
          </cell>
        </row>
        <row r="2168">
          <cell r="P2168">
            <v>0</v>
          </cell>
          <cell r="Q2168">
            <v>0</v>
          </cell>
          <cell r="R2168">
            <v>0</v>
          </cell>
          <cell r="S2168" t="e">
            <v>#N/A</v>
          </cell>
          <cell r="T2168" t="e">
            <v>#N/A</v>
          </cell>
          <cell r="U2168" t="e">
            <v>#VALUE!</v>
          </cell>
          <cell r="V2168">
            <v>0</v>
          </cell>
          <cell r="W2168">
            <v>104</v>
          </cell>
          <cell r="X2168">
            <v>20089</v>
          </cell>
        </row>
        <row r="2169">
          <cell r="P2169">
            <v>0</v>
          </cell>
          <cell r="Q2169">
            <v>0</v>
          </cell>
          <cell r="R2169">
            <v>0</v>
          </cell>
          <cell r="S2169" t="e">
            <v>#N/A</v>
          </cell>
          <cell r="T2169" t="e">
            <v>#N/A</v>
          </cell>
          <cell r="U2169" t="e">
            <v>#VALUE!</v>
          </cell>
          <cell r="V2169">
            <v>0</v>
          </cell>
          <cell r="W2169">
            <v>104</v>
          </cell>
          <cell r="X2169">
            <v>20089</v>
          </cell>
        </row>
        <row r="2170">
          <cell r="P2170">
            <v>0</v>
          </cell>
          <cell r="Q2170">
            <v>0</v>
          </cell>
          <cell r="R2170">
            <v>0</v>
          </cell>
          <cell r="S2170" t="e">
            <v>#N/A</v>
          </cell>
          <cell r="T2170" t="e">
            <v>#N/A</v>
          </cell>
          <cell r="U2170" t="e">
            <v>#VALUE!</v>
          </cell>
          <cell r="V2170">
            <v>0</v>
          </cell>
          <cell r="W2170">
            <v>104</v>
          </cell>
          <cell r="X2170">
            <v>20089</v>
          </cell>
        </row>
        <row r="2171">
          <cell r="P2171">
            <v>0</v>
          </cell>
          <cell r="Q2171">
            <v>0</v>
          </cell>
          <cell r="R2171">
            <v>0</v>
          </cell>
          <cell r="S2171" t="e">
            <v>#N/A</v>
          </cell>
          <cell r="T2171" t="e">
            <v>#N/A</v>
          </cell>
          <cell r="U2171" t="e">
            <v>#VALUE!</v>
          </cell>
          <cell r="V2171">
            <v>0</v>
          </cell>
          <cell r="W2171">
            <v>104</v>
          </cell>
          <cell r="X2171">
            <v>20089</v>
          </cell>
        </row>
        <row r="2172">
          <cell r="P2172">
            <v>0</v>
          </cell>
          <cell r="Q2172">
            <v>0</v>
          </cell>
          <cell r="R2172">
            <v>0</v>
          </cell>
          <cell r="S2172" t="e">
            <v>#N/A</v>
          </cell>
          <cell r="T2172" t="e">
            <v>#N/A</v>
          </cell>
          <cell r="U2172" t="e">
            <v>#VALUE!</v>
          </cell>
          <cell r="V2172">
            <v>0</v>
          </cell>
          <cell r="W2172">
            <v>104</v>
          </cell>
          <cell r="X2172">
            <v>20089</v>
          </cell>
        </row>
        <row r="2173">
          <cell r="P2173">
            <v>0</v>
          </cell>
          <cell r="Q2173">
            <v>0</v>
          </cell>
          <cell r="R2173">
            <v>0</v>
          </cell>
          <cell r="S2173" t="e">
            <v>#N/A</v>
          </cell>
          <cell r="T2173" t="e">
            <v>#N/A</v>
          </cell>
          <cell r="U2173" t="e">
            <v>#VALUE!</v>
          </cell>
          <cell r="V2173">
            <v>0</v>
          </cell>
          <cell r="W2173">
            <v>104</v>
          </cell>
          <cell r="X2173">
            <v>20089</v>
          </cell>
        </row>
        <row r="2174">
          <cell r="P2174">
            <v>0</v>
          </cell>
          <cell r="Q2174">
            <v>0</v>
          </cell>
          <cell r="R2174">
            <v>0</v>
          </cell>
          <cell r="S2174" t="e">
            <v>#N/A</v>
          </cell>
          <cell r="T2174" t="e">
            <v>#N/A</v>
          </cell>
          <cell r="U2174" t="e">
            <v>#VALUE!</v>
          </cell>
          <cell r="V2174">
            <v>0</v>
          </cell>
          <cell r="W2174">
            <v>104</v>
          </cell>
          <cell r="X2174">
            <v>20089</v>
          </cell>
        </row>
        <row r="2175">
          <cell r="P2175">
            <v>0</v>
          </cell>
          <cell r="Q2175">
            <v>0</v>
          </cell>
          <cell r="R2175">
            <v>0</v>
          </cell>
          <cell r="S2175" t="e">
            <v>#N/A</v>
          </cell>
          <cell r="T2175" t="e">
            <v>#N/A</v>
          </cell>
          <cell r="U2175" t="e">
            <v>#VALUE!</v>
          </cell>
          <cell r="V2175">
            <v>0</v>
          </cell>
          <cell r="W2175">
            <v>104</v>
          </cell>
          <cell r="X2175">
            <v>20089</v>
          </cell>
        </row>
        <row r="2176">
          <cell r="P2176">
            <v>0</v>
          </cell>
          <cell r="Q2176">
            <v>0</v>
          </cell>
          <cell r="R2176">
            <v>0</v>
          </cell>
          <cell r="S2176" t="e">
            <v>#N/A</v>
          </cell>
          <cell r="T2176" t="e">
            <v>#N/A</v>
          </cell>
          <cell r="U2176" t="e">
            <v>#VALUE!</v>
          </cell>
          <cell r="V2176">
            <v>0</v>
          </cell>
          <cell r="W2176">
            <v>104</v>
          </cell>
          <cell r="X2176">
            <v>20089</v>
          </cell>
        </row>
        <row r="2177">
          <cell r="P2177">
            <v>0</v>
          </cell>
          <cell r="Q2177">
            <v>0</v>
          </cell>
          <cell r="R2177">
            <v>0</v>
          </cell>
          <cell r="S2177" t="e">
            <v>#N/A</v>
          </cell>
          <cell r="T2177" t="e">
            <v>#N/A</v>
          </cell>
          <cell r="U2177" t="e">
            <v>#VALUE!</v>
          </cell>
          <cell r="V2177">
            <v>0</v>
          </cell>
          <cell r="W2177">
            <v>104</v>
          </cell>
          <cell r="X2177">
            <v>20089</v>
          </cell>
        </row>
        <row r="2178">
          <cell r="P2178">
            <v>0</v>
          </cell>
          <cell r="Q2178">
            <v>0</v>
          </cell>
          <cell r="R2178">
            <v>0</v>
          </cell>
          <cell r="S2178" t="e">
            <v>#N/A</v>
          </cell>
          <cell r="T2178" t="e">
            <v>#N/A</v>
          </cell>
          <cell r="U2178" t="e">
            <v>#VALUE!</v>
          </cell>
          <cell r="V2178">
            <v>0</v>
          </cell>
          <cell r="W2178">
            <v>104</v>
          </cell>
          <cell r="X2178">
            <v>20089</v>
          </cell>
        </row>
        <row r="2179">
          <cell r="P2179">
            <v>0</v>
          </cell>
          <cell r="Q2179">
            <v>0</v>
          </cell>
          <cell r="R2179">
            <v>0</v>
          </cell>
          <cell r="S2179" t="e">
            <v>#N/A</v>
          </cell>
          <cell r="T2179" t="e">
            <v>#N/A</v>
          </cell>
          <cell r="U2179" t="e">
            <v>#VALUE!</v>
          </cell>
          <cell r="V2179">
            <v>0</v>
          </cell>
          <cell r="W2179">
            <v>104</v>
          </cell>
          <cell r="X2179">
            <v>20089</v>
          </cell>
        </row>
        <row r="2180">
          <cell r="P2180">
            <v>0</v>
          </cell>
          <cell r="Q2180">
            <v>0</v>
          </cell>
          <cell r="R2180">
            <v>0</v>
          </cell>
          <cell r="S2180" t="e">
            <v>#N/A</v>
          </cell>
          <cell r="T2180" t="e">
            <v>#N/A</v>
          </cell>
          <cell r="U2180" t="e">
            <v>#VALUE!</v>
          </cell>
          <cell r="V2180">
            <v>0</v>
          </cell>
          <cell r="W2180">
            <v>104</v>
          </cell>
          <cell r="X2180">
            <v>20089</v>
          </cell>
        </row>
        <row r="2181">
          <cell r="P2181">
            <v>0</v>
          </cell>
          <cell r="Q2181">
            <v>0</v>
          </cell>
          <cell r="R2181">
            <v>0</v>
          </cell>
          <cell r="S2181" t="e">
            <v>#N/A</v>
          </cell>
          <cell r="T2181" t="e">
            <v>#N/A</v>
          </cell>
          <cell r="U2181" t="e">
            <v>#VALUE!</v>
          </cell>
          <cell r="V2181">
            <v>0</v>
          </cell>
          <cell r="W2181">
            <v>104</v>
          </cell>
          <cell r="X2181">
            <v>20089</v>
          </cell>
        </row>
        <row r="2182">
          <cell r="P2182">
            <v>0</v>
          </cell>
          <cell r="Q2182">
            <v>0</v>
          </cell>
          <cell r="R2182">
            <v>0</v>
          </cell>
          <cell r="S2182" t="e">
            <v>#N/A</v>
          </cell>
          <cell r="T2182" t="e">
            <v>#N/A</v>
          </cell>
          <cell r="U2182" t="e">
            <v>#VALUE!</v>
          </cell>
          <cell r="V2182">
            <v>0</v>
          </cell>
          <cell r="W2182">
            <v>104</v>
          </cell>
          <cell r="X2182">
            <v>20089</v>
          </cell>
        </row>
        <row r="2183">
          <cell r="P2183">
            <v>0</v>
          </cell>
          <cell r="Q2183">
            <v>0</v>
          </cell>
          <cell r="R2183">
            <v>0</v>
          </cell>
          <cell r="S2183" t="e">
            <v>#N/A</v>
          </cell>
          <cell r="T2183" t="e">
            <v>#N/A</v>
          </cell>
          <cell r="U2183" t="e">
            <v>#VALUE!</v>
          </cell>
          <cell r="V2183">
            <v>0</v>
          </cell>
          <cell r="W2183">
            <v>104</v>
          </cell>
          <cell r="X2183">
            <v>20089</v>
          </cell>
        </row>
        <row r="2184">
          <cell r="P2184">
            <v>0</v>
          </cell>
          <cell r="Q2184">
            <v>0</v>
          </cell>
          <cell r="R2184">
            <v>0</v>
          </cell>
          <cell r="S2184" t="e">
            <v>#N/A</v>
          </cell>
          <cell r="T2184" t="e">
            <v>#N/A</v>
          </cell>
          <cell r="U2184" t="e">
            <v>#VALUE!</v>
          </cell>
          <cell r="V2184">
            <v>0</v>
          </cell>
          <cell r="W2184">
            <v>104</v>
          </cell>
          <cell r="X2184">
            <v>20089</v>
          </cell>
        </row>
        <row r="2185">
          <cell r="P2185">
            <v>0</v>
          </cell>
          <cell r="Q2185">
            <v>0</v>
          </cell>
          <cell r="R2185">
            <v>0</v>
          </cell>
          <cell r="S2185" t="e">
            <v>#N/A</v>
          </cell>
          <cell r="T2185" t="e">
            <v>#N/A</v>
          </cell>
          <cell r="U2185" t="e">
            <v>#VALUE!</v>
          </cell>
          <cell r="V2185">
            <v>0</v>
          </cell>
          <cell r="W2185">
            <v>104</v>
          </cell>
          <cell r="X2185">
            <v>20089</v>
          </cell>
        </row>
        <row r="2186">
          <cell r="P2186">
            <v>0</v>
          </cell>
          <cell r="Q2186">
            <v>0</v>
          </cell>
          <cell r="R2186">
            <v>0</v>
          </cell>
          <cell r="S2186" t="e">
            <v>#N/A</v>
          </cell>
          <cell r="T2186" t="e">
            <v>#N/A</v>
          </cell>
          <cell r="U2186" t="e">
            <v>#VALUE!</v>
          </cell>
          <cell r="V2186">
            <v>0</v>
          </cell>
          <cell r="W2186">
            <v>104</v>
          </cell>
          <cell r="X2186">
            <v>20089</v>
          </cell>
        </row>
        <row r="2187">
          <cell r="P2187">
            <v>0</v>
          </cell>
          <cell r="Q2187">
            <v>0</v>
          </cell>
          <cell r="R2187">
            <v>0</v>
          </cell>
          <cell r="S2187" t="e">
            <v>#N/A</v>
          </cell>
          <cell r="T2187" t="e">
            <v>#N/A</v>
          </cell>
          <cell r="U2187" t="e">
            <v>#VALUE!</v>
          </cell>
          <cell r="V2187">
            <v>0</v>
          </cell>
          <cell r="W2187">
            <v>104</v>
          </cell>
          <cell r="X2187">
            <v>20089</v>
          </cell>
        </row>
        <row r="2188">
          <cell r="P2188">
            <v>0</v>
          </cell>
          <cell r="Q2188">
            <v>0</v>
          </cell>
          <cell r="R2188">
            <v>0</v>
          </cell>
          <cell r="S2188" t="e">
            <v>#N/A</v>
          </cell>
          <cell r="T2188" t="e">
            <v>#N/A</v>
          </cell>
          <cell r="U2188" t="e">
            <v>#VALUE!</v>
          </cell>
          <cell r="V2188">
            <v>0</v>
          </cell>
          <cell r="W2188">
            <v>104</v>
          </cell>
          <cell r="X2188">
            <v>20089</v>
          </cell>
        </row>
        <row r="2189">
          <cell r="P2189">
            <v>0</v>
          </cell>
          <cell r="Q2189">
            <v>0</v>
          </cell>
          <cell r="R2189">
            <v>0</v>
          </cell>
          <cell r="S2189" t="e">
            <v>#N/A</v>
          </cell>
          <cell r="T2189" t="e">
            <v>#N/A</v>
          </cell>
          <cell r="U2189" t="e">
            <v>#VALUE!</v>
          </cell>
          <cell r="V2189">
            <v>0</v>
          </cell>
          <cell r="W2189">
            <v>104</v>
          </cell>
          <cell r="X2189">
            <v>20089</v>
          </cell>
        </row>
        <row r="2190">
          <cell r="P2190">
            <v>0</v>
          </cell>
          <cell r="Q2190">
            <v>0</v>
          </cell>
          <cell r="R2190">
            <v>0</v>
          </cell>
          <cell r="S2190" t="e">
            <v>#N/A</v>
          </cell>
          <cell r="T2190" t="e">
            <v>#N/A</v>
          </cell>
          <cell r="U2190" t="e">
            <v>#VALUE!</v>
          </cell>
          <cell r="V2190">
            <v>0</v>
          </cell>
          <cell r="W2190">
            <v>104</v>
          </cell>
          <cell r="X2190">
            <v>20089</v>
          </cell>
        </row>
        <row r="2191">
          <cell r="P2191">
            <v>0</v>
          </cell>
          <cell r="Q2191">
            <v>0</v>
          </cell>
          <cell r="R2191">
            <v>0</v>
          </cell>
          <cell r="S2191" t="e">
            <v>#N/A</v>
          </cell>
          <cell r="T2191" t="e">
            <v>#N/A</v>
          </cell>
          <cell r="U2191" t="e">
            <v>#VALUE!</v>
          </cell>
          <cell r="V2191">
            <v>0</v>
          </cell>
          <cell r="W2191">
            <v>104</v>
          </cell>
          <cell r="X2191">
            <v>20089</v>
          </cell>
        </row>
        <row r="2192">
          <cell r="P2192">
            <v>0</v>
          </cell>
          <cell r="Q2192">
            <v>0</v>
          </cell>
          <cell r="R2192">
            <v>0</v>
          </cell>
          <cell r="S2192" t="e">
            <v>#N/A</v>
          </cell>
          <cell r="T2192" t="e">
            <v>#N/A</v>
          </cell>
          <cell r="U2192" t="e">
            <v>#VALUE!</v>
          </cell>
          <cell r="V2192">
            <v>0</v>
          </cell>
          <cell r="W2192">
            <v>104</v>
          </cell>
          <cell r="X2192">
            <v>20089</v>
          </cell>
        </row>
        <row r="2193">
          <cell r="P2193">
            <v>0</v>
          </cell>
          <cell r="Q2193">
            <v>0</v>
          </cell>
          <cell r="R2193">
            <v>0</v>
          </cell>
          <cell r="S2193" t="e">
            <v>#N/A</v>
          </cell>
          <cell r="T2193" t="e">
            <v>#N/A</v>
          </cell>
          <cell r="U2193" t="e">
            <v>#VALUE!</v>
          </cell>
          <cell r="V2193">
            <v>0</v>
          </cell>
          <cell r="W2193">
            <v>104</v>
          </cell>
          <cell r="X2193">
            <v>20089</v>
          </cell>
        </row>
        <row r="2194">
          <cell r="P2194">
            <v>0</v>
          </cell>
          <cell r="Q2194">
            <v>0</v>
          </cell>
          <cell r="R2194">
            <v>0</v>
          </cell>
          <cell r="S2194" t="e">
            <v>#N/A</v>
          </cell>
          <cell r="T2194" t="e">
            <v>#N/A</v>
          </cell>
          <cell r="U2194" t="e">
            <v>#VALUE!</v>
          </cell>
          <cell r="V2194">
            <v>0</v>
          </cell>
          <cell r="W2194">
            <v>104</v>
          </cell>
          <cell r="X2194">
            <v>20089</v>
          </cell>
        </row>
        <row r="2195">
          <cell r="P2195">
            <v>0</v>
          </cell>
          <cell r="Q2195">
            <v>0</v>
          </cell>
          <cell r="R2195">
            <v>0</v>
          </cell>
          <cell r="S2195" t="e">
            <v>#N/A</v>
          </cell>
          <cell r="T2195" t="e">
            <v>#N/A</v>
          </cell>
          <cell r="U2195" t="e">
            <v>#VALUE!</v>
          </cell>
          <cell r="V2195">
            <v>0</v>
          </cell>
          <cell r="W2195">
            <v>104</v>
          </cell>
          <cell r="X2195">
            <v>20089</v>
          </cell>
        </row>
        <row r="2196">
          <cell r="P2196">
            <v>0</v>
          </cell>
          <cell r="Q2196">
            <v>0</v>
          </cell>
          <cell r="R2196">
            <v>0</v>
          </cell>
          <cell r="S2196" t="e">
            <v>#N/A</v>
          </cell>
          <cell r="T2196" t="e">
            <v>#N/A</v>
          </cell>
          <cell r="U2196" t="e">
            <v>#VALUE!</v>
          </cell>
          <cell r="V2196">
            <v>0</v>
          </cell>
          <cell r="W2196">
            <v>104</v>
          </cell>
          <cell r="X2196">
            <v>20089</v>
          </cell>
        </row>
        <row r="2197">
          <cell r="P2197">
            <v>0</v>
          </cell>
          <cell r="Q2197">
            <v>0</v>
          </cell>
          <cell r="R2197">
            <v>0</v>
          </cell>
          <cell r="S2197" t="e">
            <v>#N/A</v>
          </cell>
          <cell r="T2197" t="e">
            <v>#N/A</v>
          </cell>
          <cell r="U2197" t="e">
            <v>#VALUE!</v>
          </cell>
          <cell r="V2197">
            <v>0</v>
          </cell>
          <cell r="W2197">
            <v>104</v>
          </cell>
          <cell r="X2197">
            <v>20089</v>
          </cell>
        </row>
        <row r="2198">
          <cell r="P2198">
            <v>0</v>
          </cell>
          <cell r="Q2198">
            <v>0</v>
          </cell>
          <cell r="R2198">
            <v>0</v>
          </cell>
          <cell r="S2198" t="e">
            <v>#N/A</v>
          </cell>
          <cell r="T2198" t="e">
            <v>#N/A</v>
          </cell>
          <cell r="U2198" t="e">
            <v>#VALUE!</v>
          </cell>
          <cell r="V2198">
            <v>0</v>
          </cell>
          <cell r="W2198">
            <v>104</v>
          </cell>
          <cell r="X2198">
            <v>20089</v>
          </cell>
        </row>
        <row r="2199">
          <cell r="P2199">
            <v>0</v>
          </cell>
          <cell r="Q2199">
            <v>0</v>
          </cell>
          <cell r="R2199">
            <v>0</v>
          </cell>
          <cell r="S2199" t="e">
            <v>#N/A</v>
          </cell>
          <cell r="T2199" t="e">
            <v>#N/A</v>
          </cell>
          <cell r="U2199" t="e">
            <v>#VALUE!</v>
          </cell>
          <cell r="V2199">
            <v>0</v>
          </cell>
          <cell r="W2199">
            <v>104</v>
          </cell>
          <cell r="X2199">
            <v>20089</v>
          </cell>
        </row>
        <row r="2200">
          <cell r="P2200">
            <v>0</v>
          </cell>
          <cell r="Q2200">
            <v>0</v>
          </cell>
          <cell r="R2200">
            <v>0</v>
          </cell>
          <cell r="S2200" t="e">
            <v>#N/A</v>
          </cell>
          <cell r="T2200" t="e">
            <v>#N/A</v>
          </cell>
          <cell r="U2200" t="e">
            <v>#VALUE!</v>
          </cell>
          <cell r="V2200">
            <v>0</v>
          </cell>
          <cell r="W2200">
            <v>104</v>
          </cell>
          <cell r="X2200">
            <v>20089</v>
          </cell>
        </row>
        <row r="2201">
          <cell r="P2201">
            <v>0</v>
          </cell>
          <cell r="Q2201">
            <v>0</v>
          </cell>
          <cell r="R2201">
            <v>0</v>
          </cell>
          <cell r="S2201" t="e">
            <v>#N/A</v>
          </cell>
          <cell r="T2201" t="e">
            <v>#N/A</v>
          </cell>
          <cell r="U2201" t="e">
            <v>#VALUE!</v>
          </cell>
          <cell r="V2201">
            <v>0</v>
          </cell>
          <cell r="W2201">
            <v>104</v>
          </cell>
          <cell r="X2201">
            <v>20089</v>
          </cell>
        </row>
        <row r="2202">
          <cell r="P2202">
            <v>0</v>
          </cell>
          <cell r="Q2202">
            <v>0</v>
          </cell>
          <cell r="R2202">
            <v>0</v>
          </cell>
          <cell r="S2202" t="e">
            <v>#N/A</v>
          </cell>
          <cell r="T2202" t="e">
            <v>#N/A</v>
          </cell>
          <cell r="U2202" t="e">
            <v>#VALUE!</v>
          </cell>
          <cell r="V2202">
            <v>0</v>
          </cell>
          <cell r="W2202">
            <v>104</v>
          </cell>
          <cell r="X2202">
            <v>20089</v>
          </cell>
        </row>
        <row r="2203">
          <cell r="P2203">
            <v>0</v>
          </cell>
          <cell r="Q2203">
            <v>0</v>
          </cell>
          <cell r="R2203">
            <v>0</v>
          </cell>
          <cell r="S2203" t="e">
            <v>#N/A</v>
          </cell>
          <cell r="T2203" t="e">
            <v>#N/A</v>
          </cell>
          <cell r="U2203" t="e">
            <v>#VALUE!</v>
          </cell>
          <cell r="V2203">
            <v>0</v>
          </cell>
          <cell r="W2203">
            <v>104</v>
          </cell>
          <cell r="X2203">
            <v>20089</v>
          </cell>
        </row>
        <row r="2204">
          <cell r="P2204">
            <v>0</v>
          </cell>
          <cell r="Q2204">
            <v>0</v>
          </cell>
          <cell r="R2204">
            <v>0</v>
          </cell>
          <cell r="S2204" t="e">
            <v>#N/A</v>
          </cell>
          <cell r="T2204" t="e">
            <v>#N/A</v>
          </cell>
          <cell r="U2204" t="e">
            <v>#VALUE!</v>
          </cell>
          <cell r="V2204">
            <v>0</v>
          </cell>
          <cell r="W2204">
            <v>104</v>
          </cell>
          <cell r="X2204">
            <v>20089</v>
          </cell>
        </row>
        <row r="2205">
          <cell r="P2205">
            <v>0</v>
          </cell>
          <cell r="Q2205">
            <v>0</v>
          </cell>
          <cell r="R2205">
            <v>0</v>
          </cell>
          <cell r="S2205" t="e">
            <v>#N/A</v>
          </cell>
          <cell r="T2205" t="e">
            <v>#N/A</v>
          </cell>
          <cell r="U2205" t="e">
            <v>#VALUE!</v>
          </cell>
          <cell r="V2205">
            <v>0</v>
          </cell>
          <cell r="W2205">
            <v>104</v>
          </cell>
          <cell r="X2205">
            <v>20089</v>
          </cell>
        </row>
        <row r="2206">
          <cell r="P2206">
            <v>0</v>
          </cell>
          <cell r="Q2206">
            <v>0</v>
          </cell>
          <cell r="R2206">
            <v>0</v>
          </cell>
          <cell r="S2206" t="e">
            <v>#N/A</v>
          </cell>
          <cell r="T2206" t="e">
            <v>#N/A</v>
          </cell>
          <cell r="U2206" t="e">
            <v>#VALUE!</v>
          </cell>
          <cell r="V2206">
            <v>0</v>
          </cell>
          <cell r="W2206">
            <v>104</v>
          </cell>
          <cell r="X2206">
            <v>20089</v>
          </cell>
        </row>
        <row r="2207">
          <cell r="P2207">
            <v>0</v>
          </cell>
          <cell r="Q2207">
            <v>0</v>
          </cell>
          <cell r="R2207">
            <v>0</v>
          </cell>
          <cell r="S2207" t="e">
            <v>#N/A</v>
          </cell>
          <cell r="T2207" t="e">
            <v>#N/A</v>
          </cell>
          <cell r="U2207" t="e">
            <v>#VALUE!</v>
          </cell>
          <cell r="V2207">
            <v>0</v>
          </cell>
          <cell r="W2207">
            <v>104</v>
          </cell>
          <cell r="X2207">
            <v>20089</v>
          </cell>
        </row>
        <row r="2208">
          <cell r="P2208">
            <v>0</v>
          </cell>
          <cell r="Q2208">
            <v>0</v>
          </cell>
          <cell r="R2208">
            <v>0</v>
          </cell>
          <cell r="S2208" t="e">
            <v>#N/A</v>
          </cell>
          <cell r="T2208" t="e">
            <v>#N/A</v>
          </cell>
          <cell r="U2208" t="e">
            <v>#VALUE!</v>
          </cell>
          <cell r="V2208">
            <v>0</v>
          </cell>
          <cell r="W2208">
            <v>104</v>
          </cell>
          <cell r="X2208">
            <v>20089</v>
          </cell>
        </row>
        <row r="2209">
          <cell r="P2209">
            <v>0</v>
          </cell>
          <cell r="Q2209">
            <v>0</v>
          </cell>
          <cell r="R2209">
            <v>0</v>
          </cell>
          <cell r="S2209" t="e">
            <v>#N/A</v>
          </cell>
          <cell r="T2209" t="e">
            <v>#N/A</v>
          </cell>
          <cell r="U2209" t="e">
            <v>#VALUE!</v>
          </cell>
          <cell r="V2209">
            <v>0</v>
          </cell>
          <cell r="W2209">
            <v>104</v>
          </cell>
          <cell r="X2209">
            <v>20089</v>
          </cell>
        </row>
        <row r="2210">
          <cell r="P2210">
            <v>0</v>
          </cell>
          <cell r="Q2210">
            <v>0</v>
          </cell>
          <cell r="R2210">
            <v>0</v>
          </cell>
          <cell r="S2210" t="e">
            <v>#N/A</v>
          </cell>
          <cell r="T2210" t="e">
            <v>#N/A</v>
          </cell>
          <cell r="U2210" t="e">
            <v>#VALUE!</v>
          </cell>
          <cell r="V2210">
            <v>0</v>
          </cell>
          <cell r="W2210">
            <v>104</v>
          </cell>
          <cell r="X2210">
            <v>20089</v>
          </cell>
        </row>
        <row r="2211">
          <cell r="P2211">
            <v>0</v>
          </cell>
          <cell r="Q2211">
            <v>0</v>
          </cell>
          <cell r="R2211">
            <v>0</v>
          </cell>
          <cell r="S2211" t="e">
            <v>#N/A</v>
          </cell>
          <cell r="T2211" t="e">
            <v>#N/A</v>
          </cell>
          <cell r="U2211" t="e">
            <v>#VALUE!</v>
          </cell>
          <cell r="V2211">
            <v>0</v>
          </cell>
          <cell r="W2211">
            <v>104</v>
          </cell>
          <cell r="X2211">
            <v>20089</v>
          </cell>
        </row>
        <row r="2212">
          <cell r="P2212">
            <v>0</v>
          </cell>
          <cell r="Q2212">
            <v>0</v>
          </cell>
          <cell r="R2212">
            <v>0</v>
          </cell>
          <cell r="S2212" t="e">
            <v>#N/A</v>
          </cell>
          <cell r="T2212" t="e">
            <v>#N/A</v>
          </cell>
          <cell r="U2212" t="e">
            <v>#VALUE!</v>
          </cell>
          <cell r="V2212">
            <v>0</v>
          </cell>
          <cell r="W2212">
            <v>104</v>
          </cell>
          <cell r="X2212">
            <v>20089</v>
          </cell>
        </row>
        <row r="2213">
          <cell r="P2213">
            <v>0</v>
          </cell>
          <cell r="Q2213">
            <v>0</v>
          </cell>
          <cell r="R2213">
            <v>0</v>
          </cell>
          <cell r="S2213" t="e">
            <v>#N/A</v>
          </cell>
          <cell r="T2213" t="e">
            <v>#N/A</v>
          </cell>
          <cell r="U2213" t="e">
            <v>#VALUE!</v>
          </cell>
          <cell r="V2213">
            <v>0</v>
          </cell>
          <cell r="W2213">
            <v>104</v>
          </cell>
          <cell r="X2213">
            <v>20089</v>
          </cell>
        </row>
        <row r="2214">
          <cell r="P2214">
            <v>0</v>
          </cell>
          <cell r="Q2214">
            <v>0</v>
          </cell>
          <cell r="R2214">
            <v>0</v>
          </cell>
          <cell r="S2214" t="e">
            <v>#N/A</v>
          </cell>
          <cell r="T2214" t="e">
            <v>#N/A</v>
          </cell>
          <cell r="U2214" t="e">
            <v>#VALUE!</v>
          </cell>
          <cell r="V2214">
            <v>0</v>
          </cell>
          <cell r="W2214">
            <v>104</v>
          </cell>
          <cell r="X2214">
            <v>20089</v>
          </cell>
        </row>
        <row r="2215">
          <cell r="P2215">
            <v>0</v>
          </cell>
          <cell r="Q2215">
            <v>0</v>
          </cell>
          <cell r="R2215">
            <v>0</v>
          </cell>
          <cell r="S2215" t="e">
            <v>#N/A</v>
          </cell>
          <cell r="T2215" t="e">
            <v>#N/A</v>
          </cell>
          <cell r="U2215" t="e">
            <v>#VALUE!</v>
          </cell>
          <cell r="V2215">
            <v>0</v>
          </cell>
          <cell r="W2215">
            <v>104</v>
          </cell>
          <cell r="X2215">
            <v>20089</v>
          </cell>
        </row>
        <row r="2216">
          <cell r="P2216">
            <v>0</v>
          </cell>
          <cell r="Q2216">
            <v>0</v>
          </cell>
          <cell r="R2216">
            <v>0</v>
          </cell>
          <cell r="S2216" t="e">
            <v>#N/A</v>
          </cell>
          <cell r="T2216" t="e">
            <v>#N/A</v>
          </cell>
          <cell r="U2216" t="e">
            <v>#VALUE!</v>
          </cell>
          <cell r="V2216">
            <v>0</v>
          </cell>
          <cell r="W2216">
            <v>104</v>
          </cell>
          <cell r="X2216">
            <v>20089</v>
          </cell>
        </row>
        <row r="2217">
          <cell r="P2217">
            <v>0</v>
          </cell>
          <cell r="Q2217">
            <v>0</v>
          </cell>
          <cell r="R2217">
            <v>0</v>
          </cell>
          <cell r="S2217" t="e">
            <v>#N/A</v>
          </cell>
          <cell r="T2217" t="e">
            <v>#N/A</v>
          </cell>
          <cell r="U2217" t="e">
            <v>#VALUE!</v>
          </cell>
          <cell r="V2217">
            <v>0</v>
          </cell>
          <cell r="W2217">
            <v>104</v>
          </cell>
          <cell r="X2217">
            <v>20089</v>
          </cell>
        </row>
        <row r="2218">
          <cell r="P2218">
            <v>0</v>
          </cell>
          <cell r="Q2218">
            <v>0</v>
          </cell>
          <cell r="R2218">
            <v>0</v>
          </cell>
          <cell r="S2218" t="e">
            <v>#N/A</v>
          </cell>
          <cell r="T2218" t="e">
            <v>#N/A</v>
          </cell>
          <cell r="U2218" t="e">
            <v>#VALUE!</v>
          </cell>
          <cell r="V2218">
            <v>0</v>
          </cell>
          <cell r="W2218">
            <v>104</v>
          </cell>
          <cell r="X2218">
            <v>20089</v>
          </cell>
        </row>
        <row r="2219">
          <cell r="P2219">
            <v>0</v>
          </cell>
          <cell r="Q2219">
            <v>0</v>
          </cell>
          <cell r="R2219">
            <v>0</v>
          </cell>
          <cell r="S2219" t="e">
            <v>#N/A</v>
          </cell>
          <cell r="T2219" t="e">
            <v>#N/A</v>
          </cell>
          <cell r="U2219" t="e">
            <v>#VALUE!</v>
          </cell>
          <cell r="V2219">
            <v>0</v>
          </cell>
          <cell r="W2219">
            <v>104</v>
          </cell>
          <cell r="X2219">
            <v>20089</v>
          </cell>
        </row>
        <row r="2220">
          <cell r="P2220">
            <v>0</v>
          </cell>
          <cell r="Q2220">
            <v>0</v>
          </cell>
          <cell r="R2220">
            <v>0</v>
          </cell>
          <cell r="S2220" t="e">
            <v>#N/A</v>
          </cell>
          <cell r="T2220" t="e">
            <v>#N/A</v>
          </cell>
          <cell r="U2220" t="e">
            <v>#VALUE!</v>
          </cell>
          <cell r="V2220">
            <v>0</v>
          </cell>
          <cell r="W2220">
            <v>104</v>
          </cell>
          <cell r="X2220">
            <v>20089</v>
          </cell>
        </row>
        <row r="2221">
          <cell r="P2221">
            <v>0</v>
          </cell>
          <cell r="Q2221">
            <v>0</v>
          </cell>
          <cell r="R2221">
            <v>0</v>
          </cell>
          <cell r="S2221" t="e">
            <v>#N/A</v>
          </cell>
          <cell r="T2221" t="e">
            <v>#N/A</v>
          </cell>
          <cell r="U2221" t="e">
            <v>#VALUE!</v>
          </cell>
          <cell r="V2221">
            <v>0</v>
          </cell>
          <cell r="W2221">
            <v>104</v>
          </cell>
          <cell r="X2221">
            <v>20089</v>
          </cell>
        </row>
        <row r="2222">
          <cell r="P2222">
            <v>0</v>
          </cell>
          <cell r="Q2222">
            <v>0</v>
          </cell>
          <cell r="R2222">
            <v>0</v>
          </cell>
          <cell r="S2222" t="e">
            <v>#N/A</v>
          </cell>
          <cell r="T2222" t="e">
            <v>#N/A</v>
          </cell>
          <cell r="U2222" t="e">
            <v>#VALUE!</v>
          </cell>
          <cell r="V2222">
            <v>0</v>
          </cell>
          <cell r="W2222">
            <v>104</v>
          </cell>
          <cell r="X2222">
            <v>20089</v>
          </cell>
        </row>
        <row r="2223">
          <cell r="P2223">
            <v>0</v>
          </cell>
          <cell r="Q2223">
            <v>0</v>
          </cell>
          <cell r="R2223">
            <v>0</v>
          </cell>
          <cell r="S2223" t="e">
            <v>#N/A</v>
          </cell>
          <cell r="T2223" t="e">
            <v>#N/A</v>
          </cell>
          <cell r="U2223" t="e">
            <v>#VALUE!</v>
          </cell>
          <cell r="V2223">
            <v>0</v>
          </cell>
          <cell r="W2223">
            <v>104</v>
          </cell>
          <cell r="X2223">
            <v>20089</v>
          </cell>
        </row>
        <row r="2224">
          <cell r="P2224">
            <v>0</v>
          </cell>
          <cell r="Q2224">
            <v>0</v>
          </cell>
          <cell r="R2224">
            <v>0</v>
          </cell>
          <cell r="S2224" t="e">
            <v>#N/A</v>
          </cell>
          <cell r="T2224" t="e">
            <v>#N/A</v>
          </cell>
          <cell r="U2224" t="e">
            <v>#VALUE!</v>
          </cell>
          <cell r="V2224">
            <v>0</v>
          </cell>
          <cell r="W2224">
            <v>104</v>
          </cell>
          <cell r="X2224">
            <v>20089</v>
          </cell>
        </row>
        <row r="2225">
          <cell r="P2225">
            <v>0</v>
          </cell>
          <cell r="Q2225">
            <v>0</v>
          </cell>
          <cell r="R2225">
            <v>0</v>
          </cell>
          <cell r="S2225" t="e">
            <v>#N/A</v>
          </cell>
          <cell r="T2225" t="e">
            <v>#N/A</v>
          </cell>
          <cell r="U2225" t="e">
            <v>#VALUE!</v>
          </cell>
          <cell r="V2225">
            <v>0</v>
          </cell>
          <cell r="W2225">
            <v>104</v>
          </cell>
          <cell r="X2225">
            <v>20089</v>
          </cell>
        </row>
        <row r="2226">
          <cell r="P2226">
            <v>0</v>
          </cell>
          <cell r="Q2226">
            <v>0</v>
          </cell>
          <cell r="R2226">
            <v>0</v>
          </cell>
          <cell r="S2226" t="e">
            <v>#N/A</v>
          </cell>
          <cell r="T2226" t="e">
            <v>#N/A</v>
          </cell>
          <cell r="U2226" t="e">
            <v>#VALUE!</v>
          </cell>
          <cell r="V2226">
            <v>0</v>
          </cell>
          <cell r="W2226">
            <v>104</v>
          </cell>
          <cell r="X2226">
            <v>20089</v>
          </cell>
        </row>
        <row r="2227">
          <cell r="P2227">
            <v>0</v>
          </cell>
          <cell r="Q2227">
            <v>0</v>
          </cell>
          <cell r="R2227">
            <v>0</v>
          </cell>
          <cell r="S2227" t="e">
            <v>#N/A</v>
          </cell>
          <cell r="T2227" t="e">
            <v>#N/A</v>
          </cell>
          <cell r="U2227" t="e">
            <v>#VALUE!</v>
          </cell>
          <cell r="V2227">
            <v>0</v>
          </cell>
          <cell r="W2227">
            <v>104</v>
          </cell>
          <cell r="X2227">
            <v>20089</v>
          </cell>
        </row>
        <row r="2228">
          <cell r="P2228">
            <v>0</v>
          </cell>
          <cell r="Q2228">
            <v>0</v>
          </cell>
          <cell r="R2228">
            <v>0</v>
          </cell>
          <cell r="S2228" t="e">
            <v>#N/A</v>
          </cell>
          <cell r="T2228" t="e">
            <v>#N/A</v>
          </cell>
          <cell r="U2228" t="e">
            <v>#VALUE!</v>
          </cell>
          <cell r="V2228">
            <v>0</v>
          </cell>
          <cell r="W2228">
            <v>104</v>
          </cell>
          <cell r="X2228">
            <v>20089</v>
          </cell>
        </row>
        <row r="2229">
          <cell r="P2229">
            <v>0</v>
          </cell>
          <cell r="Q2229">
            <v>0</v>
          </cell>
          <cell r="R2229">
            <v>0</v>
          </cell>
          <cell r="S2229" t="e">
            <v>#N/A</v>
          </cell>
          <cell r="T2229" t="e">
            <v>#N/A</v>
          </cell>
          <cell r="U2229" t="e">
            <v>#VALUE!</v>
          </cell>
          <cell r="V2229">
            <v>0</v>
          </cell>
          <cell r="W2229">
            <v>104</v>
          </cell>
          <cell r="X2229">
            <v>20089</v>
          </cell>
        </row>
        <row r="2230">
          <cell r="P2230">
            <v>0</v>
          </cell>
          <cell r="Q2230">
            <v>0</v>
          </cell>
          <cell r="R2230">
            <v>0</v>
          </cell>
          <cell r="S2230" t="e">
            <v>#N/A</v>
          </cell>
          <cell r="T2230" t="e">
            <v>#N/A</v>
          </cell>
          <cell r="U2230" t="e">
            <v>#VALUE!</v>
          </cell>
          <cell r="V2230">
            <v>0</v>
          </cell>
          <cell r="W2230">
            <v>104</v>
          </cell>
          <cell r="X2230">
            <v>20089</v>
          </cell>
        </row>
        <row r="2231">
          <cell r="P2231">
            <v>0</v>
          </cell>
          <cell r="Q2231">
            <v>0</v>
          </cell>
          <cell r="R2231">
            <v>0</v>
          </cell>
          <cell r="S2231" t="e">
            <v>#N/A</v>
          </cell>
          <cell r="T2231" t="e">
            <v>#N/A</v>
          </cell>
          <cell r="U2231" t="e">
            <v>#VALUE!</v>
          </cell>
          <cell r="V2231">
            <v>0</v>
          </cell>
          <cell r="W2231">
            <v>104</v>
          </cell>
          <cell r="X2231">
            <v>20089</v>
          </cell>
        </row>
        <row r="2232">
          <cell r="P2232">
            <v>0</v>
          </cell>
          <cell r="Q2232">
            <v>0</v>
          </cell>
          <cell r="R2232">
            <v>0</v>
          </cell>
          <cell r="S2232" t="e">
            <v>#N/A</v>
          </cell>
          <cell r="T2232" t="e">
            <v>#N/A</v>
          </cell>
          <cell r="U2232" t="e">
            <v>#VALUE!</v>
          </cell>
          <cell r="V2232">
            <v>0</v>
          </cell>
          <cell r="W2232">
            <v>104</v>
          </cell>
          <cell r="X2232">
            <v>20089</v>
          </cell>
        </row>
        <row r="2233">
          <cell r="P2233">
            <v>0</v>
          </cell>
          <cell r="Q2233">
            <v>0</v>
          </cell>
          <cell r="R2233">
            <v>0</v>
          </cell>
          <cell r="S2233" t="e">
            <v>#N/A</v>
          </cell>
          <cell r="T2233" t="e">
            <v>#N/A</v>
          </cell>
          <cell r="U2233" t="e">
            <v>#VALUE!</v>
          </cell>
          <cell r="V2233">
            <v>0</v>
          </cell>
          <cell r="W2233">
            <v>104</v>
          </cell>
          <cell r="X2233">
            <v>20089</v>
          </cell>
        </row>
        <row r="2234">
          <cell r="P2234">
            <v>0</v>
          </cell>
          <cell r="Q2234">
            <v>0</v>
          </cell>
          <cell r="R2234">
            <v>0</v>
          </cell>
          <cell r="S2234" t="e">
            <v>#N/A</v>
          </cell>
          <cell r="T2234" t="e">
            <v>#N/A</v>
          </cell>
          <cell r="U2234" t="e">
            <v>#VALUE!</v>
          </cell>
          <cell r="V2234">
            <v>0</v>
          </cell>
          <cell r="W2234">
            <v>104</v>
          </cell>
          <cell r="X2234">
            <v>20089</v>
          </cell>
        </row>
        <row r="2235">
          <cell r="P2235">
            <v>0</v>
          </cell>
          <cell r="Q2235">
            <v>0</v>
          </cell>
          <cell r="R2235">
            <v>0</v>
          </cell>
          <cell r="S2235" t="e">
            <v>#N/A</v>
          </cell>
          <cell r="T2235" t="e">
            <v>#N/A</v>
          </cell>
          <cell r="U2235" t="e">
            <v>#VALUE!</v>
          </cell>
          <cell r="V2235">
            <v>0</v>
          </cell>
          <cell r="W2235">
            <v>104</v>
          </cell>
          <cell r="X2235">
            <v>20089</v>
          </cell>
        </row>
        <row r="2236">
          <cell r="P2236">
            <v>0</v>
          </cell>
          <cell r="Q2236">
            <v>0</v>
          </cell>
          <cell r="R2236">
            <v>0</v>
          </cell>
          <cell r="S2236" t="e">
            <v>#N/A</v>
          </cell>
          <cell r="T2236" t="e">
            <v>#N/A</v>
          </cell>
          <cell r="U2236" t="e">
            <v>#VALUE!</v>
          </cell>
          <cell r="V2236">
            <v>0</v>
          </cell>
          <cell r="W2236">
            <v>104</v>
          </cell>
          <cell r="X2236">
            <v>20089</v>
          </cell>
        </row>
        <row r="2237">
          <cell r="P2237">
            <v>0</v>
          </cell>
          <cell r="Q2237">
            <v>0</v>
          </cell>
          <cell r="R2237">
            <v>0</v>
          </cell>
          <cell r="S2237" t="e">
            <v>#N/A</v>
          </cell>
          <cell r="T2237" t="e">
            <v>#N/A</v>
          </cell>
          <cell r="U2237" t="e">
            <v>#VALUE!</v>
          </cell>
          <cell r="V2237">
            <v>0</v>
          </cell>
          <cell r="W2237">
            <v>104</v>
          </cell>
          <cell r="X2237">
            <v>20089</v>
          </cell>
        </row>
        <row r="2238">
          <cell r="P2238">
            <v>0</v>
          </cell>
          <cell r="Q2238">
            <v>0</v>
          </cell>
          <cell r="R2238">
            <v>0</v>
          </cell>
          <cell r="S2238" t="e">
            <v>#N/A</v>
          </cell>
          <cell r="T2238" t="e">
            <v>#N/A</v>
          </cell>
          <cell r="U2238" t="e">
            <v>#VALUE!</v>
          </cell>
          <cell r="V2238">
            <v>0</v>
          </cell>
          <cell r="W2238">
            <v>104</v>
          </cell>
          <cell r="X2238">
            <v>20089</v>
          </cell>
        </row>
        <row r="2239">
          <cell r="P2239">
            <v>0</v>
          </cell>
          <cell r="Q2239">
            <v>0</v>
          </cell>
          <cell r="R2239">
            <v>0</v>
          </cell>
          <cell r="S2239" t="e">
            <v>#N/A</v>
          </cell>
          <cell r="T2239" t="e">
            <v>#N/A</v>
          </cell>
          <cell r="U2239" t="e">
            <v>#VALUE!</v>
          </cell>
          <cell r="V2239">
            <v>0</v>
          </cell>
          <cell r="W2239">
            <v>104</v>
          </cell>
          <cell r="X2239">
            <v>20089</v>
          </cell>
        </row>
        <row r="2240">
          <cell r="P2240">
            <v>0</v>
          </cell>
          <cell r="Q2240">
            <v>0</v>
          </cell>
          <cell r="R2240">
            <v>0</v>
          </cell>
          <cell r="S2240" t="e">
            <v>#N/A</v>
          </cell>
          <cell r="T2240" t="e">
            <v>#N/A</v>
          </cell>
          <cell r="U2240" t="e">
            <v>#VALUE!</v>
          </cell>
          <cell r="V2240">
            <v>0</v>
          </cell>
          <cell r="W2240">
            <v>104</v>
          </cell>
          <cell r="X2240">
            <v>20089</v>
          </cell>
        </row>
        <row r="2241">
          <cell r="P2241">
            <v>0</v>
          </cell>
          <cell r="Q2241">
            <v>0</v>
          </cell>
          <cell r="R2241">
            <v>0</v>
          </cell>
          <cell r="S2241" t="e">
            <v>#N/A</v>
          </cell>
          <cell r="T2241" t="e">
            <v>#N/A</v>
          </cell>
          <cell r="U2241" t="e">
            <v>#VALUE!</v>
          </cell>
          <cell r="V2241">
            <v>0</v>
          </cell>
          <cell r="W2241">
            <v>104</v>
          </cell>
          <cell r="X2241">
            <v>20089</v>
          </cell>
        </row>
        <row r="2242">
          <cell r="P2242">
            <v>0</v>
          </cell>
          <cell r="Q2242">
            <v>0</v>
          </cell>
          <cell r="R2242">
            <v>0</v>
          </cell>
          <cell r="S2242" t="e">
            <v>#N/A</v>
          </cell>
          <cell r="T2242" t="e">
            <v>#N/A</v>
          </cell>
          <cell r="U2242" t="e">
            <v>#VALUE!</v>
          </cell>
          <cell r="V2242">
            <v>0</v>
          </cell>
          <cell r="W2242">
            <v>104</v>
          </cell>
          <cell r="X2242">
            <v>20089</v>
          </cell>
        </row>
        <row r="2243">
          <cell r="P2243">
            <v>0</v>
          </cell>
          <cell r="Q2243">
            <v>0</v>
          </cell>
          <cell r="R2243">
            <v>0</v>
          </cell>
          <cell r="S2243" t="e">
            <v>#N/A</v>
          </cell>
          <cell r="T2243" t="e">
            <v>#N/A</v>
          </cell>
          <cell r="U2243" t="e">
            <v>#VALUE!</v>
          </cell>
          <cell r="V2243">
            <v>0</v>
          </cell>
          <cell r="W2243">
            <v>104</v>
          </cell>
          <cell r="X2243">
            <v>20089</v>
          </cell>
        </row>
        <row r="2244">
          <cell r="P2244">
            <v>0</v>
          </cell>
          <cell r="Q2244">
            <v>0</v>
          </cell>
          <cell r="R2244">
            <v>0</v>
          </cell>
          <cell r="S2244" t="e">
            <v>#N/A</v>
          </cell>
          <cell r="T2244" t="e">
            <v>#N/A</v>
          </cell>
          <cell r="U2244" t="e">
            <v>#VALUE!</v>
          </cell>
          <cell r="V2244">
            <v>0</v>
          </cell>
          <cell r="W2244">
            <v>104</v>
          </cell>
          <cell r="X2244">
            <v>20089</v>
          </cell>
        </row>
        <row r="2245">
          <cell r="P2245">
            <v>0</v>
          </cell>
          <cell r="Q2245">
            <v>0</v>
          </cell>
          <cell r="R2245">
            <v>0</v>
          </cell>
          <cell r="S2245" t="e">
            <v>#N/A</v>
          </cell>
          <cell r="T2245" t="e">
            <v>#N/A</v>
          </cell>
          <cell r="U2245" t="e">
            <v>#VALUE!</v>
          </cell>
          <cell r="V2245">
            <v>0</v>
          </cell>
          <cell r="W2245">
            <v>104</v>
          </cell>
          <cell r="X2245">
            <v>20089</v>
          </cell>
        </row>
        <row r="2246">
          <cell r="P2246">
            <v>0</v>
          </cell>
          <cell r="Q2246">
            <v>0</v>
          </cell>
          <cell r="R2246">
            <v>0</v>
          </cell>
          <cell r="S2246" t="e">
            <v>#N/A</v>
          </cell>
          <cell r="T2246" t="e">
            <v>#N/A</v>
          </cell>
          <cell r="U2246" t="e">
            <v>#VALUE!</v>
          </cell>
          <cell r="V2246">
            <v>0</v>
          </cell>
          <cell r="W2246">
            <v>104</v>
          </cell>
          <cell r="X2246">
            <v>20089</v>
          </cell>
        </row>
        <row r="2247">
          <cell r="P2247">
            <v>0</v>
          </cell>
          <cell r="Q2247">
            <v>0</v>
          </cell>
          <cell r="R2247">
            <v>0</v>
          </cell>
          <cell r="S2247" t="e">
            <v>#N/A</v>
          </cell>
          <cell r="T2247" t="e">
            <v>#N/A</v>
          </cell>
          <cell r="U2247" t="e">
            <v>#VALUE!</v>
          </cell>
          <cell r="V2247">
            <v>0</v>
          </cell>
          <cell r="W2247">
            <v>104</v>
          </cell>
          <cell r="X2247">
            <v>20089</v>
          </cell>
        </row>
        <row r="2248">
          <cell r="P2248">
            <v>0</v>
          </cell>
          <cell r="Q2248">
            <v>0</v>
          </cell>
          <cell r="R2248">
            <v>0</v>
          </cell>
          <cell r="S2248" t="e">
            <v>#N/A</v>
          </cell>
          <cell r="T2248" t="e">
            <v>#N/A</v>
          </cell>
          <cell r="U2248" t="e">
            <v>#VALUE!</v>
          </cell>
          <cell r="V2248">
            <v>0</v>
          </cell>
          <cell r="W2248">
            <v>104</v>
          </cell>
          <cell r="X2248">
            <v>20089</v>
          </cell>
        </row>
        <row r="2249">
          <cell r="P2249">
            <v>0</v>
          </cell>
          <cell r="Q2249">
            <v>0</v>
          </cell>
          <cell r="R2249">
            <v>0</v>
          </cell>
          <cell r="S2249" t="e">
            <v>#N/A</v>
          </cell>
          <cell r="T2249" t="e">
            <v>#N/A</v>
          </cell>
          <cell r="U2249" t="e">
            <v>#VALUE!</v>
          </cell>
          <cell r="V2249">
            <v>0</v>
          </cell>
          <cell r="W2249">
            <v>104</v>
          </cell>
          <cell r="X2249">
            <v>20089</v>
          </cell>
        </row>
        <row r="2250">
          <cell r="P2250">
            <v>0</v>
          </cell>
          <cell r="Q2250">
            <v>0</v>
          </cell>
          <cell r="R2250">
            <v>0</v>
          </cell>
          <cell r="S2250" t="e">
            <v>#N/A</v>
          </cell>
          <cell r="T2250" t="e">
            <v>#N/A</v>
          </cell>
          <cell r="U2250" t="e">
            <v>#VALUE!</v>
          </cell>
          <cell r="V2250">
            <v>0</v>
          </cell>
          <cell r="W2250">
            <v>104</v>
          </cell>
          <cell r="X2250">
            <v>20089</v>
          </cell>
        </row>
        <row r="2251">
          <cell r="P2251">
            <v>0</v>
          </cell>
          <cell r="Q2251">
            <v>0</v>
          </cell>
          <cell r="R2251">
            <v>0</v>
          </cell>
          <cell r="S2251" t="e">
            <v>#N/A</v>
          </cell>
          <cell r="T2251" t="e">
            <v>#N/A</v>
          </cell>
          <cell r="U2251" t="e">
            <v>#VALUE!</v>
          </cell>
          <cell r="V2251">
            <v>0</v>
          </cell>
          <cell r="W2251">
            <v>104</v>
          </cell>
          <cell r="X2251">
            <v>20089</v>
          </cell>
        </row>
        <row r="2252">
          <cell r="P2252">
            <v>0</v>
          </cell>
          <cell r="Q2252">
            <v>0</v>
          </cell>
          <cell r="R2252">
            <v>0</v>
          </cell>
          <cell r="S2252" t="e">
            <v>#N/A</v>
          </cell>
          <cell r="T2252" t="e">
            <v>#N/A</v>
          </cell>
          <cell r="U2252" t="e">
            <v>#VALUE!</v>
          </cell>
          <cell r="V2252">
            <v>0</v>
          </cell>
          <cell r="W2252">
            <v>104</v>
          </cell>
          <cell r="X2252">
            <v>20089</v>
          </cell>
        </row>
        <row r="2253">
          <cell r="P2253">
            <v>0</v>
          </cell>
          <cell r="Q2253">
            <v>0</v>
          </cell>
          <cell r="R2253">
            <v>0</v>
          </cell>
          <cell r="S2253" t="e">
            <v>#N/A</v>
          </cell>
          <cell r="T2253" t="e">
            <v>#N/A</v>
          </cell>
          <cell r="U2253" t="e">
            <v>#VALUE!</v>
          </cell>
          <cell r="V2253">
            <v>0</v>
          </cell>
          <cell r="W2253">
            <v>104</v>
          </cell>
          <cell r="X2253">
            <v>20089</v>
          </cell>
        </row>
        <row r="2254">
          <cell r="P2254">
            <v>0</v>
          </cell>
          <cell r="Q2254">
            <v>0</v>
          </cell>
          <cell r="R2254">
            <v>0</v>
          </cell>
          <cell r="S2254" t="e">
            <v>#N/A</v>
          </cell>
          <cell r="T2254" t="e">
            <v>#N/A</v>
          </cell>
          <cell r="U2254" t="e">
            <v>#VALUE!</v>
          </cell>
          <cell r="V2254">
            <v>0</v>
          </cell>
          <cell r="W2254">
            <v>104</v>
          </cell>
          <cell r="X2254">
            <v>20089</v>
          </cell>
        </row>
        <row r="2255">
          <cell r="P2255">
            <v>0</v>
          </cell>
          <cell r="Q2255">
            <v>0</v>
          </cell>
          <cell r="R2255">
            <v>0</v>
          </cell>
          <cell r="S2255" t="e">
            <v>#N/A</v>
          </cell>
          <cell r="T2255" t="e">
            <v>#N/A</v>
          </cell>
          <cell r="U2255" t="e">
            <v>#VALUE!</v>
          </cell>
          <cell r="V2255">
            <v>0</v>
          </cell>
          <cell r="W2255">
            <v>104</v>
          </cell>
          <cell r="X2255">
            <v>20089</v>
          </cell>
        </row>
        <row r="2256">
          <cell r="P2256">
            <v>0</v>
          </cell>
          <cell r="Q2256">
            <v>0</v>
          </cell>
          <cell r="R2256">
            <v>0</v>
          </cell>
          <cell r="S2256" t="e">
            <v>#N/A</v>
          </cell>
          <cell r="T2256" t="e">
            <v>#N/A</v>
          </cell>
          <cell r="U2256" t="e">
            <v>#VALUE!</v>
          </cell>
          <cell r="V2256">
            <v>0</v>
          </cell>
          <cell r="W2256">
            <v>104</v>
          </cell>
          <cell r="X2256">
            <v>20089</v>
          </cell>
        </row>
        <row r="2257">
          <cell r="P2257">
            <v>0</v>
          </cell>
          <cell r="Q2257">
            <v>0</v>
          </cell>
          <cell r="R2257">
            <v>0</v>
          </cell>
          <cell r="S2257" t="e">
            <v>#N/A</v>
          </cell>
          <cell r="T2257" t="e">
            <v>#N/A</v>
          </cell>
          <cell r="U2257" t="e">
            <v>#VALUE!</v>
          </cell>
          <cell r="V2257">
            <v>0</v>
          </cell>
          <cell r="W2257">
            <v>104</v>
          </cell>
          <cell r="X2257">
            <v>20089</v>
          </cell>
        </row>
        <row r="2258">
          <cell r="P2258">
            <v>0</v>
          </cell>
          <cell r="Q2258">
            <v>0</v>
          </cell>
          <cell r="R2258">
            <v>0</v>
          </cell>
          <cell r="S2258" t="e">
            <v>#N/A</v>
          </cell>
          <cell r="T2258" t="e">
            <v>#N/A</v>
          </cell>
          <cell r="U2258" t="e">
            <v>#VALUE!</v>
          </cell>
          <cell r="V2258">
            <v>0</v>
          </cell>
          <cell r="W2258">
            <v>104</v>
          </cell>
          <cell r="X2258">
            <v>20089</v>
          </cell>
        </row>
        <row r="2259">
          <cell r="P2259">
            <v>0</v>
          </cell>
          <cell r="Q2259">
            <v>0</v>
          </cell>
          <cell r="R2259">
            <v>0</v>
          </cell>
          <cell r="S2259" t="e">
            <v>#N/A</v>
          </cell>
          <cell r="T2259" t="e">
            <v>#N/A</v>
          </cell>
          <cell r="U2259" t="e">
            <v>#VALUE!</v>
          </cell>
          <cell r="V2259">
            <v>0</v>
          </cell>
          <cell r="W2259">
            <v>104</v>
          </cell>
          <cell r="X2259">
            <v>20089</v>
          </cell>
        </row>
        <row r="2260">
          <cell r="P2260">
            <v>0</v>
          </cell>
          <cell r="Q2260">
            <v>0</v>
          </cell>
          <cell r="R2260">
            <v>0</v>
          </cell>
          <cell r="S2260" t="e">
            <v>#N/A</v>
          </cell>
          <cell r="T2260" t="e">
            <v>#N/A</v>
          </cell>
          <cell r="U2260" t="e">
            <v>#VALUE!</v>
          </cell>
          <cell r="V2260">
            <v>0</v>
          </cell>
          <cell r="W2260">
            <v>104</v>
          </cell>
          <cell r="X2260">
            <v>20089</v>
          </cell>
        </row>
        <row r="2261">
          <cell r="P2261">
            <v>0</v>
          </cell>
          <cell r="Q2261">
            <v>0</v>
          </cell>
          <cell r="R2261">
            <v>0</v>
          </cell>
          <cell r="S2261" t="e">
            <v>#N/A</v>
          </cell>
          <cell r="T2261" t="e">
            <v>#N/A</v>
          </cell>
          <cell r="U2261" t="e">
            <v>#VALUE!</v>
          </cell>
          <cell r="V2261">
            <v>0</v>
          </cell>
          <cell r="W2261">
            <v>104</v>
          </cell>
          <cell r="X2261">
            <v>20089</v>
          </cell>
        </row>
        <row r="2262">
          <cell r="P2262">
            <v>0</v>
          </cell>
          <cell r="Q2262">
            <v>0</v>
          </cell>
          <cell r="R2262">
            <v>0</v>
          </cell>
          <cell r="S2262" t="e">
            <v>#N/A</v>
          </cell>
          <cell r="T2262" t="e">
            <v>#N/A</v>
          </cell>
          <cell r="U2262" t="e">
            <v>#VALUE!</v>
          </cell>
          <cell r="V2262">
            <v>0</v>
          </cell>
          <cell r="W2262">
            <v>104</v>
          </cell>
          <cell r="X2262">
            <v>20089</v>
          </cell>
        </row>
        <row r="2263">
          <cell r="P2263">
            <v>0</v>
          </cell>
          <cell r="Q2263">
            <v>0</v>
          </cell>
          <cell r="R2263">
            <v>0</v>
          </cell>
          <cell r="S2263" t="e">
            <v>#N/A</v>
          </cell>
          <cell r="T2263" t="e">
            <v>#N/A</v>
          </cell>
          <cell r="U2263" t="e">
            <v>#VALUE!</v>
          </cell>
          <cell r="V2263">
            <v>0</v>
          </cell>
          <cell r="W2263">
            <v>104</v>
          </cell>
          <cell r="X2263">
            <v>20089</v>
          </cell>
        </row>
        <row r="2264">
          <cell r="P2264">
            <v>0</v>
          </cell>
          <cell r="Q2264">
            <v>0</v>
          </cell>
          <cell r="R2264">
            <v>0</v>
          </cell>
          <cell r="S2264" t="e">
            <v>#N/A</v>
          </cell>
          <cell r="T2264" t="e">
            <v>#N/A</v>
          </cell>
          <cell r="U2264" t="e">
            <v>#VALUE!</v>
          </cell>
          <cell r="V2264">
            <v>0</v>
          </cell>
          <cell r="W2264">
            <v>104</v>
          </cell>
          <cell r="X2264">
            <v>20089</v>
          </cell>
        </row>
        <row r="2265">
          <cell r="P2265">
            <v>0</v>
          </cell>
          <cell r="Q2265">
            <v>0</v>
          </cell>
          <cell r="R2265">
            <v>0</v>
          </cell>
          <cell r="S2265" t="e">
            <v>#N/A</v>
          </cell>
          <cell r="T2265" t="e">
            <v>#N/A</v>
          </cell>
          <cell r="U2265" t="e">
            <v>#VALUE!</v>
          </cell>
          <cell r="V2265">
            <v>0</v>
          </cell>
          <cell r="W2265">
            <v>104</v>
          </cell>
          <cell r="X2265">
            <v>20089</v>
          </cell>
        </row>
        <row r="2266">
          <cell r="P2266">
            <v>0</v>
          </cell>
          <cell r="Q2266">
            <v>0</v>
          </cell>
          <cell r="R2266">
            <v>0</v>
          </cell>
          <cell r="S2266" t="e">
            <v>#N/A</v>
          </cell>
          <cell r="T2266" t="e">
            <v>#N/A</v>
          </cell>
          <cell r="U2266" t="e">
            <v>#VALUE!</v>
          </cell>
          <cell r="V2266">
            <v>0</v>
          </cell>
          <cell r="W2266">
            <v>104</v>
          </cell>
          <cell r="X2266">
            <v>20089</v>
          </cell>
        </row>
        <row r="2267">
          <cell r="P2267">
            <v>0</v>
          </cell>
          <cell r="Q2267">
            <v>0</v>
          </cell>
          <cell r="R2267">
            <v>0</v>
          </cell>
          <cell r="S2267" t="e">
            <v>#N/A</v>
          </cell>
          <cell r="T2267" t="e">
            <v>#N/A</v>
          </cell>
          <cell r="U2267" t="e">
            <v>#VALUE!</v>
          </cell>
          <cell r="V2267">
            <v>0</v>
          </cell>
          <cell r="W2267">
            <v>104</v>
          </cell>
          <cell r="X2267">
            <v>20089</v>
          </cell>
        </row>
        <row r="2268">
          <cell r="P2268">
            <v>0</v>
          </cell>
          <cell r="Q2268">
            <v>0</v>
          </cell>
          <cell r="R2268">
            <v>0</v>
          </cell>
          <cell r="S2268" t="e">
            <v>#N/A</v>
          </cell>
          <cell r="T2268" t="e">
            <v>#N/A</v>
          </cell>
          <cell r="U2268" t="e">
            <v>#VALUE!</v>
          </cell>
          <cell r="V2268">
            <v>0</v>
          </cell>
          <cell r="W2268">
            <v>104</v>
          </cell>
          <cell r="X2268">
            <v>20089</v>
          </cell>
        </row>
        <row r="2269">
          <cell r="P2269">
            <v>0</v>
          </cell>
          <cell r="Q2269">
            <v>0</v>
          </cell>
          <cell r="R2269">
            <v>0</v>
          </cell>
          <cell r="S2269" t="e">
            <v>#N/A</v>
          </cell>
          <cell r="T2269" t="e">
            <v>#N/A</v>
          </cell>
          <cell r="U2269" t="e">
            <v>#VALUE!</v>
          </cell>
          <cell r="V2269">
            <v>0</v>
          </cell>
          <cell r="W2269">
            <v>104</v>
          </cell>
          <cell r="X2269">
            <v>20089</v>
          </cell>
        </row>
        <row r="2270">
          <cell r="P2270">
            <v>0</v>
          </cell>
          <cell r="Q2270">
            <v>0</v>
          </cell>
          <cell r="R2270">
            <v>0</v>
          </cell>
          <cell r="S2270" t="e">
            <v>#N/A</v>
          </cell>
          <cell r="T2270" t="e">
            <v>#N/A</v>
          </cell>
          <cell r="U2270" t="e">
            <v>#VALUE!</v>
          </cell>
          <cell r="V2270">
            <v>0</v>
          </cell>
          <cell r="W2270">
            <v>104</v>
          </cell>
          <cell r="X2270">
            <v>20089</v>
          </cell>
        </row>
        <row r="2271">
          <cell r="P2271">
            <v>0</v>
          </cell>
          <cell r="Q2271">
            <v>0</v>
          </cell>
          <cell r="R2271">
            <v>0</v>
          </cell>
          <cell r="S2271" t="e">
            <v>#N/A</v>
          </cell>
          <cell r="T2271" t="e">
            <v>#N/A</v>
          </cell>
          <cell r="U2271" t="e">
            <v>#VALUE!</v>
          </cell>
          <cell r="V2271">
            <v>0</v>
          </cell>
          <cell r="W2271">
            <v>104</v>
          </cell>
          <cell r="X2271">
            <v>20089</v>
          </cell>
        </row>
        <row r="2272">
          <cell r="P2272">
            <v>0</v>
          </cell>
          <cell r="Q2272">
            <v>0</v>
          </cell>
          <cell r="R2272">
            <v>0</v>
          </cell>
          <cell r="S2272" t="e">
            <v>#N/A</v>
          </cell>
          <cell r="T2272" t="e">
            <v>#N/A</v>
          </cell>
          <cell r="U2272" t="e">
            <v>#VALUE!</v>
          </cell>
          <cell r="V2272">
            <v>0</v>
          </cell>
          <cell r="W2272">
            <v>104</v>
          </cell>
          <cell r="X2272">
            <v>20089</v>
          </cell>
        </row>
        <row r="2273">
          <cell r="P2273">
            <v>0</v>
          </cell>
          <cell r="Q2273">
            <v>0</v>
          </cell>
          <cell r="R2273">
            <v>0</v>
          </cell>
          <cell r="S2273" t="e">
            <v>#N/A</v>
          </cell>
          <cell r="T2273" t="e">
            <v>#N/A</v>
          </cell>
          <cell r="U2273" t="e">
            <v>#VALUE!</v>
          </cell>
          <cell r="V2273">
            <v>0</v>
          </cell>
          <cell r="W2273">
            <v>104</v>
          </cell>
          <cell r="X2273">
            <v>20089</v>
          </cell>
        </row>
        <row r="2274">
          <cell r="P2274">
            <v>0</v>
          </cell>
          <cell r="Q2274">
            <v>0</v>
          </cell>
          <cell r="R2274">
            <v>0</v>
          </cell>
          <cell r="S2274" t="e">
            <v>#N/A</v>
          </cell>
          <cell r="T2274" t="e">
            <v>#N/A</v>
          </cell>
          <cell r="U2274" t="e">
            <v>#VALUE!</v>
          </cell>
          <cell r="V2274">
            <v>0</v>
          </cell>
          <cell r="W2274">
            <v>104</v>
          </cell>
          <cell r="X2274">
            <v>20089</v>
          </cell>
        </row>
        <row r="2275">
          <cell r="P2275">
            <v>0</v>
          </cell>
          <cell r="Q2275">
            <v>0</v>
          </cell>
          <cell r="R2275">
            <v>0</v>
          </cell>
          <cell r="S2275" t="e">
            <v>#N/A</v>
          </cell>
          <cell r="T2275" t="e">
            <v>#N/A</v>
          </cell>
          <cell r="U2275" t="e">
            <v>#VALUE!</v>
          </cell>
          <cell r="V2275">
            <v>0</v>
          </cell>
          <cell r="W2275">
            <v>104</v>
          </cell>
          <cell r="X2275">
            <v>20089</v>
          </cell>
        </row>
        <row r="2276">
          <cell r="P2276">
            <v>0</v>
          </cell>
          <cell r="Q2276">
            <v>0</v>
          </cell>
          <cell r="R2276">
            <v>0</v>
          </cell>
          <cell r="S2276" t="e">
            <v>#N/A</v>
          </cell>
          <cell r="T2276" t="e">
            <v>#N/A</v>
          </cell>
          <cell r="U2276" t="e">
            <v>#VALUE!</v>
          </cell>
          <cell r="V2276">
            <v>0</v>
          </cell>
          <cell r="W2276">
            <v>104</v>
          </cell>
          <cell r="X2276">
            <v>20089</v>
          </cell>
        </row>
        <row r="2277">
          <cell r="P2277">
            <v>0</v>
          </cell>
          <cell r="Q2277">
            <v>0</v>
          </cell>
          <cell r="R2277">
            <v>0</v>
          </cell>
          <cell r="S2277" t="e">
            <v>#N/A</v>
          </cell>
          <cell r="T2277" t="e">
            <v>#N/A</v>
          </cell>
          <cell r="U2277" t="e">
            <v>#VALUE!</v>
          </cell>
          <cell r="V2277">
            <v>0</v>
          </cell>
          <cell r="W2277">
            <v>104</v>
          </cell>
          <cell r="X2277">
            <v>20089</v>
          </cell>
        </row>
        <row r="2278">
          <cell r="P2278">
            <v>0</v>
          </cell>
          <cell r="Q2278">
            <v>0</v>
          </cell>
          <cell r="R2278">
            <v>0</v>
          </cell>
          <cell r="S2278" t="e">
            <v>#N/A</v>
          </cell>
          <cell r="T2278" t="e">
            <v>#N/A</v>
          </cell>
          <cell r="U2278" t="e">
            <v>#VALUE!</v>
          </cell>
          <cell r="V2278">
            <v>0</v>
          </cell>
          <cell r="W2278">
            <v>104</v>
          </cell>
          <cell r="X2278">
            <v>20089</v>
          </cell>
        </row>
        <row r="2279">
          <cell r="P2279">
            <v>0</v>
          </cell>
          <cell r="Q2279">
            <v>0</v>
          </cell>
          <cell r="R2279">
            <v>0</v>
          </cell>
          <cell r="S2279" t="e">
            <v>#N/A</v>
          </cell>
          <cell r="T2279" t="e">
            <v>#N/A</v>
          </cell>
          <cell r="U2279" t="e">
            <v>#VALUE!</v>
          </cell>
          <cell r="V2279">
            <v>0</v>
          </cell>
          <cell r="W2279">
            <v>104</v>
          </cell>
          <cell r="X2279">
            <v>20089</v>
          </cell>
        </row>
        <row r="2280">
          <cell r="P2280">
            <v>0</v>
          </cell>
          <cell r="Q2280">
            <v>0</v>
          </cell>
          <cell r="R2280">
            <v>0</v>
          </cell>
          <cell r="S2280" t="e">
            <v>#N/A</v>
          </cell>
          <cell r="T2280" t="e">
            <v>#N/A</v>
          </cell>
          <cell r="U2280" t="e">
            <v>#VALUE!</v>
          </cell>
          <cell r="V2280">
            <v>0</v>
          </cell>
          <cell r="W2280">
            <v>104</v>
          </cell>
          <cell r="X2280">
            <v>20089</v>
          </cell>
        </row>
        <row r="2281">
          <cell r="P2281">
            <v>0</v>
          </cell>
          <cell r="Q2281">
            <v>0</v>
          </cell>
          <cell r="R2281">
            <v>0</v>
          </cell>
          <cell r="S2281" t="e">
            <v>#N/A</v>
          </cell>
          <cell r="T2281" t="e">
            <v>#N/A</v>
          </cell>
          <cell r="U2281" t="e">
            <v>#VALUE!</v>
          </cell>
          <cell r="V2281">
            <v>0</v>
          </cell>
          <cell r="W2281">
            <v>104</v>
          </cell>
          <cell r="X2281">
            <v>20089</v>
          </cell>
        </row>
        <row r="2282">
          <cell r="P2282">
            <v>0</v>
          </cell>
          <cell r="Q2282">
            <v>0</v>
          </cell>
          <cell r="R2282">
            <v>0</v>
          </cell>
          <cell r="S2282" t="e">
            <v>#N/A</v>
          </cell>
          <cell r="T2282" t="e">
            <v>#N/A</v>
          </cell>
          <cell r="U2282" t="e">
            <v>#VALUE!</v>
          </cell>
          <cell r="V2282">
            <v>0</v>
          </cell>
          <cell r="W2282">
            <v>104</v>
          </cell>
          <cell r="X2282">
            <v>20089</v>
          </cell>
        </row>
        <row r="2283">
          <cell r="P2283">
            <v>0</v>
          </cell>
          <cell r="Q2283">
            <v>0</v>
          </cell>
          <cell r="R2283">
            <v>0</v>
          </cell>
          <cell r="S2283" t="e">
            <v>#N/A</v>
          </cell>
          <cell r="T2283" t="e">
            <v>#N/A</v>
          </cell>
          <cell r="U2283" t="e">
            <v>#VALUE!</v>
          </cell>
          <cell r="V2283">
            <v>0</v>
          </cell>
          <cell r="W2283">
            <v>104</v>
          </cell>
          <cell r="X2283">
            <v>20089</v>
          </cell>
        </row>
        <row r="2284">
          <cell r="P2284">
            <v>0</v>
          </cell>
          <cell r="Q2284">
            <v>0</v>
          </cell>
          <cell r="R2284">
            <v>0</v>
          </cell>
          <cell r="S2284" t="e">
            <v>#N/A</v>
          </cell>
          <cell r="T2284" t="e">
            <v>#N/A</v>
          </cell>
          <cell r="U2284" t="e">
            <v>#VALUE!</v>
          </cell>
          <cell r="V2284">
            <v>0</v>
          </cell>
          <cell r="W2284">
            <v>104</v>
          </cell>
          <cell r="X2284">
            <v>20089</v>
          </cell>
        </row>
        <row r="2285">
          <cell r="P2285">
            <v>0</v>
          </cell>
          <cell r="Q2285">
            <v>0</v>
          </cell>
          <cell r="R2285">
            <v>0</v>
          </cell>
          <cell r="S2285" t="e">
            <v>#N/A</v>
          </cell>
          <cell r="T2285" t="e">
            <v>#N/A</v>
          </cell>
          <cell r="U2285" t="e">
            <v>#VALUE!</v>
          </cell>
          <cell r="V2285">
            <v>0</v>
          </cell>
          <cell r="W2285">
            <v>104</v>
          </cell>
          <cell r="X2285">
            <v>20089</v>
          </cell>
        </row>
        <row r="2286">
          <cell r="P2286">
            <v>0</v>
          </cell>
          <cell r="Q2286">
            <v>0</v>
          </cell>
          <cell r="R2286">
            <v>0</v>
          </cell>
          <cell r="S2286" t="e">
            <v>#N/A</v>
          </cell>
          <cell r="T2286" t="e">
            <v>#N/A</v>
          </cell>
          <cell r="U2286" t="e">
            <v>#VALUE!</v>
          </cell>
          <cell r="V2286">
            <v>0</v>
          </cell>
          <cell r="W2286">
            <v>104</v>
          </cell>
          <cell r="X2286">
            <v>20089</v>
          </cell>
        </row>
        <row r="2287">
          <cell r="P2287">
            <v>0</v>
          </cell>
          <cell r="Q2287">
            <v>0</v>
          </cell>
          <cell r="R2287">
            <v>0</v>
          </cell>
          <cell r="S2287" t="e">
            <v>#N/A</v>
          </cell>
          <cell r="T2287" t="e">
            <v>#N/A</v>
          </cell>
          <cell r="U2287" t="e">
            <v>#VALUE!</v>
          </cell>
          <cell r="V2287">
            <v>0</v>
          </cell>
          <cell r="W2287">
            <v>104</v>
          </cell>
          <cell r="X2287">
            <v>20089</v>
          </cell>
        </row>
        <row r="2288">
          <cell r="P2288">
            <v>0</v>
          </cell>
          <cell r="Q2288">
            <v>0</v>
          </cell>
          <cell r="R2288">
            <v>0</v>
          </cell>
          <cell r="S2288" t="e">
            <v>#N/A</v>
          </cell>
          <cell r="T2288" t="e">
            <v>#N/A</v>
          </cell>
          <cell r="U2288" t="e">
            <v>#VALUE!</v>
          </cell>
          <cell r="V2288">
            <v>0</v>
          </cell>
          <cell r="W2288">
            <v>104</v>
          </cell>
          <cell r="X2288">
            <v>20089</v>
          </cell>
        </row>
        <row r="2289">
          <cell r="P2289">
            <v>0</v>
          </cell>
          <cell r="Q2289">
            <v>0</v>
          </cell>
          <cell r="R2289">
            <v>0</v>
          </cell>
          <cell r="S2289" t="e">
            <v>#N/A</v>
          </cell>
          <cell r="T2289" t="e">
            <v>#N/A</v>
          </cell>
          <cell r="U2289" t="e">
            <v>#VALUE!</v>
          </cell>
          <cell r="V2289">
            <v>0</v>
          </cell>
          <cell r="W2289">
            <v>104</v>
          </cell>
          <cell r="X2289">
            <v>20089</v>
          </cell>
        </row>
        <row r="2290">
          <cell r="P2290">
            <v>0</v>
          </cell>
          <cell r="Q2290">
            <v>0</v>
          </cell>
          <cell r="R2290">
            <v>0</v>
          </cell>
          <cell r="S2290" t="e">
            <v>#N/A</v>
          </cell>
          <cell r="T2290" t="e">
            <v>#N/A</v>
          </cell>
          <cell r="U2290" t="e">
            <v>#VALUE!</v>
          </cell>
          <cell r="V2290">
            <v>0</v>
          </cell>
          <cell r="W2290">
            <v>104</v>
          </cell>
          <cell r="X2290">
            <v>20089</v>
          </cell>
        </row>
        <row r="2291">
          <cell r="P2291">
            <v>0</v>
          </cell>
          <cell r="Q2291">
            <v>0</v>
          </cell>
          <cell r="R2291">
            <v>0</v>
          </cell>
          <cell r="S2291" t="e">
            <v>#N/A</v>
          </cell>
          <cell r="T2291" t="e">
            <v>#N/A</v>
          </cell>
          <cell r="U2291" t="e">
            <v>#VALUE!</v>
          </cell>
          <cell r="V2291">
            <v>0</v>
          </cell>
          <cell r="W2291">
            <v>104</v>
          </cell>
          <cell r="X2291">
            <v>20089</v>
          </cell>
        </row>
        <row r="2292">
          <cell r="P2292">
            <v>0</v>
          </cell>
          <cell r="Q2292">
            <v>0</v>
          </cell>
          <cell r="R2292">
            <v>0</v>
          </cell>
          <cell r="S2292" t="e">
            <v>#N/A</v>
          </cell>
          <cell r="T2292" t="e">
            <v>#N/A</v>
          </cell>
          <cell r="U2292" t="e">
            <v>#VALUE!</v>
          </cell>
          <cell r="V2292">
            <v>0</v>
          </cell>
          <cell r="W2292">
            <v>104</v>
          </cell>
          <cell r="X2292">
            <v>20089</v>
          </cell>
        </row>
        <row r="2293">
          <cell r="P2293">
            <v>0</v>
          </cell>
          <cell r="Q2293">
            <v>0</v>
          </cell>
          <cell r="R2293">
            <v>0</v>
          </cell>
          <cell r="S2293" t="e">
            <v>#N/A</v>
          </cell>
          <cell r="T2293" t="e">
            <v>#N/A</v>
          </cell>
          <cell r="U2293" t="e">
            <v>#VALUE!</v>
          </cell>
          <cell r="V2293">
            <v>0</v>
          </cell>
          <cell r="W2293">
            <v>104</v>
          </cell>
          <cell r="X2293">
            <v>20089</v>
          </cell>
        </row>
        <row r="2294">
          <cell r="P2294">
            <v>0</v>
          </cell>
          <cell r="Q2294">
            <v>0</v>
          </cell>
          <cell r="R2294">
            <v>0</v>
          </cell>
          <cell r="S2294" t="e">
            <v>#N/A</v>
          </cell>
          <cell r="T2294" t="e">
            <v>#N/A</v>
          </cell>
          <cell r="U2294" t="e">
            <v>#VALUE!</v>
          </cell>
          <cell r="V2294">
            <v>0</v>
          </cell>
          <cell r="W2294">
            <v>104</v>
          </cell>
          <cell r="X2294">
            <v>20089</v>
          </cell>
        </row>
        <row r="2295">
          <cell r="P2295">
            <v>0</v>
          </cell>
          <cell r="Q2295">
            <v>0</v>
          </cell>
          <cell r="R2295">
            <v>0</v>
          </cell>
          <cell r="S2295" t="e">
            <v>#N/A</v>
          </cell>
          <cell r="T2295" t="e">
            <v>#N/A</v>
          </cell>
          <cell r="U2295" t="e">
            <v>#VALUE!</v>
          </cell>
          <cell r="V2295">
            <v>0</v>
          </cell>
          <cell r="W2295">
            <v>104</v>
          </cell>
          <cell r="X2295">
            <v>20089</v>
          </cell>
        </row>
        <row r="2296">
          <cell r="P2296">
            <v>0</v>
          </cell>
          <cell r="Q2296">
            <v>0</v>
          </cell>
          <cell r="R2296">
            <v>0</v>
          </cell>
          <cell r="S2296" t="e">
            <v>#N/A</v>
          </cell>
          <cell r="T2296" t="e">
            <v>#N/A</v>
          </cell>
          <cell r="U2296" t="e">
            <v>#VALUE!</v>
          </cell>
          <cell r="V2296">
            <v>0</v>
          </cell>
          <cell r="W2296">
            <v>104</v>
          </cell>
          <cell r="X2296">
            <v>20089</v>
          </cell>
        </row>
        <row r="2297">
          <cell r="P2297">
            <v>0</v>
          </cell>
          <cell r="Q2297">
            <v>0</v>
          </cell>
          <cell r="R2297">
            <v>0</v>
          </cell>
          <cell r="S2297" t="e">
            <v>#N/A</v>
          </cell>
          <cell r="T2297" t="e">
            <v>#N/A</v>
          </cell>
          <cell r="U2297" t="e">
            <v>#VALUE!</v>
          </cell>
          <cell r="V2297">
            <v>0</v>
          </cell>
          <cell r="W2297">
            <v>104</v>
          </cell>
          <cell r="X2297">
            <v>20089</v>
          </cell>
        </row>
        <row r="2298">
          <cell r="P2298">
            <v>0</v>
          </cell>
          <cell r="Q2298">
            <v>0</v>
          </cell>
          <cell r="R2298">
            <v>0</v>
          </cell>
          <cell r="S2298" t="e">
            <v>#N/A</v>
          </cell>
          <cell r="T2298" t="e">
            <v>#N/A</v>
          </cell>
          <cell r="U2298" t="e">
            <v>#VALUE!</v>
          </cell>
          <cell r="V2298">
            <v>0</v>
          </cell>
          <cell r="W2298">
            <v>104</v>
          </cell>
          <cell r="X2298">
            <v>20089</v>
          </cell>
        </row>
        <row r="2299">
          <cell r="P2299">
            <v>0</v>
          </cell>
          <cell r="Q2299">
            <v>0</v>
          </cell>
          <cell r="R2299">
            <v>0</v>
          </cell>
          <cell r="S2299" t="e">
            <v>#N/A</v>
          </cell>
          <cell r="T2299" t="e">
            <v>#N/A</v>
          </cell>
          <cell r="U2299" t="e">
            <v>#VALUE!</v>
          </cell>
          <cell r="V2299">
            <v>0</v>
          </cell>
          <cell r="W2299">
            <v>104</v>
          </cell>
          <cell r="X2299">
            <v>20089</v>
          </cell>
        </row>
        <row r="2300">
          <cell r="P2300">
            <v>0</v>
          </cell>
          <cell r="Q2300">
            <v>0</v>
          </cell>
          <cell r="R2300">
            <v>0</v>
          </cell>
          <cell r="S2300" t="e">
            <v>#N/A</v>
          </cell>
          <cell r="T2300" t="e">
            <v>#N/A</v>
          </cell>
          <cell r="U2300" t="e">
            <v>#VALUE!</v>
          </cell>
          <cell r="V2300">
            <v>0</v>
          </cell>
          <cell r="W2300">
            <v>104</v>
          </cell>
          <cell r="X2300">
            <v>20089</v>
          </cell>
        </row>
        <row r="2301">
          <cell r="P2301">
            <v>0</v>
          </cell>
          <cell r="Q2301">
            <v>0</v>
          </cell>
          <cell r="R2301">
            <v>0</v>
          </cell>
          <cell r="S2301" t="e">
            <v>#N/A</v>
          </cell>
          <cell r="T2301" t="e">
            <v>#N/A</v>
          </cell>
          <cell r="U2301" t="e">
            <v>#VALUE!</v>
          </cell>
          <cell r="V2301">
            <v>0</v>
          </cell>
          <cell r="W2301">
            <v>104</v>
          </cell>
          <cell r="X2301">
            <v>20089</v>
          </cell>
        </row>
        <row r="2302">
          <cell r="P2302">
            <v>0</v>
          </cell>
          <cell r="Q2302">
            <v>0</v>
          </cell>
          <cell r="R2302">
            <v>0</v>
          </cell>
          <cell r="S2302" t="e">
            <v>#N/A</v>
          </cell>
          <cell r="T2302" t="e">
            <v>#N/A</v>
          </cell>
          <cell r="U2302" t="e">
            <v>#VALUE!</v>
          </cell>
          <cell r="V2302">
            <v>0</v>
          </cell>
          <cell r="W2302">
            <v>104</v>
          </cell>
          <cell r="X2302">
            <v>20089</v>
          </cell>
        </row>
        <row r="2303">
          <cell r="P2303">
            <v>0</v>
          </cell>
          <cell r="Q2303">
            <v>0</v>
          </cell>
          <cell r="R2303">
            <v>0</v>
          </cell>
          <cell r="S2303" t="e">
            <v>#N/A</v>
          </cell>
          <cell r="T2303" t="e">
            <v>#N/A</v>
          </cell>
          <cell r="U2303" t="e">
            <v>#VALUE!</v>
          </cell>
          <cell r="V2303">
            <v>0</v>
          </cell>
          <cell r="W2303">
            <v>104</v>
          </cell>
          <cell r="X2303">
            <v>20089</v>
          </cell>
        </row>
        <row r="2304">
          <cell r="P2304">
            <v>0</v>
          </cell>
          <cell r="Q2304">
            <v>0</v>
          </cell>
          <cell r="R2304">
            <v>0</v>
          </cell>
          <cell r="S2304" t="e">
            <v>#N/A</v>
          </cell>
          <cell r="T2304" t="e">
            <v>#N/A</v>
          </cell>
          <cell r="U2304" t="e">
            <v>#VALUE!</v>
          </cell>
          <cell r="V2304">
            <v>0</v>
          </cell>
          <cell r="W2304">
            <v>104</v>
          </cell>
          <cell r="X2304">
            <v>20089</v>
          </cell>
        </row>
        <row r="2305">
          <cell r="P2305">
            <v>0</v>
          </cell>
          <cell r="Q2305">
            <v>0</v>
          </cell>
          <cell r="R2305">
            <v>0</v>
          </cell>
          <cell r="S2305" t="e">
            <v>#N/A</v>
          </cell>
          <cell r="T2305" t="e">
            <v>#N/A</v>
          </cell>
          <cell r="U2305" t="e">
            <v>#VALUE!</v>
          </cell>
          <cell r="V2305">
            <v>0</v>
          </cell>
          <cell r="W2305">
            <v>104</v>
          </cell>
          <cell r="X2305">
            <v>20089</v>
          </cell>
        </row>
        <row r="2306">
          <cell r="P2306">
            <v>0</v>
          </cell>
          <cell r="Q2306">
            <v>0</v>
          </cell>
          <cell r="R2306">
            <v>0</v>
          </cell>
          <cell r="S2306" t="e">
            <v>#N/A</v>
          </cell>
          <cell r="T2306" t="e">
            <v>#N/A</v>
          </cell>
          <cell r="U2306" t="e">
            <v>#VALUE!</v>
          </cell>
          <cell r="V2306">
            <v>0</v>
          </cell>
          <cell r="W2306">
            <v>104</v>
          </cell>
          <cell r="X2306">
            <v>20089</v>
          </cell>
        </row>
        <row r="2307">
          <cell r="P2307">
            <v>0</v>
          </cell>
          <cell r="Q2307">
            <v>0</v>
          </cell>
          <cell r="R2307">
            <v>0</v>
          </cell>
          <cell r="S2307" t="e">
            <v>#N/A</v>
          </cell>
          <cell r="T2307" t="e">
            <v>#N/A</v>
          </cell>
          <cell r="U2307" t="e">
            <v>#VALUE!</v>
          </cell>
          <cell r="V2307">
            <v>0</v>
          </cell>
          <cell r="W2307">
            <v>104</v>
          </cell>
          <cell r="X2307">
            <v>20089</v>
          </cell>
        </row>
        <row r="2308">
          <cell r="P2308">
            <v>0</v>
          </cell>
          <cell r="Q2308">
            <v>0</v>
          </cell>
          <cell r="R2308">
            <v>0</v>
          </cell>
          <cell r="S2308" t="e">
            <v>#N/A</v>
          </cell>
          <cell r="T2308" t="e">
            <v>#N/A</v>
          </cell>
          <cell r="U2308" t="e">
            <v>#VALUE!</v>
          </cell>
          <cell r="V2308">
            <v>0</v>
          </cell>
          <cell r="W2308">
            <v>104</v>
          </cell>
          <cell r="X2308">
            <v>20089</v>
          </cell>
        </row>
        <row r="2309">
          <cell r="P2309">
            <v>0</v>
          </cell>
          <cell r="Q2309">
            <v>0</v>
          </cell>
          <cell r="R2309">
            <v>0</v>
          </cell>
          <cell r="S2309" t="e">
            <v>#N/A</v>
          </cell>
          <cell r="T2309" t="e">
            <v>#N/A</v>
          </cell>
          <cell r="U2309" t="e">
            <v>#VALUE!</v>
          </cell>
          <cell r="V2309">
            <v>0</v>
          </cell>
          <cell r="W2309">
            <v>104</v>
          </cell>
          <cell r="X2309">
            <v>20089</v>
          </cell>
        </row>
        <row r="2310">
          <cell r="P2310">
            <v>0</v>
          </cell>
          <cell r="Q2310">
            <v>0</v>
          </cell>
          <cell r="R2310">
            <v>0</v>
          </cell>
          <cell r="S2310" t="e">
            <v>#N/A</v>
          </cell>
          <cell r="T2310" t="e">
            <v>#N/A</v>
          </cell>
          <cell r="U2310" t="e">
            <v>#VALUE!</v>
          </cell>
          <cell r="V2310">
            <v>0</v>
          </cell>
          <cell r="W2310">
            <v>104</v>
          </cell>
          <cell r="X2310">
            <v>20089</v>
          </cell>
        </row>
        <row r="2311">
          <cell r="P2311">
            <v>0</v>
          </cell>
          <cell r="Q2311">
            <v>0</v>
          </cell>
          <cell r="R2311">
            <v>0</v>
          </cell>
          <cell r="S2311" t="e">
            <v>#N/A</v>
          </cell>
          <cell r="T2311" t="e">
            <v>#N/A</v>
          </cell>
          <cell r="U2311" t="e">
            <v>#VALUE!</v>
          </cell>
          <cell r="V2311">
            <v>0</v>
          </cell>
          <cell r="W2311">
            <v>104</v>
          </cell>
          <cell r="X2311">
            <v>20089</v>
          </cell>
        </row>
        <row r="2312">
          <cell r="P2312">
            <v>0</v>
          </cell>
          <cell r="Q2312">
            <v>0</v>
          </cell>
          <cell r="R2312">
            <v>0</v>
          </cell>
          <cell r="S2312" t="e">
            <v>#N/A</v>
          </cell>
          <cell r="T2312" t="e">
            <v>#N/A</v>
          </cell>
          <cell r="U2312" t="e">
            <v>#VALUE!</v>
          </cell>
          <cell r="V2312">
            <v>0</v>
          </cell>
          <cell r="W2312">
            <v>104</v>
          </cell>
          <cell r="X2312">
            <v>20089</v>
          </cell>
        </row>
        <row r="2313">
          <cell r="P2313">
            <v>0</v>
          </cell>
          <cell r="Q2313">
            <v>0</v>
          </cell>
          <cell r="R2313">
            <v>0</v>
          </cell>
          <cell r="S2313" t="e">
            <v>#N/A</v>
          </cell>
          <cell r="T2313" t="e">
            <v>#N/A</v>
          </cell>
          <cell r="U2313" t="e">
            <v>#VALUE!</v>
          </cell>
          <cell r="V2313">
            <v>0</v>
          </cell>
          <cell r="W2313">
            <v>104</v>
          </cell>
          <cell r="X2313">
            <v>20089</v>
          </cell>
        </row>
        <row r="2314">
          <cell r="P2314">
            <v>0</v>
          </cell>
          <cell r="Q2314">
            <v>0</v>
          </cell>
          <cell r="R2314">
            <v>0</v>
          </cell>
          <cell r="S2314" t="e">
            <v>#N/A</v>
          </cell>
          <cell r="T2314" t="e">
            <v>#N/A</v>
          </cell>
          <cell r="U2314" t="e">
            <v>#VALUE!</v>
          </cell>
          <cell r="V2314">
            <v>0</v>
          </cell>
          <cell r="W2314">
            <v>104</v>
          </cell>
          <cell r="X2314">
            <v>20089</v>
          </cell>
        </row>
        <row r="2315">
          <cell r="P2315">
            <v>0</v>
          </cell>
          <cell r="Q2315">
            <v>0</v>
          </cell>
          <cell r="R2315">
            <v>0</v>
          </cell>
          <cell r="S2315" t="e">
            <v>#N/A</v>
          </cell>
          <cell r="T2315" t="e">
            <v>#N/A</v>
          </cell>
          <cell r="U2315" t="e">
            <v>#VALUE!</v>
          </cell>
          <cell r="V2315">
            <v>0</v>
          </cell>
          <cell r="W2315">
            <v>104</v>
          </cell>
          <cell r="X2315">
            <v>20089</v>
          </cell>
        </row>
        <row r="2316">
          <cell r="P2316">
            <v>0</v>
          </cell>
          <cell r="Q2316">
            <v>0</v>
          </cell>
          <cell r="R2316">
            <v>0</v>
          </cell>
          <cell r="S2316" t="e">
            <v>#N/A</v>
          </cell>
          <cell r="T2316" t="e">
            <v>#N/A</v>
          </cell>
          <cell r="U2316" t="e">
            <v>#VALUE!</v>
          </cell>
          <cell r="V2316">
            <v>0</v>
          </cell>
          <cell r="W2316">
            <v>104</v>
          </cell>
          <cell r="X2316">
            <v>20089</v>
          </cell>
        </row>
        <row r="2317">
          <cell r="P2317">
            <v>0</v>
          </cell>
          <cell r="Q2317">
            <v>0</v>
          </cell>
          <cell r="R2317">
            <v>0</v>
          </cell>
          <cell r="S2317" t="e">
            <v>#N/A</v>
          </cell>
          <cell r="T2317" t="e">
            <v>#N/A</v>
          </cell>
          <cell r="U2317" t="e">
            <v>#VALUE!</v>
          </cell>
          <cell r="V2317">
            <v>0</v>
          </cell>
          <cell r="W2317">
            <v>104</v>
          </cell>
          <cell r="X2317">
            <v>20089</v>
          </cell>
        </row>
        <row r="2318">
          <cell r="P2318">
            <v>0</v>
          </cell>
          <cell r="Q2318">
            <v>0</v>
          </cell>
          <cell r="R2318">
            <v>0</v>
          </cell>
          <cell r="S2318" t="e">
            <v>#N/A</v>
          </cell>
          <cell r="T2318" t="e">
            <v>#N/A</v>
          </cell>
          <cell r="U2318" t="e">
            <v>#VALUE!</v>
          </cell>
          <cell r="V2318">
            <v>0</v>
          </cell>
          <cell r="W2318">
            <v>104</v>
          </cell>
          <cell r="X2318">
            <v>20089</v>
          </cell>
        </row>
        <row r="2319">
          <cell r="P2319">
            <v>0</v>
          </cell>
          <cell r="Q2319">
            <v>0</v>
          </cell>
          <cell r="R2319">
            <v>0</v>
          </cell>
          <cell r="S2319" t="e">
            <v>#N/A</v>
          </cell>
          <cell r="T2319" t="e">
            <v>#N/A</v>
          </cell>
          <cell r="U2319" t="e">
            <v>#VALUE!</v>
          </cell>
          <cell r="V2319">
            <v>0</v>
          </cell>
          <cell r="W2319">
            <v>104</v>
          </cell>
          <cell r="X2319">
            <v>20089</v>
          </cell>
        </row>
        <row r="2320">
          <cell r="P2320">
            <v>0</v>
          </cell>
          <cell r="Q2320">
            <v>0</v>
          </cell>
          <cell r="R2320">
            <v>0</v>
          </cell>
          <cell r="S2320" t="e">
            <v>#N/A</v>
          </cell>
          <cell r="T2320" t="e">
            <v>#N/A</v>
          </cell>
          <cell r="U2320" t="e">
            <v>#VALUE!</v>
          </cell>
          <cell r="V2320">
            <v>0</v>
          </cell>
          <cell r="W2320">
            <v>104</v>
          </cell>
          <cell r="X2320">
            <v>20089</v>
          </cell>
        </row>
        <row r="2321">
          <cell r="P2321">
            <v>0</v>
          </cell>
          <cell r="Q2321">
            <v>0</v>
          </cell>
          <cell r="R2321">
            <v>0</v>
          </cell>
          <cell r="S2321" t="e">
            <v>#N/A</v>
          </cell>
          <cell r="T2321" t="e">
            <v>#N/A</v>
          </cell>
          <cell r="U2321" t="e">
            <v>#VALUE!</v>
          </cell>
          <cell r="V2321">
            <v>0</v>
          </cell>
          <cell r="W2321">
            <v>104</v>
          </cell>
          <cell r="X2321">
            <v>20089</v>
          </cell>
        </row>
        <row r="2322">
          <cell r="P2322">
            <v>0</v>
          </cell>
          <cell r="Q2322">
            <v>0</v>
          </cell>
          <cell r="R2322">
            <v>0</v>
          </cell>
          <cell r="S2322" t="e">
            <v>#N/A</v>
          </cell>
          <cell r="T2322" t="e">
            <v>#N/A</v>
          </cell>
          <cell r="U2322" t="e">
            <v>#VALUE!</v>
          </cell>
          <cell r="V2322">
            <v>0</v>
          </cell>
          <cell r="W2322">
            <v>104</v>
          </cell>
          <cell r="X2322">
            <v>20089</v>
          </cell>
        </row>
        <row r="2323">
          <cell r="P2323">
            <v>0</v>
          </cell>
          <cell r="Q2323">
            <v>0</v>
          </cell>
          <cell r="R2323">
            <v>0</v>
          </cell>
          <cell r="S2323" t="e">
            <v>#N/A</v>
          </cell>
          <cell r="T2323" t="e">
            <v>#N/A</v>
          </cell>
          <cell r="U2323" t="e">
            <v>#VALUE!</v>
          </cell>
          <cell r="V2323">
            <v>0</v>
          </cell>
          <cell r="W2323">
            <v>104</v>
          </cell>
          <cell r="X2323">
            <v>20089</v>
          </cell>
        </row>
        <row r="2324">
          <cell r="P2324">
            <v>0</v>
          </cell>
          <cell r="Q2324">
            <v>0</v>
          </cell>
          <cell r="R2324">
            <v>0</v>
          </cell>
          <cell r="S2324" t="e">
            <v>#N/A</v>
          </cell>
          <cell r="T2324" t="e">
            <v>#N/A</v>
          </cell>
          <cell r="U2324" t="e">
            <v>#VALUE!</v>
          </cell>
          <cell r="V2324">
            <v>0</v>
          </cell>
          <cell r="W2324">
            <v>104</v>
          </cell>
          <cell r="X2324">
            <v>20089</v>
          </cell>
        </row>
        <row r="2325">
          <cell r="P2325">
            <v>0</v>
          </cell>
          <cell r="Q2325">
            <v>0</v>
          </cell>
          <cell r="R2325">
            <v>0</v>
          </cell>
          <cell r="S2325" t="e">
            <v>#N/A</v>
          </cell>
          <cell r="T2325" t="e">
            <v>#N/A</v>
          </cell>
          <cell r="U2325" t="e">
            <v>#VALUE!</v>
          </cell>
          <cell r="V2325">
            <v>0</v>
          </cell>
          <cell r="W2325">
            <v>104</v>
          </cell>
          <cell r="X2325">
            <v>20089</v>
          </cell>
        </row>
        <row r="2326">
          <cell r="P2326">
            <v>0</v>
          </cell>
          <cell r="Q2326">
            <v>0</v>
          </cell>
          <cell r="R2326">
            <v>0</v>
          </cell>
          <cell r="S2326" t="e">
            <v>#N/A</v>
          </cell>
          <cell r="T2326" t="e">
            <v>#N/A</v>
          </cell>
          <cell r="U2326" t="e">
            <v>#VALUE!</v>
          </cell>
          <cell r="V2326">
            <v>0</v>
          </cell>
          <cell r="W2326">
            <v>104</v>
          </cell>
          <cell r="X2326">
            <v>20089</v>
          </cell>
        </row>
        <row r="2327">
          <cell r="P2327">
            <v>0</v>
          </cell>
          <cell r="Q2327">
            <v>0</v>
          </cell>
          <cell r="R2327">
            <v>0</v>
          </cell>
          <cell r="S2327" t="e">
            <v>#N/A</v>
          </cell>
          <cell r="T2327" t="e">
            <v>#N/A</v>
          </cell>
          <cell r="U2327" t="e">
            <v>#VALUE!</v>
          </cell>
          <cell r="V2327">
            <v>0</v>
          </cell>
          <cell r="W2327">
            <v>104</v>
          </cell>
          <cell r="X2327">
            <v>20089</v>
          </cell>
        </row>
        <row r="2328">
          <cell r="P2328">
            <v>0</v>
          </cell>
          <cell r="Q2328">
            <v>0</v>
          </cell>
          <cell r="R2328">
            <v>0</v>
          </cell>
          <cell r="S2328" t="e">
            <v>#N/A</v>
          </cell>
          <cell r="T2328" t="e">
            <v>#N/A</v>
          </cell>
          <cell r="U2328" t="e">
            <v>#VALUE!</v>
          </cell>
          <cell r="V2328">
            <v>0</v>
          </cell>
          <cell r="W2328">
            <v>104</v>
          </cell>
          <cell r="X2328">
            <v>20089</v>
          </cell>
        </row>
        <row r="2329">
          <cell r="P2329">
            <v>0</v>
          </cell>
          <cell r="Q2329">
            <v>0</v>
          </cell>
          <cell r="R2329">
            <v>0</v>
          </cell>
          <cell r="S2329" t="e">
            <v>#N/A</v>
          </cell>
          <cell r="T2329" t="e">
            <v>#N/A</v>
          </cell>
          <cell r="U2329" t="e">
            <v>#VALUE!</v>
          </cell>
          <cell r="V2329">
            <v>0</v>
          </cell>
          <cell r="W2329">
            <v>104</v>
          </cell>
          <cell r="X2329">
            <v>20089</v>
          </cell>
        </row>
        <row r="2330">
          <cell r="P2330">
            <v>0</v>
          </cell>
          <cell r="Q2330">
            <v>0</v>
          </cell>
          <cell r="R2330">
            <v>0</v>
          </cell>
          <cell r="S2330" t="e">
            <v>#N/A</v>
          </cell>
          <cell r="T2330" t="e">
            <v>#N/A</v>
          </cell>
          <cell r="U2330" t="e">
            <v>#VALUE!</v>
          </cell>
          <cell r="V2330">
            <v>0</v>
          </cell>
          <cell r="W2330">
            <v>104</v>
          </cell>
          <cell r="X2330">
            <v>20089</v>
          </cell>
        </row>
        <row r="2331">
          <cell r="P2331">
            <v>0</v>
          </cell>
          <cell r="Q2331">
            <v>0</v>
          </cell>
          <cell r="R2331">
            <v>0</v>
          </cell>
          <cell r="S2331" t="e">
            <v>#N/A</v>
          </cell>
          <cell r="T2331" t="e">
            <v>#N/A</v>
          </cell>
          <cell r="U2331" t="e">
            <v>#VALUE!</v>
          </cell>
          <cell r="V2331">
            <v>0</v>
          </cell>
          <cell r="W2331">
            <v>104</v>
          </cell>
          <cell r="X2331">
            <v>20089</v>
          </cell>
        </row>
        <row r="2332">
          <cell r="P2332">
            <v>0</v>
          </cell>
          <cell r="Q2332">
            <v>0</v>
          </cell>
          <cell r="R2332">
            <v>0</v>
          </cell>
          <cell r="S2332" t="e">
            <v>#N/A</v>
          </cell>
          <cell r="T2332" t="e">
            <v>#N/A</v>
          </cell>
          <cell r="U2332" t="e">
            <v>#VALUE!</v>
          </cell>
          <cell r="V2332">
            <v>0</v>
          </cell>
          <cell r="W2332">
            <v>104</v>
          </cell>
          <cell r="X2332">
            <v>20089</v>
          </cell>
        </row>
        <row r="2333">
          <cell r="P2333">
            <v>0</v>
          </cell>
          <cell r="Q2333">
            <v>0</v>
          </cell>
          <cell r="R2333">
            <v>0</v>
          </cell>
          <cell r="S2333" t="e">
            <v>#N/A</v>
          </cell>
          <cell r="T2333" t="e">
            <v>#N/A</v>
          </cell>
          <cell r="U2333" t="e">
            <v>#VALUE!</v>
          </cell>
          <cell r="V2333">
            <v>0</v>
          </cell>
          <cell r="W2333">
            <v>104</v>
          </cell>
          <cell r="X2333">
            <v>20089</v>
          </cell>
        </row>
        <row r="2334">
          <cell r="P2334">
            <v>0</v>
          </cell>
          <cell r="Q2334">
            <v>0</v>
          </cell>
          <cell r="R2334">
            <v>0</v>
          </cell>
          <cell r="S2334" t="e">
            <v>#N/A</v>
          </cell>
          <cell r="T2334" t="e">
            <v>#N/A</v>
          </cell>
          <cell r="U2334" t="e">
            <v>#VALUE!</v>
          </cell>
          <cell r="V2334">
            <v>0</v>
          </cell>
          <cell r="W2334">
            <v>104</v>
          </cell>
          <cell r="X2334">
            <v>20089</v>
          </cell>
        </row>
        <row r="2335">
          <cell r="P2335">
            <v>0</v>
          </cell>
          <cell r="Q2335">
            <v>0</v>
          </cell>
          <cell r="R2335">
            <v>0</v>
          </cell>
          <cell r="S2335" t="e">
            <v>#N/A</v>
          </cell>
          <cell r="T2335" t="e">
            <v>#N/A</v>
          </cell>
          <cell r="U2335" t="e">
            <v>#VALUE!</v>
          </cell>
          <cell r="V2335">
            <v>0</v>
          </cell>
          <cell r="W2335">
            <v>104</v>
          </cell>
          <cell r="X2335">
            <v>20089</v>
          </cell>
        </row>
        <row r="2336">
          <cell r="P2336">
            <v>0</v>
          </cell>
          <cell r="Q2336">
            <v>0</v>
          </cell>
          <cell r="R2336">
            <v>0</v>
          </cell>
          <cell r="S2336" t="e">
            <v>#N/A</v>
          </cell>
          <cell r="T2336" t="e">
            <v>#N/A</v>
          </cell>
          <cell r="U2336" t="e">
            <v>#VALUE!</v>
          </cell>
          <cell r="V2336">
            <v>0</v>
          </cell>
          <cell r="W2336">
            <v>104</v>
          </cell>
          <cell r="X2336">
            <v>20089</v>
          </cell>
        </row>
        <row r="2337">
          <cell r="P2337">
            <v>0</v>
          </cell>
          <cell r="Q2337">
            <v>0</v>
          </cell>
          <cell r="R2337">
            <v>0</v>
          </cell>
          <cell r="S2337" t="e">
            <v>#N/A</v>
          </cell>
          <cell r="T2337" t="e">
            <v>#N/A</v>
          </cell>
          <cell r="U2337" t="e">
            <v>#VALUE!</v>
          </cell>
          <cell r="V2337">
            <v>0</v>
          </cell>
          <cell r="W2337">
            <v>104</v>
          </cell>
          <cell r="X2337">
            <v>20089</v>
          </cell>
        </row>
        <row r="2338">
          <cell r="P2338">
            <v>0</v>
          </cell>
          <cell r="Q2338">
            <v>0</v>
          </cell>
          <cell r="R2338">
            <v>0</v>
          </cell>
          <cell r="S2338" t="e">
            <v>#N/A</v>
          </cell>
          <cell r="T2338" t="e">
            <v>#N/A</v>
          </cell>
          <cell r="U2338" t="e">
            <v>#VALUE!</v>
          </cell>
          <cell r="V2338">
            <v>0</v>
          </cell>
          <cell r="W2338">
            <v>104</v>
          </cell>
          <cell r="X2338">
            <v>20089</v>
          </cell>
        </row>
        <row r="2339">
          <cell r="P2339">
            <v>0</v>
          </cell>
          <cell r="Q2339">
            <v>0</v>
          </cell>
          <cell r="R2339">
            <v>0</v>
          </cell>
          <cell r="S2339" t="e">
            <v>#N/A</v>
          </cell>
          <cell r="T2339" t="e">
            <v>#N/A</v>
          </cell>
          <cell r="U2339" t="e">
            <v>#VALUE!</v>
          </cell>
          <cell r="V2339">
            <v>0</v>
          </cell>
          <cell r="W2339">
            <v>104</v>
          </cell>
          <cell r="X2339">
            <v>20089</v>
          </cell>
        </row>
        <row r="2340">
          <cell r="P2340">
            <v>0</v>
          </cell>
          <cell r="Q2340">
            <v>0</v>
          </cell>
          <cell r="R2340">
            <v>0</v>
          </cell>
          <cell r="S2340" t="e">
            <v>#N/A</v>
          </cell>
          <cell r="T2340" t="e">
            <v>#N/A</v>
          </cell>
          <cell r="U2340" t="e">
            <v>#VALUE!</v>
          </cell>
          <cell r="V2340">
            <v>0</v>
          </cell>
          <cell r="W2340">
            <v>104</v>
          </cell>
          <cell r="X2340">
            <v>20089</v>
          </cell>
        </row>
        <row r="2341">
          <cell r="P2341">
            <v>0</v>
          </cell>
          <cell r="Q2341">
            <v>0</v>
          </cell>
          <cell r="R2341">
            <v>0</v>
          </cell>
          <cell r="S2341" t="e">
            <v>#N/A</v>
          </cell>
          <cell r="T2341" t="e">
            <v>#N/A</v>
          </cell>
          <cell r="U2341" t="e">
            <v>#VALUE!</v>
          </cell>
          <cell r="V2341">
            <v>0</v>
          </cell>
          <cell r="W2341">
            <v>104</v>
          </cell>
          <cell r="X2341">
            <v>20089</v>
          </cell>
        </row>
        <row r="2342">
          <cell r="P2342">
            <v>0</v>
          </cell>
          <cell r="Q2342">
            <v>0</v>
          </cell>
          <cell r="R2342">
            <v>0</v>
          </cell>
          <cell r="S2342" t="e">
            <v>#N/A</v>
          </cell>
          <cell r="T2342" t="e">
            <v>#N/A</v>
          </cell>
          <cell r="U2342" t="e">
            <v>#VALUE!</v>
          </cell>
          <cell r="V2342">
            <v>0</v>
          </cell>
          <cell r="W2342">
            <v>104</v>
          </cell>
          <cell r="X2342">
            <v>20089</v>
          </cell>
        </row>
        <row r="2343">
          <cell r="P2343">
            <v>0</v>
          </cell>
          <cell r="Q2343">
            <v>0</v>
          </cell>
          <cell r="R2343">
            <v>0</v>
          </cell>
          <cell r="S2343" t="e">
            <v>#N/A</v>
          </cell>
          <cell r="T2343" t="e">
            <v>#N/A</v>
          </cell>
          <cell r="U2343" t="e">
            <v>#VALUE!</v>
          </cell>
          <cell r="V2343">
            <v>0</v>
          </cell>
          <cell r="W2343">
            <v>104</v>
          </cell>
          <cell r="X2343">
            <v>20089</v>
          </cell>
        </row>
        <row r="2344">
          <cell r="P2344">
            <v>0</v>
          </cell>
          <cell r="Q2344">
            <v>0</v>
          </cell>
          <cell r="R2344">
            <v>0</v>
          </cell>
          <cell r="S2344" t="e">
            <v>#N/A</v>
          </cell>
          <cell r="T2344" t="e">
            <v>#N/A</v>
          </cell>
          <cell r="U2344" t="e">
            <v>#VALUE!</v>
          </cell>
          <cell r="V2344">
            <v>0</v>
          </cell>
          <cell r="W2344">
            <v>104</v>
          </cell>
          <cell r="X2344">
            <v>20089</v>
          </cell>
        </row>
        <row r="2345">
          <cell r="P2345">
            <v>0</v>
          </cell>
          <cell r="Q2345">
            <v>0</v>
          </cell>
          <cell r="R2345">
            <v>0</v>
          </cell>
          <cell r="S2345" t="e">
            <v>#N/A</v>
          </cell>
          <cell r="T2345" t="e">
            <v>#N/A</v>
          </cell>
          <cell r="U2345" t="e">
            <v>#VALUE!</v>
          </cell>
          <cell r="V2345">
            <v>0</v>
          </cell>
          <cell r="W2345">
            <v>104</v>
          </cell>
          <cell r="X2345">
            <v>20089</v>
          </cell>
        </row>
        <row r="2346">
          <cell r="P2346">
            <v>0</v>
          </cell>
          <cell r="Q2346">
            <v>0</v>
          </cell>
          <cell r="R2346">
            <v>0</v>
          </cell>
          <cell r="S2346" t="e">
            <v>#N/A</v>
          </cell>
          <cell r="T2346" t="e">
            <v>#N/A</v>
          </cell>
          <cell r="U2346" t="e">
            <v>#VALUE!</v>
          </cell>
          <cell r="V2346">
            <v>0</v>
          </cell>
          <cell r="W2346">
            <v>104</v>
          </cell>
          <cell r="X2346">
            <v>20089</v>
          </cell>
        </row>
        <row r="2347">
          <cell r="P2347">
            <v>0</v>
          </cell>
          <cell r="Q2347">
            <v>0</v>
          </cell>
          <cell r="R2347">
            <v>0</v>
          </cell>
          <cell r="S2347" t="e">
            <v>#N/A</v>
          </cell>
          <cell r="T2347" t="e">
            <v>#N/A</v>
          </cell>
          <cell r="U2347" t="e">
            <v>#VALUE!</v>
          </cell>
          <cell r="V2347">
            <v>0</v>
          </cell>
          <cell r="W2347">
            <v>104</v>
          </cell>
          <cell r="X2347">
            <v>20089</v>
          </cell>
        </row>
        <row r="2348">
          <cell r="P2348">
            <v>0</v>
          </cell>
          <cell r="Q2348">
            <v>0</v>
          </cell>
          <cell r="R2348">
            <v>0</v>
          </cell>
          <cell r="S2348" t="e">
            <v>#N/A</v>
          </cell>
          <cell r="T2348" t="e">
            <v>#N/A</v>
          </cell>
          <cell r="U2348" t="e">
            <v>#VALUE!</v>
          </cell>
          <cell r="V2348">
            <v>0</v>
          </cell>
          <cell r="W2348">
            <v>104</v>
          </cell>
          <cell r="X2348">
            <v>20089</v>
          </cell>
        </row>
        <row r="2349">
          <cell r="P2349">
            <v>0</v>
          </cell>
          <cell r="Q2349">
            <v>0</v>
          </cell>
          <cell r="R2349">
            <v>0</v>
          </cell>
          <cell r="S2349" t="e">
            <v>#N/A</v>
          </cell>
          <cell r="T2349" t="e">
            <v>#N/A</v>
          </cell>
          <cell r="U2349" t="e">
            <v>#VALUE!</v>
          </cell>
          <cell r="V2349">
            <v>0</v>
          </cell>
          <cell r="W2349">
            <v>104</v>
          </cell>
          <cell r="X2349">
            <v>20089</v>
          </cell>
        </row>
        <row r="2350">
          <cell r="P2350">
            <v>0</v>
          </cell>
          <cell r="Q2350">
            <v>0</v>
          </cell>
          <cell r="R2350">
            <v>0</v>
          </cell>
          <cell r="S2350" t="e">
            <v>#N/A</v>
          </cell>
          <cell r="T2350" t="e">
            <v>#N/A</v>
          </cell>
          <cell r="U2350" t="e">
            <v>#VALUE!</v>
          </cell>
          <cell r="V2350">
            <v>0</v>
          </cell>
          <cell r="W2350">
            <v>104</v>
          </cell>
          <cell r="X2350">
            <v>20089</v>
          </cell>
        </row>
        <row r="2351">
          <cell r="P2351">
            <v>0</v>
          </cell>
          <cell r="Q2351">
            <v>0</v>
          </cell>
          <cell r="R2351">
            <v>0</v>
          </cell>
          <cell r="S2351" t="e">
            <v>#N/A</v>
          </cell>
          <cell r="T2351" t="e">
            <v>#N/A</v>
          </cell>
          <cell r="U2351" t="e">
            <v>#VALUE!</v>
          </cell>
          <cell r="V2351">
            <v>0</v>
          </cell>
          <cell r="W2351">
            <v>104</v>
          </cell>
          <cell r="X2351">
            <v>20089</v>
          </cell>
        </row>
        <row r="2352">
          <cell r="P2352">
            <v>0</v>
          </cell>
          <cell r="Q2352">
            <v>0</v>
          </cell>
          <cell r="R2352">
            <v>0</v>
          </cell>
          <cell r="S2352" t="e">
            <v>#N/A</v>
          </cell>
          <cell r="T2352" t="e">
            <v>#N/A</v>
          </cell>
          <cell r="U2352" t="e">
            <v>#VALUE!</v>
          </cell>
          <cell r="V2352">
            <v>0</v>
          </cell>
          <cell r="W2352">
            <v>104</v>
          </cell>
          <cell r="X2352">
            <v>20089</v>
          </cell>
        </row>
        <row r="2353">
          <cell r="P2353">
            <v>0</v>
          </cell>
          <cell r="Q2353">
            <v>0</v>
          </cell>
          <cell r="R2353">
            <v>0</v>
          </cell>
          <cell r="S2353" t="e">
            <v>#N/A</v>
          </cell>
          <cell r="T2353" t="e">
            <v>#N/A</v>
          </cell>
          <cell r="U2353" t="e">
            <v>#VALUE!</v>
          </cell>
          <cell r="V2353">
            <v>0</v>
          </cell>
          <cell r="W2353">
            <v>104</v>
          </cell>
          <cell r="X2353">
            <v>20089</v>
          </cell>
        </row>
        <row r="2354">
          <cell r="P2354">
            <v>0</v>
          </cell>
          <cell r="Q2354">
            <v>0</v>
          </cell>
          <cell r="R2354">
            <v>0</v>
          </cell>
          <cell r="S2354" t="e">
            <v>#N/A</v>
          </cell>
          <cell r="T2354" t="e">
            <v>#N/A</v>
          </cell>
          <cell r="U2354" t="e">
            <v>#VALUE!</v>
          </cell>
          <cell r="V2354">
            <v>0</v>
          </cell>
          <cell r="W2354">
            <v>104</v>
          </cell>
          <cell r="X2354">
            <v>20089</v>
          </cell>
        </row>
        <row r="2355">
          <cell r="P2355">
            <v>0</v>
          </cell>
          <cell r="Q2355">
            <v>0</v>
          </cell>
          <cell r="R2355">
            <v>0</v>
          </cell>
          <cell r="S2355" t="e">
            <v>#N/A</v>
          </cell>
          <cell r="T2355" t="e">
            <v>#N/A</v>
          </cell>
          <cell r="U2355" t="e">
            <v>#VALUE!</v>
          </cell>
          <cell r="V2355">
            <v>0</v>
          </cell>
          <cell r="W2355">
            <v>104</v>
          </cell>
          <cell r="X2355">
            <v>20089</v>
          </cell>
        </row>
        <row r="2356">
          <cell r="P2356">
            <v>0</v>
          </cell>
          <cell r="Q2356">
            <v>0</v>
          </cell>
          <cell r="R2356">
            <v>0</v>
          </cell>
          <cell r="S2356" t="e">
            <v>#N/A</v>
          </cell>
          <cell r="T2356" t="e">
            <v>#N/A</v>
          </cell>
          <cell r="U2356" t="e">
            <v>#VALUE!</v>
          </cell>
          <cell r="V2356">
            <v>0</v>
          </cell>
          <cell r="W2356">
            <v>104</v>
          </cell>
          <cell r="X2356">
            <v>20089</v>
          </cell>
        </row>
        <row r="2357">
          <cell r="P2357">
            <v>0</v>
          </cell>
          <cell r="Q2357">
            <v>0</v>
          </cell>
          <cell r="R2357">
            <v>0</v>
          </cell>
          <cell r="S2357" t="e">
            <v>#N/A</v>
          </cell>
          <cell r="T2357" t="e">
            <v>#N/A</v>
          </cell>
          <cell r="U2357" t="e">
            <v>#VALUE!</v>
          </cell>
          <cell r="V2357">
            <v>0</v>
          </cell>
          <cell r="W2357">
            <v>104</v>
          </cell>
          <cell r="X2357">
            <v>20089</v>
          </cell>
        </row>
        <row r="2358">
          <cell r="P2358">
            <v>0</v>
          </cell>
          <cell r="Q2358">
            <v>0</v>
          </cell>
          <cell r="R2358">
            <v>0</v>
          </cell>
          <cell r="S2358" t="e">
            <v>#N/A</v>
          </cell>
          <cell r="T2358" t="e">
            <v>#N/A</v>
          </cell>
          <cell r="U2358" t="e">
            <v>#VALUE!</v>
          </cell>
          <cell r="V2358">
            <v>0</v>
          </cell>
          <cell r="W2358">
            <v>104</v>
          </cell>
          <cell r="X2358">
            <v>20089</v>
          </cell>
        </row>
        <row r="2359">
          <cell r="P2359">
            <v>0</v>
          </cell>
          <cell r="Q2359">
            <v>0</v>
          </cell>
          <cell r="R2359">
            <v>0</v>
          </cell>
          <cell r="S2359" t="e">
            <v>#N/A</v>
          </cell>
          <cell r="T2359" t="e">
            <v>#N/A</v>
          </cell>
          <cell r="U2359" t="e">
            <v>#VALUE!</v>
          </cell>
          <cell r="V2359">
            <v>0</v>
          </cell>
          <cell r="W2359">
            <v>104</v>
          </cell>
          <cell r="X2359">
            <v>20089</v>
          </cell>
        </row>
        <row r="2360">
          <cell r="P2360">
            <v>0</v>
          </cell>
          <cell r="Q2360">
            <v>0</v>
          </cell>
          <cell r="R2360">
            <v>0</v>
          </cell>
          <cell r="S2360" t="e">
            <v>#N/A</v>
          </cell>
          <cell r="T2360" t="e">
            <v>#N/A</v>
          </cell>
          <cell r="U2360" t="e">
            <v>#VALUE!</v>
          </cell>
          <cell r="V2360">
            <v>0</v>
          </cell>
          <cell r="W2360">
            <v>104</v>
          </cell>
          <cell r="X2360">
            <v>20089</v>
          </cell>
        </row>
        <row r="2361">
          <cell r="P2361">
            <v>0</v>
          </cell>
          <cell r="Q2361">
            <v>0</v>
          </cell>
          <cell r="R2361">
            <v>0</v>
          </cell>
          <cell r="S2361" t="e">
            <v>#N/A</v>
          </cell>
          <cell r="T2361" t="e">
            <v>#N/A</v>
          </cell>
          <cell r="U2361" t="e">
            <v>#VALUE!</v>
          </cell>
          <cell r="V2361">
            <v>0</v>
          </cell>
          <cell r="W2361">
            <v>104</v>
          </cell>
          <cell r="X2361">
            <v>20089</v>
          </cell>
        </row>
        <row r="2362">
          <cell r="P2362">
            <v>0</v>
          </cell>
          <cell r="Q2362">
            <v>0</v>
          </cell>
          <cell r="R2362">
            <v>0</v>
          </cell>
          <cell r="S2362" t="e">
            <v>#N/A</v>
          </cell>
          <cell r="T2362" t="e">
            <v>#N/A</v>
          </cell>
          <cell r="U2362" t="e">
            <v>#VALUE!</v>
          </cell>
          <cell r="V2362">
            <v>0</v>
          </cell>
          <cell r="W2362">
            <v>104</v>
          </cell>
          <cell r="X2362">
            <v>20089</v>
          </cell>
        </row>
        <row r="2363">
          <cell r="P2363">
            <v>0</v>
          </cell>
          <cell r="Q2363">
            <v>0</v>
          </cell>
          <cell r="R2363">
            <v>0</v>
          </cell>
          <cell r="S2363" t="e">
            <v>#N/A</v>
          </cell>
          <cell r="T2363" t="e">
            <v>#N/A</v>
          </cell>
          <cell r="U2363" t="e">
            <v>#VALUE!</v>
          </cell>
          <cell r="V2363">
            <v>0</v>
          </cell>
          <cell r="W2363">
            <v>104</v>
          </cell>
          <cell r="X2363">
            <v>20089</v>
          </cell>
        </row>
        <row r="2364">
          <cell r="P2364">
            <v>0</v>
          </cell>
          <cell r="Q2364">
            <v>0</v>
          </cell>
          <cell r="R2364">
            <v>0</v>
          </cell>
          <cell r="S2364" t="e">
            <v>#N/A</v>
          </cell>
          <cell r="T2364" t="e">
            <v>#N/A</v>
          </cell>
          <cell r="U2364" t="e">
            <v>#VALUE!</v>
          </cell>
          <cell r="V2364">
            <v>0</v>
          </cell>
          <cell r="W2364">
            <v>104</v>
          </cell>
          <cell r="X2364">
            <v>20089</v>
          </cell>
        </row>
        <row r="2365">
          <cell r="P2365">
            <v>0</v>
          </cell>
          <cell r="Q2365">
            <v>0</v>
          </cell>
          <cell r="R2365">
            <v>0</v>
          </cell>
          <cell r="S2365" t="e">
            <v>#N/A</v>
          </cell>
          <cell r="T2365" t="e">
            <v>#N/A</v>
          </cell>
          <cell r="U2365" t="e">
            <v>#VALUE!</v>
          </cell>
          <cell r="V2365">
            <v>0</v>
          </cell>
          <cell r="W2365">
            <v>104</v>
          </cell>
          <cell r="X2365">
            <v>20089</v>
          </cell>
        </row>
        <row r="2366">
          <cell r="P2366">
            <v>0</v>
          </cell>
          <cell r="Q2366">
            <v>0</v>
          </cell>
          <cell r="R2366">
            <v>0</v>
          </cell>
          <cell r="S2366" t="e">
            <v>#N/A</v>
          </cell>
          <cell r="T2366" t="e">
            <v>#N/A</v>
          </cell>
          <cell r="U2366" t="e">
            <v>#VALUE!</v>
          </cell>
          <cell r="V2366">
            <v>0</v>
          </cell>
          <cell r="W2366">
            <v>104</v>
          </cell>
          <cell r="X2366">
            <v>20089</v>
          </cell>
        </row>
        <row r="2367">
          <cell r="P2367">
            <v>0</v>
          </cell>
          <cell r="Q2367">
            <v>0</v>
          </cell>
          <cell r="R2367">
            <v>0</v>
          </cell>
          <cell r="S2367" t="e">
            <v>#N/A</v>
          </cell>
          <cell r="T2367" t="e">
            <v>#N/A</v>
          </cell>
          <cell r="U2367" t="e">
            <v>#VALUE!</v>
          </cell>
          <cell r="V2367">
            <v>0</v>
          </cell>
          <cell r="W2367">
            <v>104</v>
          </cell>
          <cell r="X2367">
            <v>20089</v>
          </cell>
        </row>
        <row r="2368">
          <cell r="P2368">
            <v>0</v>
          </cell>
          <cell r="Q2368">
            <v>0</v>
          </cell>
          <cell r="R2368">
            <v>0</v>
          </cell>
          <cell r="S2368" t="e">
            <v>#N/A</v>
          </cell>
          <cell r="T2368" t="e">
            <v>#N/A</v>
          </cell>
          <cell r="U2368" t="e">
            <v>#VALUE!</v>
          </cell>
          <cell r="V2368">
            <v>0</v>
          </cell>
          <cell r="W2368">
            <v>104</v>
          </cell>
          <cell r="X2368">
            <v>20089</v>
          </cell>
        </row>
        <row r="2369">
          <cell r="P2369">
            <v>0</v>
          </cell>
          <cell r="Q2369">
            <v>0</v>
          </cell>
          <cell r="R2369">
            <v>0</v>
          </cell>
          <cell r="S2369" t="e">
            <v>#N/A</v>
          </cell>
          <cell r="T2369" t="e">
            <v>#N/A</v>
          </cell>
          <cell r="U2369" t="e">
            <v>#VALUE!</v>
          </cell>
          <cell r="V2369">
            <v>0</v>
          </cell>
          <cell r="W2369">
            <v>104</v>
          </cell>
          <cell r="X2369">
            <v>20089</v>
          </cell>
        </row>
        <row r="2370">
          <cell r="P2370">
            <v>0</v>
          </cell>
          <cell r="Q2370">
            <v>0</v>
          </cell>
          <cell r="R2370">
            <v>0</v>
          </cell>
          <cell r="S2370" t="e">
            <v>#N/A</v>
          </cell>
          <cell r="T2370" t="e">
            <v>#N/A</v>
          </cell>
          <cell r="U2370" t="e">
            <v>#VALUE!</v>
          </cell>
          <cell r="V2370">
            <v>0</v>
          </cell>
          <cell r="W2370">
            <v>104</v>
          </cell>
          <cell r="X2370">
            <v>20089</v>
          </cell>
        </row>
        <row r="2371">
          <cell r="P2371">
            <v>0</v>
          </cell>
          <cell r="Q2371">
            <v>0</v>
          </cell>
          <cell r="R2371">
            <v>0</v>
          </cell>
          <cell r="S2371" t="e">
            <v>#N/A</v>
          </cell>
          <cell r="T2371" t="e">
            <v>#N/A</v>
          </cell>
          <cell r="U2371" t="e">
            <v>#VALUE!</v>
          </cell>
          <cell r="V2371">
            <v>0</v>
          </cell>
          <cell r="W2371">
            <v>104</v>
          </cell>
          <cell r="X2371">
            <v>20089</v>
          </cell>
        </row>
        <row r="2372">
          <cell r="P2372">
            <v>0</v>
          </cell>
          <cell r="Q2372">
            <v>0</v>
          </cell>
          <cell r="R2372">
            <v>0</v>
          </cell>
          <cell r="S2372" t="e">
            <v>#N/A</v>
          </cell>
          <cell r="T2372" t="e">
            <v>#N/A</v>
          </cell>
          <cell r="U2372" t="e">
            <v>#VALUE!</v>
          </cell>
          <cell r="V2372">
            <v>0</v>
          </cell>
          <cell r="W2372">
            <v>104</v>
          </cell>
          <cell r="X2372">
            <v>20089</v>
          </cell>
        </row>
        <row r="2373">
          <cell r="P2373">
            <v>0</v>
          </cell>
          <cell r="Q2373">
            <v>0</v>
          </cell>
          <cell r="R2373">
            <v>0</v>
          </cell>
          <cell r="S2373" t="e">
            <v>#N/A</v>
          </cell>
          <cell r="T2373" t="e">
            <v>#N/A</v>
          </cell>
          <cell r="U2373" t="e">
            <v>#VALUE!</v>
          </cell>
          <cell r="V2373">
            <v>0</v>
          </cell>
          <cell r="W2373">
            <v>104</v>
          </cell>
          <cell r="X2373">
            <v>20089</v>
          </cell>
        </row>
        <row r="2374">
          <cell r="P2374">
            <v>0</v>
          </cell>
          <cell r="Q2374">
            <v>0</v>
          </cell>
          <cell r="R2374">
            <v>0</v>
          </cell>
          <cell r="S2374" t="e">
            <v>#N/A</v>
          </cell>
          <cell r="T2374" t="e">
            <v>#N/A</v>
          </cell>
          <cell r="U2374" t="e">
            <v>#VALUE!</v>
          </cell>
          <cell r="V2374">
            <v>0</v>
          </cell>
          <cell r="W2374">
            <v>104</v>
          </cell>
          <cell r="X2374">
            <v>20089</v>
          </cell>
        </row>
        <row r="2375">
          <cell r="P2375">
            <v>0</v>
          </cell>
          <cell r="Q2375">
            <v>0</v>
          </cell>
          <cell r="R2375">
            <v>0</v>
          </cell>
          <cell r="S2375" t="e">
            <v>#N/A</v>
          </cell>
          <cell r="T2375" t="e">
            <v>#N/A</v>
          </cell>
          <cell r="U2375" t="e">
            <v>#VALUE!</v>
          </cell>
          <cell r="V2375">
            <v>0</v>
          </cell>
          <cell r="W2375">
            <v>104</v>
          </cell>
          <cell r="X2375">
            <v>20089</v>
          </cell>
        </row>
        <row r="2376">
          <cell r="P2376">
            <v>0</v>
          </cell>
          <cell r="Q2376">
            <v>0</v>
          </cell>
          <cell r="R2376">
            <v>0</v>
          </cell>
          <cell r="S2376" t="e">
            <v>#N/A</v>
          </cell>
          <cell r="T2376" t="e">
            <v>#N/A</v>
          </cell>
          <cell r="U2376" t="e">
            <v>#VALUE!</v>
          </cell>
          <cell r="V2376">
            <v>0</v>
          </cell>
          <cell r="W2376">
            <v>104</v>
          </cell>
          <cell r="X2376">
            <v>20089</v>
          </cell>
        </row>
        <row r="2377">
          <cell r="P2377">
            <v>0</v>
          </cell>
          <cell r="Q2377">
            <v>0</v>
          </cell>
          <cell r="R2377">
            <v>0</v>
          </cell>
          <cell r="S2377" t="e">
            <v>#N/A</v>
          </cell>
          <cell r="T2377" t="e">
            <v>#N/A</v>
          </cell>
          <cell r="U2377" t="e">
            <v>#VALUE!</v>
          </cell>
          <cell r="V2377">
            <v>0</v>
          </cell>
          <cell r="W2377">
            <v>104</v>
          </cell>
          <cell r="X2377">
            <v>20089</v>
          </cell>
        </row>
        <row r="2378">
          <cell r="P2378">
            <v>0</v>
          </cell>
          <cell r="Q2378">
            <v>0</v>
          </cell>
          <cell r="R2378">
            <v>0</v>
          </cell>
          <cell r="S2378" t="e">
            <v>#N/A</v>
          </cell>
          <cell r="T2378" t="e">
            <v>#N/A</v>
          </cell>
          <cell r="U2378" t="e">
            <v>#VALUE!</v>
          </cell>
          <cell r="V2378">
            <v>0</v>
          </cell>
          <cell r="W2378">
            <v>104</v>
          </cell>
          <cell r="X2378">
            <v>20089</v>
          </cell>
        </row>
        <row r="2379">
          <cell r="P2379">
            <v>0</v>
          </cell>
          <cell r="Q2379">
            <v>0</v>
          </cell>
          <cell r="R2379">
            <v>0</v>
          </cell>
          <cell r="S2379" t="e">
            <v>#N/A</v>
          </cell>
          <cell r="T2379" t="e">
            <v>#N/A</v>
          </cell>
          <cell r="U2379" t="e">
            <v>#VALUE!</v>
          </cell>
          <cell r="V2379">
            <v>0</v>
          </cell>
          <cell r="W2379">
            <v>104</v>
          </cell>
          <cell r="X2379">
            <v>20089</v>
          </cell>
        </row>
        <row r="2380">
          <cell r="P2380">
            <v>0</v>
          </cell>
          <cell r="Q2380">
            <v>0</v>
          </cell>
          <cell r="R2380">
            <v>0</v>
          </cell>
          <cell r="S2380" t="e">
            <v>#N/A</v>
          </cell>
          <cell r="T2380" t="e">
            <v>#N/A</v>
          </cell>
          <cell r="U2380" t="e">
            <v>#VALUE!</v>
          </cell>
          <cell r="V2380">
            <v>0</v>
          </cell>
          <cell r="W2380">
            <v>104</v>
          </cell>
          <cell r="X2380">
            <v>20089</v>
          </cell>
        </row>
        <row r="2381">
          <cell r="P2381">
            <v>0</v>
          </cell>
          <cell r="Q2381">
            <v>0</v>
          </cell>
          <cell r="R2381">
            <v>0</v>
          </cell>
          <cell r="S2381" t="e">
            <v>#N/A</v>
          </cell>
          <cell r="T2381" t="e">
            <v>#N/A</v>
          </cell>
          <cell r="U2381" t="e">
            <v>#VALUE!</v>
          </cell>
          <cell r="V2381">
            <v>0</v>
          </cell>
          <cell r="W2381">
            <v>104</v>
          </cell>
          <cell r="X2381">
            <v>20089</v>
          </cell>
        </row>
        <row r="2382">
          <cell r="P2382">
            <v>0</v>
          </cell>
          <cell r="Q2382">
            <v>0</v>
          </cell>
          <cell r="R2382">
            <v>0</v>
          </cell>
          <cell r="S2382" t="e">
            <v>#N/A</v>
          </cell>
          <cell r="T2382" t="e">
            <v>#N/A</v>
          </cell>
          <cell r="U2382" t="e">
            <v>#VALUE!</v>
          </cell>
          <cell r="V2382">
            <v>0</v>
          </cell>
          <cell r="W2382">
            <v>104</v>
          </cell>
          <cell r="X2382">
            <v>20089</v>
          </cell>
        </row>
        <row r="2383">
          <cell r="P2383">
            <v>0</v>
          </cell>
          <cell r="Q2383">
            <v>0</v>
          </cell>
          <cell r="R2383">
            <v>0</v>
          </cell>
          <cell r="S2383" t="e">
            <v>#N/A</v>
          </cell>
          <cell r="T2383" t="e">
            <v>#N/A</v>
          </cell>
          <cell r="U2383" t="e">
            <v>#VALUE!</v>
          </cell>
          <cell r="V2383">
            <v>0</v>
          </cell>
          <cell r="W2383">
            <v>104</v>
          </cell>
          <cell r="X2383">
            <v>20089</v>
          </cell>
        </row>
        <row r="2384">
          <cell r="P2384">
            <v>0</v>
          </cell>
          <cell r="Q2384">
            <v>0</v>
          </cell>
          <cell r="R2384">
            <v>0</v>
          </cell>
          <cell r="S2384" t="e">
            <v>#N/A</v>
          </cell>
          <cell r="T2384" t="e">
            <v>#N/A</v>
          </cell>
          <cell r="U2384" t="e">
            <v>#VALUE!</v>
          </cell>
          <cell r="V2384">
            <v>0</v>
          </cell>
          <cell r="W2384">
            <v>104</v>
          </cell>
          <cell r="X2384">
            <v>20089</v>
          </cell>
        </row>
        <row r="2385">
          <cell r="P2385">
            <v>0</v>
          </cell>
          <cell r="Q2385">
            <v>0</v>
          </cell>
          <cell r="R2385">
            <v>0</v>
          </cell>
          <cell r="S2385" t="e">
            <v>#N/A</v>
          </cell>
          <cell r="T2385" t="e">
            <v>#N/A</v>
          </cell>
          <cell r="U2385" t="e">
            <v>#VALUE!</v>
          </cell>
          <cell r="V2385">
            <v>0</v>
          </cell>
          <cell r="W2385">
            <v>104</v>
          </cell>
          <cell r="X2385">
            <v>20089</v>
          </cell>
        </row>
        <row r="2386">
          <cell r="P2386">
            <v>0</v>
          </cell>
          <cell r="Q2386">
            <v>0</v>
          </cell>
          <cell r="R2386">
            <v>0</v>
          </cell>
          <cell r="S2386" t="e">
            <v>#N/A</v>
          </cell>
          <cell r="T2386" t="e">
            <v>#N/A</v>
          </cell>
          <cell r="U2386" t="e">
            <v>#VALUE!</v>
          </cell>
          <cell r="V2386">
            <v>0</v>
          </cell>
          <cell r="W2386">
            <v>104</v>
          </cell>
          <cell r="X2386">
            <v>20089</v>
          </cell>
        </row>
        <row r="2387">
          <cell r="P2387">
            <v>0</v>
          </cell>
          <cell r="Q2387">
            <v>0</v>
          </cell>
          <cell r="R2387">
            <v>0</v>
          </cell>
          <cell r="S2387" t="e">
            <v>#N/A</v>
          </cell>
          <cell r="T2387" t="e">
            <v>#N/A</v>
          </cell>
          <cell r="U2387" t="e">
            <v>#VALUE!</v>
          </cell>
          <cell r="V2387">
            <v>0</v>
          </cell>
          <cell r="W2387">
            <v>104</v>
          </cell>
          <cell r="X2387">
            <v>20089</v>
          </cell>
        </row>
        <row r="2388">
          <cell r="P2388">
            <v>0</v>
          </cell>
          <cell r="Q2388">
            <v>0</v>
          </cell>
          <cell r="R2388">
            <v>0</v>
          </cell>
          <cell r="S2388" t="e">
            <v>#N/A</v>
          </cell>
          <cell r="T2388" t="e">
            <v>#N/A</v>
          </cell>
          <cell r="U2388" t="e">
            <v>#VALUE!</v>
          </cell>
          <cell r="V2388">
            <v>0</v>
          </cell>
          <cell r="W2388">
            <v>104</v>
          </cell>
          <cell r="X2388">
            <v>20089</v>
          </cell>
        </row>
        <row r="2389">
          <cell r="P2389">
            <v>0</v>
          </cell>
          <cell r="Q2389">
            <v>0</v>
          </cell>
          <cell r="R2389">
            <v>0</v>
          </cell>
          <cell r="S2389" t="e">
            <v>#N/A</v>
          </cell>
          <cell r="T2389" t="e">
            <v>#N/A</v>
          </cell>
          <cell r="U2389" t="e">
            <v>#VALUE!</v>
          </cell>
          <cell r="V2389">
            <v>0</v>
          </cell>
          <cell r="W2389">
            <v>104</v>
          </cell>
          <cell r="X2389">
            <v>20089</v>
          </cell>
        </row>
        <row r="2390">
          <cell r="P2390">
            <v>0</v>
          </cell>
          <cell r="Q2390">
            <v>0</v>
          </cell>
          <cell r="R2390">
            <v>0</v>
          </cell>
          <cell r="S2390" t="e">
            <v>#N/A</v>
          </cell>
          <cell r="T2390" t="e">
            <v>#N/A</v>
          </cell>
          <cell r="U2390" t="e">
            <v>#VALUE!</v>
          </cell>
          <cell r="V2390">
            <v>0</v>
          </cell>
          <cell r="W2390">
            <v>104</v>
          </cell>
          <cell r="X2390">
            <v>20089</v>
          </cell>
        </row>
        <row r="2391">
          <cell r="P2391">
            <v>0</v>
          </cell>
          <cell r="Q2391">
            <v>0</v>
          </cell>
          <cell r="R2391">
            <v>0</v>
          </cell>
          <cell r="S2391" t="e">
            <v>#N/A</v>
          </cell>
          <cell r="T2391" t="e">
            <v>#N/A</v>
          </cell>
          <cell r="U2391" t="e">
            <v>#VALUE!</v>
          </cell>
          <cell r="V2391">
            <v>0</v>
          </cell>
          <cell r="W2391">
            <v>104</v>
          </cell>
          <cell r="X2391">
            <v>20089</v>
          </cell>
        </row>
        <row r="2392">
          <cell r="P2392">
            <v>0</v>
          </cell>
          <cell r="Q2392">
            <v>0</v>
          </cell>
          <cell r="R2392">
            <v>0</v>
          </cell>
          <cell r="S2392" t="e">
            <v>#N/A</v>
          </cell>
          <cell r="T2392" t="e">
            <v>#N/A</v>
          </cell>
          <cell r="U2392" t="e">
            <v>#VALUE!</v>
          </cell>
          <cell r="V2392">
            <v>0</v>
          </cell>
          <cell r="W2392">
            <v>104</v>
          </cell>
          <cell r="X2392">
            <v>20089</v>
          </cell>
        </row>
        <row r="2393">
          <cell r="P2393">
            <v>0</v>
          </cell>
          <cell r="Q2393">
            <v>0</v>
          </cell>
          <cell r="R2393">
            <v>0</v>
          </cell>
          <cell r="S2393" t="e">
            <v>#N/A</v>
          </cell>
          <cell r="T2393" t="e">
            <v>#N/A</v>
          </cell>
          <cell r="U2393" t="e">
            <v>#VALUE!</v>
          </cell>
          <cell r="V2393">
            <v>0</v>
          </cell>
          <cell r="W2393">
            <v>104</v>
          </cell>
          <cell r="X2393">
            <v>20089</v>
          </cell>
        </row>
        <row r="2394">
          <cell r="P2394">
            <v>0</v>
          </cell>
          <cell r="Q2394">
            <v>0</v>
          </cell>
          <cell r="R2394">
            <v>0</v>
          </cell>
          <cell r="S2394" t="e">
            <v>#N/A</v>
          </cell>
          <cell r="T2394" t="e">
            <v>#N/A</v>
          </cell>
          <cell r="U2394" t="e">
            <v>#VALUE!</v>
          </cell>
          <cell r="V2394">
            <v>0</v>
          </cell>
          <cell r="W2394">
            <v>104</v>
          </cell>
          <cell r="X2394">
            <v>20089</v>
          </cell>
        </row>
        <row r="2395">
          <cell r="P2395">
            <v>0</v>
          </cell>
          <cell r="Q2395">
            <v>0</v>
          </cell>
          <cell r="R2395">
            <v>0</v>
          </cell>
          <cell r="S2395" t="e">
            <v>#N/A</v>
          </cell>
          <cell r="T2395" t="e">
            <v>#N/A</v>
          </cell>
          <cell r="U2395" t="e">
            <v>#VALUE!</v>
          </cell>
          <cell r="V2395">
            <v>0</v>
          </cell>
          <cell r="W2395">
            <v>104</v>
          </cell>
          <cell r="X2395">
            <v>20089</v>
          </cell>
        </row>
        <row r="2396">
          <cell r="P2396">
            <v>0</v>
          </cell>
          <cell r="Q2396">
            <v>0</v>
          </cell>
          <cell r="R2396">
            <v>0</v>
          </cell>
          <cell r="S2396" t="e">
            <v>#N/A</v>
          </cell>
          <cell r="T2396" t="e">
            <v>#N/A</v>
          </cell>
          <cell r="U2396" t="e">
            <v>#VALUE!</v>
          </cell>
          <cell r="V2396">
            <v>0</v>
          </cell>
          <cell r="W2396">
            <v>104</v>
          </cell>
          <cell r="X2396">
            <v>20089</v>
          </cell>
        </row>
        <row r="2397">
          <cell r="P2397">
            <v>0</v>
          </cell>
          <cell r="Q2397">
            <v>0</v>
          </cell>
          <cell r="R2397">
            <v>0</v>
          </cell>
          <cell r="S2397" t="e">
            <v>#N/A</v>
          </cell>
          <cell r="T2397" t="e">
            <v>#N/A</v>
          </cell>
          <cell r="U2397" t="e">
            <v>#VALUE!</v>
          </cell>
          <cell r="V2397">
            <v>0</v>
          </cell>
          <cell r="W2397">
            <v>104</v>
          </cell>
          <cell r="X2397">
            <v>20089</v>
          </cell>
        </row>
        <row r="2398">
          <cell r="P2398">
            <v>0</v>
          </cell>
          <cell r="Q2398">
            <v>0</v>
          </cell>
          <cell r="R2398">
            <v>0</v>
          </cell>
          <cell r="S2398" t="e">
            <v>#N/A</v>
          </cell>
          <cell r="T2398" t="e">
            <v>#N/A</v>
          </cell>
          <cell r="U2398" t="e">
            <v>#VALUE!</v>
          </cell>
          <cell r="V2398">
            <v>0</v>
          </cell>
          <cell r="W2398">
            <v>104</v>
          </cell>
          <cell r="X2398">
            <v>20089</v>
          </cell>
        </row>
        <row r="2399">
          <cell r="P2399">
            <v>0</v>
          </cell>
          <cell r="Q2399">
            <v>0</v>
          </cell>
          <cell r="R2399">
            <v>0</v>
          </cell>
          <cell r="S2399" t="e">
            <v>#N/A</v>
          </cell>
          <cell r="T2399" t="e">
            <v>#N/A</v>
          </cell>
          <cell r="U2399" t="e">
            <v>#VALUE!</v>
          </cell>
          <cell r="V2399">
            <v>0</v>
          </cell>
          <cell r="W2399">
            <v>104</v>
          </cell>
          <cell r="X2399">
            <v>20089</v>
          </cell>
        </row>
        <row r="2400">
          <cell r="P2400">
            <v>0</v>
          </cell>
          <cell r="Q2400">
            <v>0</v>
          </cell>
          <cell r="R2400">
            <v>0</v>
          </cell>
          <cell r="S2400" t="e">
            <v>#N/A</v>
          </cell>
          <cell r="T2400" t="e">
            <v>#N/A</v>
          </cell>
          <cell r="U2400" t="e">
            <v>#VALUE!</v>
          </cell>
          <cell r="V2400">
            <v>0</v>
          </cell>
          <cell r="W2400">
            <v>104</v>
          </cell>
          <cell r="X2400">
            <v>20089</v>
          </cell>
        </row>
        <row r="2401">
          <cell r="P2401">
            <v>0</v>
          </cell>
          <cell r="Q2401">
            <v>0</v>
          </cell>
          <cell r="R2401">
            <v>0</v>
          </cell>
          <cell r="S2401" t="e">
            <v>#N/A</v>
          </cell>
          <cell r="T2401" t="e">
            <v>#N/A</v>
          </cell>
          <cell r="U2401" t="e">
            <v>#VALUE!</v>
          </cell>
          <cell r="V2401">
            <v>0</v>
          </cell>
          <cell r="W2401">
            <v>104</v>
          </cell>
          <cell r="X2401">
            <v>20089</v>
          </cell>
        </row>
        <row r="2402">
          <cell r="P2402">
            <v>0</v>
          </cell>
          <cell r="Q2402">
            <v>0</v>
          </cell>
          <cell r="R2402">
            <v>0</v>
          </cell>
          <cell r="S2402" t="e">
            <v>#N/A</v>
          </cell>
          <cell r="T2402" t="e">
            <v>#N/A</v>
          </cell>
          <cell r="U2402" t="e">
            <v>#VALUE!</v>
          </cell>
          <cell r="V2402">
            <v>0</v>
          </cell>
          <cell r="W2402">
            <v>104</v>
          </cell>
          <cell r="X2402">
            <v>20089</v>
          </cell>
        </row>
        <row r="2403">
          <cell r="P2403">
            <v>0</v>
          </cell>
          <cell r="Q2403">
            <v>0</v>
          </cell>
          <cell r="R2403">
            <v>0</v>
          </cell>
          <cell r="S2403" t="e">
            <v>#N/A</v>
          </cell>
          <cell r="T2403" t="e">
            <v>#N/A</v>
          </cell>
          <cell r="U2403" t="e">
            <v>#VALUE!</v>
          </cell>
          <cell r="V2403">
            <v>0</v>
          </cell>
          <cell r="W2403">
            <v>104</v>
          </cell>
          <cell r="X2403">
            <v>20089</v>
          </cell>
        </row>
        <row r="2404">
          <cell r="P2404">
            <v>0</v>
          </cell>
          <cell r="Q2404">
            <v>0</v>
          </cell>
          <cell r="R2404">
            <v>0</v>
          </cell>
          <cell r="S2404" t="e">
            <v>#N/A</v>
          </cell>
          <cell r="T2404" t="e">
            <v>#N/A</v>
          </cell>
          <cell r="U2404" t="e">
            <v>#VALUE!</v>
          </cell>
          <cell r="V2404">
            <v>0</v>
          </cell>
          <cell r="W2404">
            <v>104</v>
          </cell>
          <cell r="X2404">
            <v>20089</v>
          </cell>
        </row>
        <row r="2405">
          <cell r="P2405">
            <v>0</v>
          </cell>
          <cell r="Q2405">
            <v>0</v>
          </cell>
          <cell r="R2405">
            <v>0</v>
          </cell>
          <cell r="S2405" t="e">
            <v>#N/A</v>
          </cell>
          <cell r="T2405" t="e">
            <v>#N/A</v>
          </cell>
          <cell r="U2405" t="e">
            <v>#VALUE!</v>
          </cell>
          <cell r="V2405">
            <v>0</v>
          </cell>
          <cell r="W2405">
            <v>104</v>
          </cell>
          <cell r="X2405">
            <v>20089</v>
          </cell>
        </row>
        <row r="2406">
          <cell r="P2406">
            <v>0</v>
          </cell>
          <cell r="Q2406">
            <v>0</v>
          </cell>
          <cell r="R2406">
            <v>0</v>
          </cell>
          <cell r="S2406" t="e">
            <v>#N/A</v>
          </cell>
          <cell r="T2406" t="e">
            <v>#N/A</v>
          </cell>
          <cell r="U2406" t="e">
            <v>#VALUE!</v>
          </cell>
          <cell r="V2406">
            <v>0</v>
          </cell>
          <cell r="W2406">
            <v>104</v>
          </cell>
          <cell r="X2406">
            <v>20089</v>
          </cell>
        </row>
        <row r="2407">
          <cell r="P2407">
            <v>0</v>
          </cell>
          <cell r="Q2407">
            <v>0</v>
          </cell>
          <cell r="R2407">
            <v>0</v>
          </cell>
          <cell r="S2407" t="e">
            <v>#N/A</v>
          </cell>
          <cell r="T2407" t="e">
            <v>#N/A</v>
          </cell>
          <cell r="U2407" t="e">
            <v>#VALUE!</v>
          </cell>
          <cell r="V2407">
            <v>0</v>
          </cell>
          <cell r="W2407">
            <v>104</v>
          </cell>
          <cell r="X2407">
            <v>20089</v>
          </cell>
        </row>
        <row r="2408">
          <cell r="P2408">
            <v>0</v>
          </cell>
          <cell r="Q2408">
            <v>0</v>
          </cell>
          <cell r="R2408">
            <v>0</v>
          </cell>
          <cell r="S2408" t="e">
            <v>#N/A</v>
          </cell>
          <cell r="T2408" t="e">
            <v>#N/A</v>
          </cell>
          <cell r="U2408" t="e">
            <v>#VALUE!</v>
          </cell>
          <cell r="V2408">
            <v>0</v>
          </cell>
          <cell r="W2408">
            <v>104</v>
          </cell>
          <cell r="X2408">
            <v>20089</v>
          </cell>
        </row>
        <row r="2409">
          <cell r="P2409">
            <v>0</v>
          </cell>
          <cell r="Q2409">
            <v>0</v>
          </cell>
          <cell r="R2409">
            <v>0</v>
          </cell>
          <cell r="S2409" t="e">
            <v>#N/A</v>
          </cell>
          <cell r="T2409" t="e">
            <v>#N/A</v>
          </cell>
          <cell r="U2409" t="e">
            <v>#VALUE!</v>
          </cell>
          <cell r="V2409">
            <v>0</v>
          </cell>
          <cell r="W2409">
            <v>104</v>
          </cell>
          <cell r="X2409">
            <v>20089</v>
          </cell>
        </row>
        <row r="2410">
          <cell r="P2410">
            <v>0</v>
          </cell>
          <cell r="Q2410">
            <v>0</v>
          </cell>
          <cell r="R2410">
            <v>0</v>
          </cell>
          <cell r="S2410" t="e">
            <v>#N/A</v>
          </cell>
          <cell r="T2410" t="e">
            <v>#N/A</v>
          </cell>
          <cell r="U2410" t="e">
            <v>#VALUE!</v>
          </cell>
          <cell r="V2410">
            <v>0</v>
          </cell>
          <cell r="W2410">
            <v>104</v>
          </cell>
          <cell r="X2410">
            <v>20089</v>
          </cell>
        </row>
        <row r="2411">
          <cell r="P2411">
            <v>0</v>
          </cell>
          <cell r="Q2411">
            <v>0</v>
          </cell>
          <cell r="R2411">
            <v>0</v>
          </cell>
          <cell r="S2411" t="e">
            <v>#N/A</v>
          </cell>
          <cell r="T2411" t="e">
            <v>#N/A</v>
          </cell>
          <cell r="U2411" t="e">
            <v>#VALUE!</v>
          </cell>
          <cell r="V2411">
            <v>0</v>
          </cell>
          <cell r="W2411">
            <v>104</v>
          </cell>
          <cell r="X2411">
            <v>20089</v>
          </cell>
        </row>
        <row r="2412">
          <cell r="P2412">
            <v>0</v>
          </cell>
          <cell r="Q2412">
            <v>0</v>
          </cell>
          <cell r="R2412">
            <v>0</v>
          </cell>
          <cell r="S2412" t="e">
            <v>#N/A</v>
          </cell>
          <cell r="T2412" t="e">
            <v>#N/A</v>
          </cell>
          <cell r="U2412" t="e">
            <v>#VALUE!</v>
          </cell>
          <cell r="V2412">
            <v>0</v>
          </cell>
          <cell r="W2412">
            <v>104</v>
          </cell>
          <cell r="X2412">
            <v>20089</v>
          </cell>
        </row>
        <row r="2413">
          <cell r="P2413">
            <v>0</v>
          </cell>
          <cell r="Q2413">
            <v>0</v>
          </cell>
          <cell r="R2413">
            <v>0</v>
          </cell>
          <cell r="S2413" t="e">
            <v>#N/A</v>
          </cell>
          <cell r="T2413" t="e">
            <v>#N/A</v>
          </cell>
          <cell r="U2413" t="e">
            <v>#VALUE!</v>
          </cell>
          <cell r="V2413">
            <v>0</v>
          </cell>
          <cell r="W2413">
            <v>104</v>
          </cell>
          <cell r="X2413">
            <v>20089</v>
          </cell>
        </row>
        <row r="2414">
          <cell r="P2414">
            <v>0</v>
          </cell>
          <cell r="Q2414">
            <v>0</v>
          </cell>
          <cell r="R2414">
            <v>0</v>
          </cell>
          <cell r="S2414" t="e">
            <v>#N/A</v>
          </cell>
          <cell r="T2414" t="e">
            <v>#N/A</v>
          </cell>
          <cell r="U2414" t="e">
            <v>#VALUE!</v>
          </cell>
          <cell r="V2414">
            <v>0</v>
          </cell>
          <cell r="W2414">
            <v>104</v>
          </cell>
          <cell r="X2414">
            <v>20089</v>
          </cell>
        </row>
        <row r="2415">
          <cell r="P2415">
            <v>0</v>
          </cell>
          <cell r="Q2415">
            <v>0</v>
          </cell>
          <cell r="R2415">
            <v>0</v>
          </cell>
          <cell r="S2415" t="e">
            <v>#N/A</v>
          </cell>
          <cell r="T2415" t="e">
            <v>#N/A</v>
          </cell>
          <cell r="U2415" t="e">
            <v>#VALUE!</v>
          </cell>
          <cell r="V2415">
            <v>0</v>
          </cell>
          <cell r="W2415">
            <v>104</v>
          </cell>
          <cell r="X2415">
            <v>20089</v>
          </cell>
        </row>
        <row r="2416">
          <cell r="P2416">
            <v>0</v>
          </cell>
          <cell r="Q2416">
            <v>0</v>
          </cell>
          <cell r="R2416">
            <v>0</v>
          </cell>
          <cell r="S2416" t="e">
            <v>#N/A</v>
          </cell>
          <cell r="T2416" t="e">
            <v>#N/A</v>
          </cell>
          <cell r="U2416" t="e">
            <v>#VALUE!</v>
          </cell>
          <cell r="V2416">
            <v>0</v>
          </cell>
          <cell r="W2416">
            <v>104</v>
          </cell>
          <cell r="X2416">
            <v>20089</v>
          </cell>
        </row>
        <row r="2417">
          <cell r="P2417">
            <v>0</v>
          </cell>
          <cell r="Q2417">
            <v>0</v>
          </cell>
          <cell r="R2417">
            <v>0</v>
          </cell>
          <cell r="S2417" t="e">
            <v>#N/A</v>
          </cell>
          <cell r="T2417" t="e">
            <v>#N/A</v>
          </cell>
          <cell r="U2417" t="e">
            <v>#VALUE!</v>
          </cell>
          <cell r="V2417">
            <v>0</v>
          </cell>
          <cell r="W2417">
            <v>104</v>
          </cell>
          <cell r="X2417">
            <v>20089</v>
          </cell>
        </row>
        <row r="2418">
          <cell r="P2418">
            <v>0</v>
          </cell>
          <cell r="Q2418">
            <v>0</v>
          </cell>
          <cell r="R2418">
            <v>0</v>
          </cell>
          <cell r="S2418" t="e">
            <v>#N/A</v>
          </cell>
          <cell r="T2418" t="e">
            <v>#N/A</v>
          </cell>
          <cell r="U2418" t="e">
            <v>#VALUE!</v>
          </cell>
          <cell r="V2418">
            <v>0</v>
          </cell>
          <cell r="W2418">
            <v>104</v>
          </cell>
          <cell r="X2418">
            <v>20089</v>
          </cell>
        </row>
        <row r="2419">
          <cell r="P2419">
            <v>0</v>
          </cell>
          <cell r="Q2419">
            <v>0</v>
          </cell>
          <cell r="R2419">
            <v>0</v>
          </cell>
          <cell r="S2419" t="e">
            <v>#N/A</v>
          </cell>
          <cell r="T2419" t="e">
            <v>#N/A</v>
          </cell>
          <cell r="U2419" t="e">
            <v>#VALUE!</v>
          </cell>
          <cell r="V2419">
            <v>0</v>
          </cell>
          <cell r="W2419">
            <v>104</v>
          </cell>
          <cell r="X2419">
            <v>20089</v>
          </cell>
        </row>
        <row r="2420">
          <cell r="P2420">
            <v>0</v>
          </cell>
          <cell r="Q2420">
            <v>0</v>
          </cell>
          <cell r="R2420">
            <v>0</v>
          </cell>
          <cell r="S2420" t="e">
            <v>#N/A</v>
          </cell>
          <cell r="T2420" t="e">
            <v>#N/A</v>
          </cell>
          <cell r="U2420" t="e">
            <v>#VALUE!</v>
          </cell>
          <cell r="V2420">
            <v>0</v>
          </cell>
          <cell r="W2420">
            <v>104</v>
          </cell>
          <cell r="X2420">
            <v>20089</v>
          </cell>
        </row>
        <row r="2421">
          <cell r="P2421">
            <v>0</v>
          </cell>
          <cell r="Q2421">
            <v>0</v>
          </cell>
          <cell r="R2421">
            <v>0</v>
          </cell>
          <cell r="S2421" t="e">
            <v>#N/A</v>
          </cell>
          <cell r="T2421" t="e">
            <v>#N/A</v>
          </cell>
          <cell r="U2421" t="e">
            <v>#VALUE!</v>
          </cell>
          <cell r="V2421">
            <v>0</v>
          </cell>
          <cell r="W2421">
            <v>104</v>
          </cell>
          <cell r="X2421">
            <v>20089</v>
          </cell>
        </row>
        <row r="2422">
          <cell r="P2422">
            <v>0</v>
          </cell>
          <cell r="Q2422">
            <v>0</v>
          </cell>
          <cell r="R2422">
            <v>0</v>
          </cell>
          <cell r="S2422" t="e">
            <v>#N/A</v>
          </cell>
          <cell r="T2422" t="e">
            <v>#N/A</v>
          </cell>
          <cell r="U2422" t="e">
            <v>#VALUE!</v>
          </cell>
          <cell r="V2422">
            <v>0</v>
          </cell>
          <cell r="W2422">
            <v>104</v>
          </cell>
          <cell r="X2422">
            <v>20089</v>
          </cell>
        </row>
        <row r="2423">
          <cell r="P2423">
            <v>0</v>
          </cell>
          <cell r="Q2423">
            <v>0</v>
          </cell>
          <cell r="R2423">
            <v>0</v>
          </cell>
          <cell r="S2423" t="e">
            <v>#N/A</v>
          </cell>
          <cell r="T2423" t="e">
            <v>#N/A</v>
          </cell>
          <cell r="U2423" t="e">
            <v>#VALUE!</v>
          </cell>
          <cell r="V2423">
            <v>0</v>
          </cell>
          <cell r="W2423">
            <v>104</v>
          </cell>
          <cell r="X2423">
            <v>20089</v>
          </cell>
        </row>
        <row r="2424">
          <cell r="P2424">
            <v>0</v>
          </cell>
          <cell r="Q2424">
            <v>0</v>
          </cell>
          <cell r="R2424">
            <v>0</v>
          </cell>
          <cell r="S2424" t="e">
            <v>#N/A</v>
          </cell>
          <cell r="T2424" t="e">
            <v>#N/A</v>
          </cell>
          <cell r="U2424" t="e">
            <v>#VALUE!</v>
          </cell>
          <cell r="V2424">
            <v>0</v>
          </cell>
          <cell r="W2424">
            <v>104</v>
          </cell>
          <cell r="X2424">
            <v>20089</v>
          </cell>
        </row>
        <row r="2425">
          <cell r="P2425">
            <v>0</v>
          </cell>
          <cell r="Q2425">
            <v>0</v>
          </cell>
          <cell r="R2425">
            <v>0</v>
          </cell>
          <cell r="S2425" t="e">
            <v>#N/A</v>
          </cell>
          <cell r="T2425" t="e">
            <v>#N/A</v>
          </cell>
          <cell r="U2425" t="e">
            <v>#VALUE!</v>
          </cell>
          <cell r="V2425">
            <v>0</v>
          </cell>
          <cell r="W2425">
            <v>104</v>
          </cell>
          <cell r="X2425">
            <v>20089</v>
          </cell>
        </row>
        <row r="2426">
          <cell r="P2426">
            <v>0</v>
          </cell>
          <cell r="Q2426">
            <v>0</v>
          </cell>
          <cell r="R2426">
            <v>0</v>
          </cell>
          <cell r="S2426" t="e">
            <v>#N/A</v>
          </cell>
          <cell r="T2426" t="e">
            <v>#N/A</v>
          </cell>
          <cell r="U2426" t="e">
            <v>#VALUE!</v>
          </cell>
          <cell r="V2426">
            <v>0</v>
          </cell>
          <cell r="W2426">
            <v>104</v>
          </cell>
          <cell r="X2426">
            <v>20089</v>
          </cell>
        </row>
        <row r="2427">
          <cell r="P2427">
            <v>0</v>
          </cell>
          <cell r="Q2427">
            <v>0</v>
          </cell>
          <cell r="R2427">
            <v>0</v>
          </cell>
          <cell r="S2427" t="e">
            <v>#N/A</v>
          </cell>
          <cell r="T2427" t="e">
            <v>#N/A</v>
          </cell>
          <cell r="U2427" t="e">
            <v>#VALUE!</v>
          </cell>
          <cell r="V2427">
            <v>0</v>
          </cell>
          <cell r="W2427">
            <v>104</v>
          </cell>
          <cell r="X2427">
            <v>20089</v>
          </cell>
        </row>
        <row r="2428">
          <cell r="P2428">
            <v>0</v>
          </cell>
          <cell r="Q2428">
            <v>0</v>
          </cell>
          <cell r="R2428">
            <v>0</v>
          </cell>
          <cell r="S2428" t="e">
            <v>#N/A</v>
          </cell>
          <cell r="T2428" t="e">
            <v>#N/A</v>
          </cell>
          <cell r="U2428" t="e">
            <v>#VALUE!</v>
          </cell>
          <cell r="V2428">
            <v>0</v>
          </cell>
          <cell r="W2428">
            <v>104</v>
          </cell>
          <cell r="X2428">
            <v>20089</v>
          </cell>
        </row>
        <row r="2429">
          <cell r="P2429">
            <v>0</v>
          </cell>
          <cell r="Q2429">
            <v>0</v>
          </cell>
          <cell r="R2429">
            <v>0</v>
          </cell>
          <cell r="S2429" t="e">
            <v>#N/A</v>
          </cell>
          <cell r="T2429" t="e">
            <v>#N/A</v>
          </cell>
          <cell r="U2429" t="e">
            <v>#VALUE!</v>
          </cell>
          <cell r="V2429">
            <v>0</v>
          </cell>
          <cell r="W2429">
            <v>104</v>
          </cell>
          <cell r="X2429">
            <v>20089</v>
          </cell>
        </row>
        <row r="2430">
          <cell r="P2430">
            <v>0</v>
          </cell>
          <cell r="Q2430">
            <v>0</v>
          </cell>
          <cell r="R2430">
            <v>0</v>
          </cell>
          <cell r="S2430" t="e">
            <v>#N/A</v>
          </cell>
          <cell r="T2430" t="e">
            <v>#N/A</v>
          </cell>
          <cell r="U2430" t="e">
            <v>#VALUE!</v>
          </cell>
          <cell r="V2430">
            <v>0</v>
          </cell>
          <cell r="W2430">
            <v>104</v>
          </cell>
          <cell r="X2430">
            <v>20089</v>
          </cell>
        </row>
        <row r="2431">
          <cell r="P2431">
            <v>0</v>
          </cell>
          <cell r="Q2431">
            <v>0</v>
          </cell>
          <cell r="R2431">
            <v>0</v>
          </cell>
          <cell r="S2431" t="e">
            <v>#N/A</v>
          </cell>
          <cell r="T2431" t="e">
            <v>#N/A</v>
          </cell>
          <cell r="U2431" t="e">
            <v>#VALUE!</v>
          </cell>
          <cell r="V2431">
            <v>0</v>
          </cell>
          <cell r="W2431">
            <v>104</v>
          </cell>
          <cell r="X2431">
            <v>20089</v>
          </cell>
        </row>
        <row r="2432">
          <cell r="P2432">
            <v>0</v>
          </cell>
          <cell r="Q2432">
            <v>0</v>
          </cell>
          <cell r="R2432">
            <v>0</v>
          </cell>
          <cell r="S2432" t="e">
            <v>#N/A</v>
          </cell>
          <cell r="T2432" t="e">
            <v>#N/A</v>
          </cell>
          <cell r="U2432" t="e">
            <v>#VALUE!</v>
          </cell>
          <cell r="V2432">
            <v>0</v>
          </cell>
          <cell r="W2432">
            <v>104</v>
          </cell>
          <cell r="X2432">
            <v>20089</v>
          </cell>
        </row>
        <row r="2433">
          <cell r="P2433">
            <v>0</v>
          </cell>
          <cell r="Q2433">
            <v>0</v>
          </cell>
          <cell r="R2433">
            <v>0</v>
          </cell>
          <cell r="S2433" t="e">
            <v>#N/A</v>
          </cell>
          <cell r="T2433" t="e">
            <v>#N/A</v>
          </cell>
          <cell r="U2433" t="e">
            <v>#VALUE!</v>
          </cell>
          <cell r="V2433">
            <v>0</v>
          </cell>
          <cell r="W2433">
            <v>104</v>
          </cell>
          <cell r="X2433">
            <v>20089</v>
          </cell>
        </row>
        <row r="2434">
          <cell r="P2434">
            <v>0</v>
          </cell>
          <cell r="Q2434">
            <v>0</v>
          </cell>
          <cell r="R2434">
            <v>0</v>
          </cell>
          <cell r="S2434" t="e">
            <v>#N/A</v>
          </cell>
          <cell r="T2434" t="e">
            <v>#N/A</v>
          </cell>
          <cell r="U2434" t="e">
            <v>#VALUE!</v>
          </cell>
          <cell r="V2434">
            <v>0</v>
          </cell>
          <cell r="W2434">
            <v>104</v>
          </cell>
          <cell r="X2434">
            <v>20089</v>
          </cell>
        </row>
        <row r="2435">
          <cell r="P2435">
            <v>0</v>
          </cell>
          <cell r="Q2435">
            <v>0</v>
          </cell>
          <cell r="R2435">
            <v>0</v>
          </cell>
          <cell r="S2435" t="e">
            <v>#N/A</v>
          </cell>
          <cell r="T2435" t="e">
            <v>#N/A</v>
          </cell>
          <cell r="U2435" t="e">
            <v>#VALUE!</v>
          </cell>
          <cell r="V2435">
            <v>0</v>
          </cell>
          <cell r="W2435">
            <v>104</v>
          </cell>
          <cell r="X2435">
            <v>20089</v>
          </cell>
        </row>
        <row r="2436">
          <cell r="P2436">
            <v>0</v>
          </cell>
          <cell r="Q2436">
            <v>0</v>
          </cell>
          <cell r="R2436">
            <v>0</v>
          </cell>
          <cell r="S2436" t="e">
            <v>#N/A</v>
          </cell>
          <cell r="T2436" t="e">
            <v>#N/A</v>
          </cell>
          <cell r="U2436" t="e">
            <v>#VALUE!</v>
          </cell>
          <cell r="V2436">
            <v>0</v>
          </cell>
          <cell r="W2436">
            <v>104</v>
          </cell>
          <cell r="X2436">
            <v>20089</v>
          </cell>
        </row>
        <row r="2437">
          <cell r="P2437">
            <v>0</v>
          </cell>
          <cell r="Q2437">
            <v>0</v>
          </cell>
          <cell r="R2437">
            <v>0</v>
          </cell>
          <cell r="S2437" t="e">
            <v>#N/A</v>
          </cell>
          <cell r="T2437" t="e">
            <v>#N/A</v>
          </cell>
          <cell r="U2437" t="e">
            <v>#VALUE!</v>
          </cell>
          <cell r="V2437">
            <v>0</v>
          </cell>
          <cell r="W2437">
            <v>104</v>
          </cell>
          <cell r="X2437">
            <v>20089</v>
          </cell>
        </row>
        <row r="2438">
          <cell r="P2438">
            <v>0</v>
          </cell>
          <cell r="Q2438">
            <v>0</v>
          </cell>
          <cell r="R2438">
            <v>0</v>
          </cell>
          <cell r="S2438" t="e">
            <v>#N/A</v>
          </cell>
          <cell r="T2438" t="e">
            <v>#N/A</v>
          </cell>
          <cell r="U2438" t="e">
            <v>#VALUE!</v>
          </cell>
          <cell r="V2438">
            <v>0</v>
          </cell>
          <cell r="W2438">
            <v>104</v>
          </cell>
          <cell r="X2438">
            <v>20089</v>
          </cell>
        </row>
        <row r="2439">
          <cell r="P2439">
            <v>0</v>
          </cell>
          <cell r="Q2439">
            <v>0</v>
          </cell>
          <cell r="R2439">
            <v>0</v>
          </cell>
          <cell r="S2439" t="e">
            <v>#N/A</v>
          </cell>
          <cell r="T2439" t="e">
            <v>#N/A</v>
          </cell>
          <cell r="U2439" t="e">
            <v>#VALUE!</v>
          </cell>
          <cell r="V2439">
            <v>0</v>
          </cell>
          <cell r="W2439">
            <v>104</v>
          </cell>
          <cell r="X2439">
            <v>20089</v>
          </cell>
        </row>
        <row r="2440">
          <cell r="P2440">
            <v>0</v>
          </cell>
          <cell r="Q2440">
            <v>0</v>
          </cell>
          <cell r="R2440">
            <v>0</v>
          </cell>
          <cell r="S2440" t="e">
            <v>#N/A</v>
          </cell>
          <cell r="T2440" t="e">
            <v>#N/A</v>
          </cell>
          <cell r="U2440" t="e">
            <v>#VALUE!</v>
          </cell>
          <cell r="V2440">
            <v>0</v>
          </cell>
          <cell r="W2440">
            <v>104</v>
          </cell>
          <cell r="X2440">
            <v>20089</v>
          </cell>
        </row>
        <row r="2441">
          <cell r="P2441">
            <v>0</v>
          </cell>
          <cell r="Q2441">
            <v>0</v>
          </cell>
          <cell r="R2441">
            <v>0</v>
          </cell>
          <cell r="S2441" t="e">
            <v>#N/A</v>
          </cell>
          <cell r="T2441" t="e">
            <v>#N/A</v>
          </cell>
          <cell r="U2441" t="e">
            <v>#VALUE!</v>
          </cell>
          <cell r="V2441">
            <v>0</v>
          </cell>
          <cell r="W2441">
            <v>104</v>
          </cell>
          <cell r="X2441">
            <v>20089</v>
          </cell>
        </row>
        <row r="2442">
          <cell r="P2442">
            <v>0</v>
          </cell>
          <cell r="Q2442">
            <v>0</v>
          </cell>
          <cell r="R2442">
            <v>0</v>
          </cell>
          <cell r="S2442" t="e">
            <v>#N/A</v>
          </cell>
          <cell r="T2442" t="e">
            <v>#N/A</v>
          </cell>
          <cell r="U2442" t="e">
            <v>#VALUE!</v>
          </cell>
          <cell r="V2442">
            <v>0</v>
          </cell>
          <cell r="W2442">
            <v>104</v>
          </cell>
          <cell r="X2442">
            <v>20089</v>
          </cell>
        </row>
        <row r="2443">
          <cell r="P2443">
            <v>0</v>
          </cell>
          <cell r="Q2443">
            <v>0</v>
          </cell>
          <cell r="R2443">
            <v>0</v>
          </cell>
          <cell r="S2443" t="e">
            <v>#N/A</v>
          </cell>
          <cell r="T2443" t="e">
            <v>#N/A</v>
          </cell>
          <cell r="U2443" t="e">
            <v>#VALUE!</v>
          </cell>
          <cell r="V2443">
            <v>0</v>
          </cell>
          <cell r="W2443">
            <v>104</v>
          </cell>
          <cell r="X2443">
            <v>20089</v>
          </cell>
        </row>
        <row r="2444">
          <cell r="P2444">
            <v>0</v>
          </cell>
          <cell r="Q2444">
            <v>0</v>
          </cell>
          <cell r="R2444">
            <v>0</v>
          </cell>
          <cell r="S2444" t="e">
            <v>#N/A</v>
          </cell>
          <cell r="T2444" t="e">
            <v>#N/A</v>
          </cell>
          <cell r="U2444" t="e">
            <v>#VALUE!</v>
          </cell>
          <cell r="V2444">
            <v>0</v>
          </cell>
          <cell r="W2444">
            <v>104</v>
          </cell>
          <cell r="X2444">
            <v>20089</v>
          </cell>
        </row>
        <row r="2445">
          <cell r="P2445">
            <v>0</v>
          </cell>
          <cell r="Q2445">
            <v>0</v>
          </cell>
          <cell r="R2445">
            <v>0</v>
          </cell>
          <cell r="S2445" t="e">
            <v>#N/A</v>
          </cell>
          <cell r="T2445" t="e">
            <v>#N/A</v>
          </cell>
          <cell r="U2445" t="e">
            <v>#VALUE!</v>
          </cell>
          <cell r="V2445">
            <v>0</v>
          </cell>
          <cell r="W2445">
            <v>104</v>
          </cell>
          <cell r="X2445">
            <v>20089</v>
          </cell>
        </row>
        <row r="2446">
          <cell r="P2446">
            <v>0</v>
          </cell>
          <cell r="Q2446">
            <v>0</v>
          </cell>
          <cell r="R2446">
            <v>0</v>
          </cell>
          <cell r="S2446" t="e">
            <v>#N/A</v>
          </cell>
          <cell r="T2446" t="e">
            <v>#N/A</v>
          </cell>
          <cell r="U2446" t="e">
            <v>#VALUE!</v>
          </cell>
          <cell r="V2446">
            <v>0</v>
          </cell>
          <cell r="W2446">
            <v>104</v>
          </cell>
          <cell r="X2446">
            <v>20089</v>
          </cell>
        </row>
        <row r="2447">
          <cell r="P2447">
            <v>0</v>
          </cell>
          <cell r="Q2447">
            <v>0</v>
          </cell>
          <cell r="R2447">
            <v>0</v>
          </cell>
          <cell r="S2447" t="e">
            <v>#N/A</v>
          </cell>
          <cell r="T2447" t="e">
            <v>#N/A</v>
          </cell>
          <cell r="U2447" t="e">
            <v>#VALUE!</v>
          </cell>
          <cell r="V2447">
            <v>0</v>
          </cell>
          <cell r="W2447">
            <v>104</v>
          </cell>
          <cell r="X2447">
            <v>20089</v>
          </cell>
        </row>
        <row r="2448">
          <cell r="P2448">
            <v>0</v>
          </cell>
          <cell r="Q2448">
            <v>0</v>
          </cell>
          <cell r="R2448">
            <v>0</v>
          </cell>
          <cell r="S2448" t="e">
            <v>#N/A</v>
          </cell>
          <cell r="T2448" t="e">
            <v>#N/A</v>
          </cell>
          <cell r="U2448" t="e">
            <v>#VALUE!</v>
          </cell>
          <cell r="V2448">
            <v>0</v>
          </cell>
          <cell r="W2448">
            <v>104</v>
          </cell>
          <cell r="X2448">
            <v>20089</v>
          </cell>
        </row>
        <row r="2449">
          <cell r="P2449">
            <v>0</v>
          </cell>
          <cell r="Q2449">
            <v>0</v>
          </cell>
          <cell r="R2449">
            <v>0</v>
          </cell>
          <cell r="S2449" t="e">
            <v>#N/A</v>
          </cell>
          <cell r="T2449" t="e">
            <v>#N/A</v>
          </cell>
          <cell r="U2449" t="e">
            <v>#VALUE!</v>
          </cell>
          <cell r="V2449">
            <v>0</v>
          </cell>
          <cell r="W2449">
            <v>104</v>
          </cell>
          <cell r="X2449">
            <v>20089</v>
          </cell>
        </row>
        <row r="2450">
          <cell r="P2450">
            <v>0</v>
          </cell>
          <cell r="Q2450">
            <v>0</v>
          </cell>
          <cell r="R2450">
            <v>0</v>
          </cell>
          <cell r="S2450" t="e">
            <v>#N/A</v>
          </cell>
          <cell r="T2450" t="e">
            <v>#N/A</v>
          </cell>
          <cell r="U2450" t="e">
            <v>#VALUE!</v>
          </cell>
          <cell r="V2450">
            <v>0</v>
          </cell>
          <cell r="W2450">
            <v>104</v>
          </cell>
          <cell r="X2450">
            <v>20089</v>
          </cell>
        </row>
        <row r="2451">
          <cell r="P2451">
            <v>0</v>
          </cell>
          <cell r="Q2451">
            <v>0</v>
          </cell>
          <cell r="R2451">
            <v>0</v>
          </cell>
          <cell r="S2451" t="e">
            <v>#N/A</v>
          </cell>
          <cell r="T2451" t="e">
            <v>#N/A</v>
          </cell>
          <cell r="U2451" t="e">
            <v>#VALUE!</v>
          </cell>
          <cell r="V2451">
            <v>0</v>
          </cell>
          <cell r="W2451">
            <v>104</v>
          </cell>
          <cell r="X2451">
            <v>20089</v>
          </cell>
        </row>
        <row r="2452">
          <cell r="P2452">
            <v>0</v>
          </cell>
          <cell r="Q2452">
            <v>0</v>
          </cell>
          <cell r="R2452">
            <v>0</v>
          </cell>
          <cell r="S2452" t="e">
            <v>#N/A</v>
          </cell>
          <cell r="T2452" t="e">
            <v>#N/A</v>
          </cell>
          <cell r="U2452" t="e">
            <v>#VALUE!</v>
          </cell>
          <cell r="V2452">
            <v>0</v>
          </cell>
          <cell r="W2452">
            <v>104</v>
          </cell>
          <cell r="X2452">
            <v>20089</v>
          </cell>
        </row>
        <row r="2453">
          <cell r="P2453">
            <v>0</v>
          </cell>
          <cell r="Q2453">
            <v>0</v>
          </cell>
          <cell r="R2453">
            <v>0</v>
          </cell>
          <cell r="S2453" t="e">
            <v>#N/A</v>
          </cell>
          <cell r="T2453" t="e">
            <v>#N/A</v>
          </cell>
          <cell r="U2453" t="e">
            <v>#VALUE!</v>
          </cell>
          <cell r="V2453">
            <v>0</v>
          </cell>
          <cell r="W2453">
            <v>104</v>
          </cell>
          <cell r="X2453">
            <v>20089</v>
          </cell>
        </row>
        <row r="2454">
          <cell r="P2454">
            <v>0</v>
          </cell>
          <cell r="Q2454">
            <v>0</v>
          </cell>
          <cell r="R2454">
            <v>0</v>
          </cell>
          <cell r="S2454" t="e">
            <v>#N/A</v>
          </cell>
          <cell r="T2454" t="e">
            <v>#N/A</v>
          </cell>
          <cell r="U2454" t="e">
            <v>#VALUE!</v>
          </cell>
          <cell r="V2454">
            <v>0</v>
          </cell>
          <cell r="W2454">
            <v>104</v>
          </cell>
          <cell r="X2454">
            <v>20089</v>
          </cell>
        </row>
        <row r="2455">
          <cell r="P2455">
            <v>0</v>
          </cell>
          <cell r="Q2455">
            <v>0</v>
          </cell>
          <cell r="R2455">
            <v>0</v>
          </cell>
          <cell r="S2455" t="e">
            <v>#N/A</v>
          </cell>
          <cell r="T2455" t="e">
            <v>#N/A</v>
          </cell>
          <cell r="U2455" t="e">
            <v>#VALUE!</v>
          </cell>
          <cell r="V2455">
            <v>0</v>
          </cell>
          <cell r="W2455">
            <v>104</v>
          </cell>
          <cell r="X2455">
            <v>20089</v>
          </cell>
        </row>
        <row r="2456">
          <cell r="P2456">
            <v>0</v>
          </cell>
          <cell r="Q2456">
            <v>0</v>
          </cell>
          <cell r="R2456">
            <v>0</v>
          </cell>
          <cell r="S2456" t="e">
            <v>#N/A</v>
          </cell>
          <cell r="T2456" t="e">
            <v>#N/A</v>
          </cell>
          <cell r="U2456" t="e">
            <v>#VALUE!</v>
          </cell>
          <cell r="V2456">
            <v>0</v>
          </cell>
          <cell r="W2456">
            <v>104</v>
          </cell>
          <cell r="X2456">
            <v>20089</v>
          </cell>
        </row>
        <row r="2457">
          <cell r="P2457">
            <v>0</v>
          </cell>
          <cell r="Q2457">
            <v>0</v>
          </cell>
          <cell r="R2457">
            <v>0</v>
          </cell>
          <cell r="S2457" t="e">
            <v>#N/A</v>
          </cell>
          <cell r="T2457" t="e">
            <v>#N/A</v>
          </cell>
          <cell r="U2457" t="e">
            <v>#VALUE!</v>
          </cell>
          <cell r="V2457">
            <v>0</v>
          </cell>
          <cell r="W2457">
            <v>104</v>
          </cell>
          <cell r="X2457">
            <v>20089</v>
          </cell>
        </row>
        <row r="2458">
          <cell r="P2458">
            <v>0</v>
          </cell>
          <cell r="Q2458">
            <v>0</v>
          </cell>
          <cell r="R2458">
            <v>0</v>
          </cell>
          <cell r="S2458" t="e">
            <v>#N/A</v>
          </cell>
          <cell r="T2458" t="e">
            <v>#N/A</v>
          </cell>
          <cell r="U2458" t="e">
            <v>#VALUE!</v>
          </cell>
          <cell r="V2458">
            <v>0</v>
          </cell>
          <cell r="W2458">
            <v>104</v>
          </cell>
          <cell r="X2458">
            <v>20089</v>
          </cell>
        </row>
        <row r="2459">
          <cell r="P2459">
            <v>0</v>
          </cell>
          <cell r="Q2459">
            <v>0</v>
          </cell>
          <cell r="R2459">
            <v>0</v>
          </cell>
          <cell r="S2459" t="e">
            <v>#N/A</v>
          </cell>
          <cell r="T2459" t="e">
            <v>#N/A</v>
          </cell>
          <cell r="U2459" t="e">
            <v>#VALUE!</v>
          </cell>
          <cell r="V2459">
            <v>0</v>
          </cell>
          <cell r="W2459">
            <v>104</v>
          </cell>
          <cell r="X2459">
            <v>20089</v>
          </cell>
        </row>
        <row r="2460">
          <cell r="P2460">
            <v>0</v>
          </cell>
          <cell r="Q2460">
            <v>0</v>
          </cell>
          <cell r="R2460">
            <v>0</v>
          </cell>
          <cell r="S2460" t="e">
            <v>#N/A</v>
          </cell>
          <cell r="T2460" t="e">
            <v>#N/A</v>
          </cell>
          <cell r="U2460" t="e">
            <v>#VALUE!</v>
          </cell>
          <cell r="V2460">
            <v>0</v>
          </cell>
          <cell r="W2460">
            <v>104</v>
          </cell>
          <cell r="X2460">
            <v>20089</v>
          </cell>
        </row>
        <row r="2461">
          <cell r="P2461">
            <v>0</v>
          </cell>
          <cell r="Q2461">
            <v>0</v>
          </cell>
          <cell r="R2461">
            <v>0</v>
          </cell>
          <cell r="S2461" t="e">
            <v>#N/A</v>
          </cell>
          <cell r="T2461" t="e">
            <v>#N/A</v>
          </cell>
          <cell r="U2461" t="e">
            <v>#VALUE!</v>
          </cell>
          <cell r="V2461">
            <v>0</v>
          </cell>
          <cell r="W2461">
            <v>104</v>
          </cell>
          <cell r="X2461">
            <v>20089</v>
          </cell>
        </row>
        <row r="2462">
          <cell r="P2462">
            <v>0</v>
          </cell>
          <cell r="Q2462">
            <v>0</v>
          </cell>
          <cell r="R2462">
            <v>0</v>
          </cell>
          <cell r="S2462" t="e">
            <v>#N/A</v>
          </cell>
          <cell r="T2462" t="e">
            <v>#N/A</v>
          </cell>
          <cell r="U2462" t="e">
            <v>#VALUE!</v>
          </cell>
          <cell r="V2462">
            <v>0</v>
          </cell>
          <cell r="W2462">
            <v>104</v>
          </cell>
          <cell r="X2462">
            <v>20089</v>
          </cell>
        </row>
        <row r="2463">
          <cell r="P2463">
            <v>0</v>
          </cell>
          <cell r="Q2463">
            <v>0</v>
          </cell>
          <cell r="R2463">
            <v>0</v>
          </cell>
          <cell r="S2463" t="e">
            <v>#N/A</v>
          </cell>
          <cell r="T2463" t="e">
            <v>#N/A</v>
          </cell>
          <cell r="U2463" t="e">
            <v>#VALUE!</v>
          </cell>
          <cell r="V2463">
            <v>0</v>
          </cell>
          <cell r="W2463">
            <v>104</v>
          </cell>
          <cell r="X2463">
            <v>20089</v>
          </cell>
        </row>
        <row r="2464">
          <cell r="P2464">
            <v>0</v>
          </cell>
          <cell r="Q2464">
            <v>0</v>
          </cell>
          <cell r="R2464">
            <v>0</v>
          </cell>
          <cell r="S2464" t="e">
            <v>#N/A</v>
          </cell>
          <cell r="T2464" t="e">
            <v>#N/A</v>
          </cell>
          <cell r="U2464" t="e">
            <v>#VALUE!</v>
          </cell>
          <cell r="V2464">
            <v>0</v>
          </cell>
          <cell r="W2464">
            <v>104</v>
          </cell>
          <cell r="X2464">
            <v>20089</v>
          </cell>
        </row>
        <row r="2465">
          <cell r="P2465">
            <v>0</v>
          </cell>
          <cell r="Q2465">
            <v>0</v>
          </cell>
          <cell r="R2465">
            <v>0</v>
          </cell>
          <cell r="S2465" t="e">
            <v>#N/A</v>
          </cell>
          <cell r="T2465" t="e">
            <v>#N/A</v>
          </cell>
          <cell r="U2465" t="e">
            <v>#VALUE!</v>
          </cell>
          <cell r="V2465">
            <v>0</v>
          </cell>
          <cell r="W2465">
            <v>104</v>
          </cell>
          <cell r="X2465">
            <v>20089</v>
          </cell>
        </row>
        <row r="2466">
          <cell r="P2466">
            <v>0</v>
          </cell>
          <cell r="Q2466">
            <v>0</v>
          </cell>
          <cell r="R2466">
            <v>0</v>
          </cell>
          <cell r="S2466" t="e">
            <v>#N/A</v>
          </cell>
          <cell r="T2466" t="e">
            <v>#N/A</v>
          </cell>
          <cell r="U2466" t="e">
            <v>#VALUE!</v>
          </cell>
          <cell r="V2466">
            <v>0</v>
          </cell>
          <cell r="W2466">
            <v>104</v>
          </cell>
          <cell r="X2466">
            <v>20089</v>
          </cell>
        </row>
        <row r="2467">
          <cell r="P2467">
            <v>0</v>
          </cell>
          <cell r="Q2467">
            <v>0</v>
          </cell>
          <cell r="R2467">
            <v>0</v>
          </cell>
          <cell r="S2467" t="e">
            <v>#N/A</v>
          </cell>
          <cell r="T2467" t="e">
            <v>#N/A</v>
          </cell>
          <cell r="U2467" t="e">
            <v>#VALUE!</v>
          </cell>
          <cell r="V2467">
            <v>0</v>
          </cell>
          <cell r="W2467">
            <v>104</v>
          </cell>
          <cell r="X2467">
            <v>20089</v>
          </cell>
        </row>
        <row r="2468">
          <cell r="P2468">
            <v>0</v>
          </cell>
          <cell r="Q2468">
            <v>0</v>
          </cell>
          <cell r="R2468">
            <v>0</v>
          </cell>
          <cell r="S2468" t="e">
            <v>#N/A</v>
          </cell>
          <cell r="T2468" t="e">
            <v>#N/A</v>
          </cell>
          <cell r="U2468" t="e">
            <v>#VALUE!</v>
          </cell>
          <cell r="V2468">
            <v>0</v>
          </cell>
          <cell r="W2468">
            <v>104</v>
          </cell>
          <cell r="X2468">
            <v>20089</v>
          </cell>
        </row>
        <row r="2469">
          <cell r="P2469">
            <v>0</v>
          </cell>
          <cell r="Q2469">
            <v>0</v>
          </cell>
          <cell r="R2469">
            <v>0</v>
          </cell>
          <cell r="S2469" t="e">
            <v>#N/A</v>
          </cell>
          <cell r="T2469" t="e">
            <v>#N/A</v>
          </cell>
          <cell r="U2469" t="e">
            <v>#VALUE!</v>
          </cell>
          <cell r="V2469">
            <v>0</v>
          </cell>
          <cell r="W2469">
            <v>104</v>
          </cell>
          <cell r="X2469">
            <v>20089</v>
          </cell>
        </row>
        <row r="2470">
          <cell r="P2470">
            <v>0</v>
          </cell>
          <cell r="Q2470">
            <v>0</v>
          </cell>
          <cell r="R2470">
            <v>0</v>
          </cell>
          <cell r="S2470" t="e">
            <v>#N/A</v>
          </cell>
          <cell r="T2470" t="e">
            <v>#N/A</v>
          </cell>
          <cell r="U2470" t="e">
            <v>#VALUE!</v>
          </cell>
          <cell r="V2470">
            <v>0</v>
          </cell>
          <cell r="W2470">
            <v>104</v>
          </cell>
          <cell r="X2470">
            <v>20089</v>
          </cell>
        </row>
        <row r="2471">
          <cell r="P2471">
            <v>0</v>
          </cell>
          <cell r="Q2471">
            <v>0</v>
          </cell>
          <cell r="R2471">
            <v>0</v>
          </cell>
          <cell r="S2471" t="e">
            <v>#N/A</v>
          </cell>
          <cell r="T2471" t="e">
            <v>#N/A</v>
          </cell>
          <cell r="U2471" t="e">
            <v>#VALUE!</v>
          </cell>
          <cell r="V2471">
            <v>0</v>
          </cell>
          <cell r="W2471">
            <v>104</v>
          </cell>
          <cell r="X2471">
            <v>20089</v>
          </cell>
        </row>
        <row r="2472">
          <cell r="P2472">
            <v>0</v>
          </cell>
          <cell r="Q2472">
            <v>0</v>
          </cell>
          <cell r="R2472">
            <v>0</v>
          </cell>
          <cell r="S2472" t="e">
            <v>#N/A</v>
          </cell>
          <cell r="T2472" t="e">
            <v>#N/A</v>
          </cell>
          <cell r="U2472" t="e">
            <v>#VALUE!</v>
          </cell>
          <cell r="V2472">
            <v>0</v>
          </cell>
          <cell r="W2472">
            <v>104</v>
          </cell>
          <cell r="X2472">
            <v>20089</v>
          </cell>
        </row>
        <row r="2473">
          <cell r="P2473">
            <v>0</v>
          </cell>
          <cell r="Q2473">
            <v>0</v>
          </cell>
          <cell r="R2473">
            <v>0</v>
          </cell>
          <cell r="S2473" t="e">
            <v>#N/A</v>
          </cell>
          <cell r="T2473" t="e">
            <v>#N/A</v>
          </cell>
          <cell r="U2473" t="e">
            <v>#VALUE!</v>
          </cell>
          <cell r="V2473">
            <v>0</v>
          </cell>
          <cell r="W2473">
            <v>104</v>
          </cell>
          <cell r="X2473">
            <v>20089</v>
          </cell>
        </row>
        <row r="2474">
          <cell r="P2474">
            <v>0</v>
          </cell>
          <cell r="Q2474">
            <v>0</v>
          </cell>
          <cell r="R2474">
            <v>0</v>
          </cell>
          <cell r="S2474" t="e">
            <v>#N/A</v>
          </cell>
          <cell r="T2474" t="e">
            <v>#N/A</v>
          </cell>
          <cell r="U2474" t="e">
            <v>#VALUE!</v>
          </cell>
          <cell r="V2474">
            <v>0</v>
          </cell>
          <cell r="W2474">
            <v>104</v>
          </cell>
          <cell r="X2474">
            <v>20089</v>
          </cell>
        </row>
        <row r="2475">
          <cell r="P2475">
            <v>0</v>
          </cell>
          <cell r="Q2475">
            <v>0</v>
          </cell>
          <cell r="R2475">
            <v>0</v>
          </cell>
          <cell r="S2475" t="e">
            <v>#N/A</v>
          </cell>
          <cell r="T2475" t="e">
            <v>#N/A</v>
          </cell>
          <cell r="U2475" t="e">
            <v>#VALUE!</v>
          </cell>
          <cell r="V2475">
            <v>0</v>
          </cell>
          <cell r="W2475">
            <v>104</v>
          </cell>
          <cell r="X2475">
            <v>20089</v>
          </cell>
        </row>
        <row r="2476">
          <cell r="P2476">
            <v>0</v>
          </cell>
          <cell r="Q2476">
            <v>0</v>
          </cell>
          <cell r="R2476">
            <v>0</v>
          </cell>
          <cell r="S2476" t="e">
            <v>#N/A</v>
          </cell>
          <cell r="T2476" t="e">
            <v>#N/A</v>
          </cell>
          <cell r="U2476" t="e">
            <v>#VALUE!</v>
          </cell>
          <cell r="V2476">
            <v>0</v>
          </cell>
          <cell r="W2476">
            <v>104</v>
          </cell>
          <cell r="X2476">
            <v>20089</v>
          </cell>
        </row>
        <row r="2477">
          <cell r="P2477">
            <v>0</v>
          </cell>
          <cell r="Q2477">
            <v>0</v>
          </cell>
          <cell r="R2477">
            <v>0</v>
          </cell>
          <cell r="S2477" t="e">
            <v>#N/A</v>
          </cell>
          <cell r="T2477" t="e">
            <v>#N/A</v>
          </cell>
          <cell r="U2477" t="e">
            <v>#VALUE!</v>
          </cell>
          <cell r="V2477">
            <v>0</v>
          </cell>
          <cell r="W2477">
            <v>104</v>
          </cell>
          <cell r="X2477">
            <v>20089</v>
          </cell>
        </row>
        <row r="2478">
          <cell r="P2478">
            <v>0</v>
          </cell>
          <cell r="Q2478">
            <v>0</v>
          </cell>
          <cell r="R2478">
            <v>0</v>
          </cell>
          <cell r="S2478" t="e">
            <v>#N/A</v>
          </cell>
          <cell r="T2478" t="e">
            <v>#N/A</v>
          </cell>
          <cell r="U2478" t="e">
            <v>#VALUE!</v>
          </cell>
          <cell r="V2478">
            <v>0</v>
          </cell>
          <cell r="W2478">
            <v>104</v>
          </cell>
          <cell r="X2478">
            <v>20089</v>
          </cell>
        </row>
        <row r="2479">
          <cell r="P2479">
            <v>0</v>
          </cell>
          <cell r="Q2479">
            <v>0</v>
          </cell>
          <cell r="R2479">
            <v>0</v>
          </cell>
          <cell r="S2479" t="e">
            <v>#N/A</v>
          </cell>
          <cell r="T2479" t="e">
            <v>#N/A</v>
          </cell>
          <cell r="U2479" t="e">
            <v>#VALUE!</v>
          </cell>
          <cell r="V2479">
            <v>0</v>
          </cell>
          <cell r="W2479">
            <v>104</v>
          </cell>
          <cell r="X2479">
            <v>20089</v>
          </cell>
        </row>
        <row r="2480">
          <cell r="P2480">
            <v>0</v>
          </cell>
          <cell r="Q2480">
            <v>0</v>
          </cell>
          <cell r="R2480">
            <v>0</v>
          </cell>
          <cell r="S2480" t="e">
            <v>#N/A</v>
          </cell>
          <cell r="T2480" t="e">
            <v>#N/A</v>
          </cell>
          <cell r="U2480" t="e">
            <v>#VALUE!</v>
          </cell>
          <cell r="V2480">
            <v>0</v>
          </cell>
          <cell r="W2480">
            <v>104</v>
          </cell>
          <cell r="X2480">
            <v>20089</v>
          </cell>
        </row>
        <row r="2481">
          <cell r="P2481">
            <v>0</v>
          </cell>
          <cell r="Q2481">
            <v>0</v>
          </cell>
          <cell r="R2481">
            <v>0</v>
          </cell>
          <cell r="S2481" t="e">
            <v>#N/A</v>
          </cell>
          <cell r="T2481" t="e">
            <v>#N/A</v>
          </cell>
          <cell r="U2481" t="e">
            <v>#VALUE!</v>
          </cell>
          <cell r="V2481">
            <v>0</v>
          </cell>
          <cell r="W2481">
            <v>104</v>
          </cell>
          <cell r="X2481">
            <v>20089</v>
          </cell>
        </row>
        <row r="2482">
          <cell r="P2482">
            <v>0</v>
          </cell>
          <cell r="Q2482">
            <v>0</v>
          </cell>
          <cell r="R2482">
            <v>0</v>
          </cell>
          <cell r="S2482" t="e">
            <v>#N/A</v>
          </cell>
          <cell r="T2482" t="e">
            <v>#N/A</v>
          </cell>
          <cell r="U2482" t="e">
            <v>#VALUE!</v>
          </cell>
          <cell r="V2482">
            <v>0</v>
          </cell>
          <cell r="W2482">
            <v>104</v>
          </cell>
          <cell r="X2482">
            <v>20089</v>
          </cell>
        </row>
        <row r="2483">
          <cell r="P2483">
            <v>0</v>
          </cell>
          <cell r="Q2483">
            <v>0</v>
          </cell>
          <cell r="R2483">
            <v>0</v>
          </cell>
          <cell r="S2483" t="e">
            <v>#N/A</v>
          </cell>
          <cell r="T2483" t="e">
            <v>#N/A</v>
          </cell>
          <cell r="U2483" t="e">
            <v>#VALUE!</v>
          </cell>
          <cell r="V2483">
            <v>0</v>
          </cell>
          <cell r="W2483">
            <v>104</v>
          </cell>
          <cell r="X2483">
            <v>20089</v>
          </cell>
        </row>
        <row r="2484">
          <cell r="P2484">
            <v>0</v>
          </cell>
          <cell r="Q2484">
            <v>0</v>
          </cell>
          <cell r="R2484">
            <v>0</v>
          </cell>
          <cell r="S2484" t="e">
            <v>#N/A</v>
          </cell>
          <cell r="T2484" t="e">
            <v>#N/A</v>
          </cell>
          <cell r="U2484" t="e">
            <v>#VALUE!</v>
          </cell>
          <cell r="V2484">
            <v>0</v>
          </cell>
          <cell r="W2484">
            <v>104</v>
          </cell>
          <cell r="X2484">
            <v>20089</v>
          </cell>
        </row>
        <row r="2485">
          <cell r="P2485">
            <v>0</v>
          </cell>
          <cell r="Q2485">
            <v>0</v>
          </cell>
          <cell r="R2485">
            <v>0</v>
          </cell>
          <cell r="S2485" t="e">
            <v>#N/A</v>
          </cell>
          <cell r="T2485" t="e">
            <v>#N/A</v>
          </cell>
          <cell r="U2485" t="e">
            <v>#VALUE!</v>
          </cell>
          <cell r="V2485">
            <v>0</v>
          </cell>
          <cell r="W2485">
            <v>104</v>
          </cell>
          <cell r="X2485">
            <v>20089</v>
          </cell>
        </row>
        <row r="2486">
          <cell r="P2486">
            <v>0</v>
          </cell>
          <cell r="Q2486">
            <v>0</v>
          </cell>
          <cell r="R2486">
            <v>0</v>
          </cell>
          <cell r="S2486" t="e">
            <v>#N/A</v>
          </cell>
          <cell r="T2486" t="e">
            <v>#N/A</v>
          </cell>
          <cell r="U2486" t="e">
            <v>#VALUE!</v>
          </cell>
          <cell r="V2486">
            <v>0</v>
          </cell>
          <cell r="W2486">
            <v>104</v>
          </cell>
          <cell r="X2486">
            <v>20089</v>
          </cell>
        </row>
        <row r="2487">
          <cell r="P2487">
            <v>0</v>
          </cell>
          <cell r="Q2487">
            <v>0</v>
          </cell>
          <cell r="R2487">
            <v>0</v>
          </cell>
          <cell r="S2487" t="e">
            <v>#N/A</v>
          </cell>
          <cell r="T2487" t="e">
            <v>#N/A</v>
          </cell>
          <cell r="U2487" t="e">
            <v>#VALUE!</v>
          </cell>
          <cell r="V2487">
            <v>0</v>
          </cell>
          <cell r="W2487">
            <v>104</v>
          </cell>
          <cell r="X2487">
            <v>20089</v>
          </cell>
        </row>
        <row r="2488">
          <cell r="P2488">
            <v>0</v>
          </cell>
          <cell r="Q2488">
            <v>0</v>
          </cell>
          <cell r="R2488">
            <v>0</v>
          </cell>
          <cell r="S2488" t="e">
            <v>#N/A</v>
          </cell>
          <cell r="T2488" t="e">
            <v>#N/A</v>
          </cell>
          <cell r="U2488" t="e">
            <v>#VALUE!</v>
          </cell>
          <cell r="V2488">
            <v>0</v>
          </cell>
          <cell r="W2488">
            <v>104</v>
          </cell>
          <cell r="X2488">
            <v>20089</v>
          </cell>
        </row>
        <row r="2489">
          <cell r="P2489">
            <v>0</v>
          </cell>
          <cell r="Q2489">
            <v>0</v>
          </cell>
          <cell r="R2489">
            <v>0</v>
          </cell>
          <cell r="S2489" t="e">
            <v>#N/A</v>
          </cell>
          <cell r="T2489" t="e">
            <v>#N/A</v>
          </cell>
          <cell r="U2489" t="e">
            <v>#VALUE!</v>
          </cell>
          <cell r="V2489">
            <v>0</v>
          </cell>
          <cell r="W2489">
            <v>104</v>
          </cell>
          <cell r="X2489">
            <v>20089</v>
          </cell>
        </row>
        <row r="2490">
          <cell r="P2490">
            <v>0</v>
          </cell>
          <cell r="Q2490">
            <v>0</v>
          </cell>
          <cell r="R2490">
            <v>0</v>
          </cell>
          <cell r="S2490" t="e">
            <v>#N/A</v>
          </cell>
          <cell r="T2490" t="e">
            <v>#N/A</v>
          </cell>
          <cell r="U2490" t="e">
            <v>#VALUE!</v>
          </cell>
          <cell r="V2490">
            <v>0</v>
          </cell>
          <cell r="W2490">
            <v>104</v>
          </cell>
          <cell r="X2490">
            <v>20089</v>
          </cell>
        </row>
        <row r="2491">
          <cell r="P2491">
            <v>0</v>
          </cell>
          <cell r="Q2491">
            <v>0</v>
          </cell>
          <cell r="R2491">
            <v>0</v>
          </cell>
          <cell r="S2491" t="e">
            <v>#N/A</v>
          </cell>
          <cell r="T2491" t="e">
            <v>#N/A</v>
          </cell>
          <cell r="U2491" t="e">
            <v>#VALUE!</v>
          </cell>
          <cell r="V2491">
            <v>0</v>
          </cell>
          <cell r="W2491">
            <v>104</v>
          </cell>
          <cell r="X2491">
            <v>20089</v>
          </cell>
        </row>
        <row r="2492">
          <cell r="P2492">
            <v>0</v>
          </cell>
          <cell r="Q2492">
            <v>0</v>
          </cell>
          <cell r="R2492">
            <v>0</v>
          </cell>
          <cell r="S2492" t="e">
            <v>#N/A</v>
          </cell>
          <cell r="T2492" t="e">
            <v>#N/A</v>
          </cell>
          <cell r="U2492" t="e">
            <v>#VALUE!</v>
          </cell>
          <cell r="V2492">
            <v>0</v>
          </cell>
          <cell r="W2492">
            <v>104</v>
          </cell>
          <cell r="X2492">
            <v>20089</v>
          </cell>
        </row>
        <row r="2493">
          <cell r="P2493">
            <v>0</v>
          </cell>
          <cell r="Q2493">
            <v>0</v>
          </cell>
          <cell r="R2493">
            <v>0</v>
          </cell>
          <cell r="S2493" t="e">
            <v>#N/A</v>
          </cell>
          <cell r="T2493" t="e">
            <v>#N/A</v>
          </cell>
          <cell r="U2493" t="e">
            <v>#VALUE!</v>
          </cell>
          <cell r="V2493">
            <v>0</v>
          </cell>
          <cell r="W2493">
            <v>104</v>
          </cell>
          <cell r="X2493">
            <v>20089</v>
          </cell>
        </row>
        <row r="2494">
          <cell r="P2494">
            <v>0</v>
          </cell>
          <cell r="Q2494">
            <v>0</v>
          </cell>
          <cell r="R2494">
            <v>0</v>
          </cell>
          <cell r="S2494" t="e">
            <v>#N/A</v>
          </cell>
          <cell r="T2494" t="e">
            <v>#N/A</v>
          </cell>
          <cell r="U2494" t="e">
            <v>#VALUE!</v>
          </cell>
          <cell r="V2494">
            <v>0</v>
          </cell>
          <cell r="W2494">
            <v>104</v>
          </cell>
          <cell r="X2494">
            <v>20089</v>
          </cell>
        </row>
        <row r="2495">
          <cell r="P2495">
            <v>0</v>
          </cell>
          <cell r="Q2495">
            <v>0</v>
          </cell>
          <cell r="R2495">
            <v>0</v>
          </cell>
          <cell r="S2495" t="e">
            <v>#N/A</v>
          </cell>
          <cell r="T2495" t="e">
            <v>#N/A</v>
          </cell>
          <cell r="U2495" t="e">
            <v>#VALUE!</v>
          </cell>
          <cell r="V2495">
            <v>0</v>
          </cell>
          <cell r="W2495">
            <v>104</v>
          </cell>
          <cell r="X2495">
            <v>20089</v>
          </cell>
        </row>
        <row r="2496">
          <cell r="P2496">
            <v>0</v>
          </cell>
          <cell r="Q2496">
            <v>0</v>
          </cell>
          <cell r="R2496">
            <v>0</v>
          </cell>
          <cell r="S2496" t="e">
            <v>#N/A</v>
          </cell>
          <cell r="T2496" t="e">
            <v>#N/A</v>
          </cell>
          <cell r="U2496" t="e">
            <v>#VALUE!</v>
          </cell>
          <cell r="V2496">
            <v>0</v>
          </cell>
          <cell r="W2496">
            <v>104</v>
          </cell>
          <cell r="X2496">
            <v>20089</v>
          </cell>
        </row>
        <row r="2497">
          <cell r="P2497">
            <v>0</v>
          </cell>
          <cell r="Q2497">
            <v>0</v>
          </cell>
          <cell r="R2497">
            <v>0</v>
          </cell>
          <cell r="S2497" t="e">
            <v>#N/A</v>
          </cell>
          <cell r="T2497" t="e">
            <v>#N/A</v>
          </cell>
          <cell r="U2497" t="e">
            <v>#VALUE!</v>
          </cell>
          <cell r="V2497">
            <v>0</v>
          </cell>
          <cell r="W2497">
            <v>104</v>
          </cell>
          <cell r="X2497">
            <v>20089</v>
          </cell>
        </row>
        <row r="2498">
          <cell r="P2498">
            <v>0</v>
          </cell>
          <cell r="Q2498">
            <v>0</v>
          </cell>
          <cell r="R2498">
            <v>0</v>
          </cell>
          <cell r="S2498" t="e">
            <v>#N/A</v>
          </cell>
          <cell r="T2498" t="e">
            <v>#N/A</v>
          </cell>
          <cell r="U2498" t="e">
            <v>#VALUE!</v>
          </cell>
          <cell r="V2498">
            <v>0</v>
          </cell>
          <cell r="W2498">
            <v>104</v>
          </cell>
          <cell r="X2498">
            <v>20089</v>
          </cell>
        </row>
        <row r="2499">
          <cell r="P2499">
            <v>0</v>
          </cell>
          <cell r="Q2499">
            <v>0</v>
          </cell>
          <cell r="R2499">
            <v>0</v>
          </cell>
          <cell r="S2499" t="e">
            <v>#N/A</v>
          </cell>
          <cell r="T2499" t="e">
            <v>#N/A</v>
          </cell>
          <cell r="U2499" t="e">
            <v>#VALUE!</v>
          </cell>
          <cell r="V2499">
            <v>0</v>
          </cell>
          <cell r="W2499">
            <v>104</v>
          </cell>
          <cell r="X2499">
            <v>20089</v>
          </cell>
        </row>
        <row r="2500">
          <cell r="P2500">
            <v>0</v>
          </cell>
          <cell r="Q2500">
            <v>0</v>
          </cell>
          <cell r="R2500">
            <v>0</v>
          </cell>
          <cell r="S2500" t="e">
            <v>#N/A</v>
          </cell>
          <cell r="T2500" t="e">
            <v>#N/A</v>
          </cell>
          <cell r="U2500" t="e">
            <v>#VALUE!</v>
          </cell>
          <cell r="V2500">
            <v>0</v>
          </cell>
          <cell r="W2500">
            <v>104</v>
          </cell>
          <cell r="X2500">
            <v>20089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arga BBM Indonesia"/>
    </sheetNames>
    <sheetDataSet>
      <sheetData sheetId="0"/>
      <sheetData sheetId="1" refreshError="1">
        <row r="5">
          <cell r="B5" t="str">
            <v>DPCAC</v>
          </cell>
          <cell r="C5" t="str">
            <v>DPCAD</v>
          </cell>
          <cell r="D5" t="str">
            <v>DPCAH</v>
          </cell>
        </row>
        <row r="6">
          <cell r="B6" t="str">
            <v>IDR/Liter</v>
          </cell>
          <cell r="C6" t="str">
            <v>IDR/Liter</v>
          </cell>
          <cell r="D6" t="str">
            <v>IDR/Liter</v>
          </cell>
        </row>
        <row r="8">
          <cell r="A8">
            <v>37987</v>
          </cell>
          <cell r="B8">
            <v>1810</v>
          </cell>
          <cell r="C8">
            <v>1998.8426918131158</v>
          </cell>
          <cell r="D8">
            <v>700</v>
          </cell>
        </row>
        <row r="9">
          <cell r="A9">
            <v>38018</v>
          </cell>
          <cell r="B9">
            <v>1810</v>
          </cell>
          <cell r="C9">
            <v>2043.3096315449259</v>
          </cell>
          <cell r="D9">
            <v>700</v>
          </cell>
        </row>
        <row r="10">
          <cell r="A10">
            <v>38047</v>
          </cell>
          <cell r="B10">
            <v>1810</v>
          </cell>
          <cell r="C10">
            <v>2104.8250380352097</v>
          </cell>
          <cell r="D10">
            <v>700</v>
          </cell>
        </row>
        <row r="11">
          <cell r="A11">
            <v>38078</v>
          </cell>
          <cell r="B11">
            <v>1810</v>
          </cell>
          <cell r="C11">
            <v>2200.8520865195542</v>
          </cell>
          <cell r="D11">
            <v>700</v>
          </cell>
        </row>
        <row r="12">
          <cell r="A12">
            <v>38108</v>
          </cell>
          <cell r="B12">
            <v>1810</v>
          </cell>
          <cell r="C12">
            <v>2598.9541611036943</v>
          </cell>
          <cell r="D12">
            <v>700</v>
          </cell>
        </row>
        <row r="13">
          <cell r="A13">
            <v>38139</v>
          </cell>
          <cell r="B13">
            <v>1810</v>
          </cell>
          <cell r="C13">
            <v>2585.1127473538886</v>
          </cell>
          <cell r="D13">
            <v>700</v>
          </cell>
        </row>
        <row r="14">
          <cell r="A14">
            <v>38169</v>
          </cell>
          <cell r="B14">
            <v>1810</v>
          </cell>
          <cell r="C14">
            <v>2671.2174680194089</v>
          </cell>
          <cell r="D14">
            <v>700</v>
          </cell>
        </row>
        <row r="15">
          <cell r="A15">
            <v>38200</v>
          </cell>
          <cell r="B15">
            <v>1810</v>
          </cell>
          <cell r="C15">
            <v>2975.1226036558178</v>
          </cell>
          <cell r="D15">
            <v>700</v>
          </cell>
        </row>
        <row r="16">
          <cell r="A16">
            <v>38231</v>
          </cell>
          <cell r="B16">
            <v>1810</v>
          </cell>
          <cell r="C16">
            <v>3164.4518272425248</v>
          </cell>
          <cell r="D16">
            <v>700</v>
          </cell>
        </row>
        <row r="17">
          <cell r="A17">
            <v>38261</v>
          </cell>
          <cell r="B17">
            <v>1810</v>
          </cell>
          <cell r="C17">
            <v>3474.7412464214931</v>
          </cell>
          <cell r="D17">
            <v>700</v>
          </cell>
        </row>
        <row r="18">
          <cell r="A18">
            <v>38292</v>
          </cell>
          <cell r="B18">
            <v>1810</v>
          </cell>
          <cell r="C18">
            <v>3314.8355336764375</v>
          </cell>
          <cell r="D18">
            <v>700</v>
          </cell>
        </row>
        <row r="19">
          <cell r="A19">
            <v>38322</v>
          </cell>
          <cell r="B19">
            <v>1810</v>
          </cell>
          <cell r="C19">
            <v>3009.206498704968</v>
          </cell>
          <cell r="D19">
            <v>700</v>
          </cell>
        </row>
        <row r="20">
          <cell r="A20">
            <v>38353</v>
          </cell>
          <cell r="B20">
            <v>1810</v>
          </cell>
          <cell r="C20">
            <v>2976.8628381585195</v>
          </cell>
          <cell r="D20">
            <v>700</v>
          </cell>
        </row>
        <row r="21">
          <cell r="A21">
            <v>38384</v>
          </cell>
          <cell r="B21">
            <v>1810</v>
          </cell>
          <cell r="C21">
            <v>3177.3153716622564</v>
          </cell>
          <cell r="D21">
            <v>700</v>
          </cell>
        </row>
        <row r="22">
          <cell r="A22">
            <v>38412</v>
          </cell>
          <cell r="B22">
            <v>2400</v>
          </cell>
          <cell r="C22">
            <v>3865.6386595434674</v>
          </cell>
          <cell r="D22">
            <v>700</v>
          </cell>
        </row>
        <row r="23">
          <cell r="A23">
            <v>38443</v>
          </cell>
          <cell r="B23">
            <v>2400</v>
          </cell>
          <cell r="C23">
            <v>4289.8403483309148</v>
          </cell>
          <cell r="D23">
            <v>700</v>
          </cell>
        </row>
        <row r="24">
          <cell r="A24">
            <v>38473</v>
          </cell>
          <cell r="B24">
            <v>2400</v>
          </cell>
          <cell r="C24">
            <v>3940.3809523809527</v>
          </cell>
          <cell r="D24">
            <v>700</v>
          </cell>
        </row>
        <row r="25">
          <cell r="A25">
            <v>38504</v>
          </cell>
          <cell r="B25">
            <v>2400</v>
          </cell>
          <cell r="C25">
            <v>4282.1647058823528</v>
          </cell>
          <cell r="D25">
            <v>700</v>
          </cell>
        </row>
        <row r="26">
          <cell r="A26">
            <v>38534</v>
          </cell>
          <cell r="B26">
            <v>2400</v>
          </cell>
          <cell r="C26">
            <v>4351.0463202445335</v>
          </cell>
          <cell r="D26">
            <v>700</v>
          </cell>
        </row>
        <row r="27">
          <cell r="A27">
            <v>38565</v>
          </cell>
          <cell r="B27">
            <v>2400</v>
          </cell>
          <cell r="C27">
            <v>4835.4979403925372</v>
          </cell>
          <cell r="D27">
            <v>700</v>
          </cell>
        </row>
        <row r="28">
          <cell r="A28">
            <v>38596</v>
          </cell>
          <cell r="B28">
            <v>2400</v>
          </cell>
          <cell r="C28">
            <v>5159.4883258817681</v>
          </cell>
          <cell r="D28">
            <v>700</v>
          </cell>
        </row>
        <row r="29">
          <cell r="A29">
            <v>38626</v>
          </cell>
          <cell r="B29">
            <v>4500</v>
          </cell>
          <cell r="C29">
            <v>4794.6538556294654</v>
          </cell>
          <cell r="D29">
            <v>2000</v>
          </cell>
        </row>
        <row r="30">
          <cell r="A30">
            <v>38657</v>
          </cell>
          <cell r="B30">
            <v>4500</v>
          </cell>
          <cell r="C30">
            <v>6480</v>
          </cell>
          <cell r="D30">
            <v>2000</v>
          </cell>
        </row>
        <row r="31">
          <cell r="A31">
            <v>38687</v>
          </cell>
          <cell r="B31">
            <v>4500</v>
          </cell>
          <cell r="C31">
            <v>5550</v>
          </cell>
          <cell r="D31">
            <v>2000</v>
          </cell>
        </row>
        <row r="32">
          <cell r="A32">
            <v>38718</v>
          </cell>
          <cell r="B32">
            <v>4500</v>
          </cell>
          <cell r="C32">
            <v>5320</v>
          </cell>
          <cell r="D32">
            <v>2000</v>
          </cell>
        </row>
        <row r="33">
          <cell r="A33">
            <v>38749</v>
          </cell>
          <cell r="B33">
            <v>4500</v>
          </cell>
          <cell r="C33">
            <v>5740</v>
          </cell>
          <cell r="D33">
            <v>2000</v>
          </cell>
        </row>
        <row r="34">
          <cell r="A34">
            <v>38777</v>
          </cell>
          <cell r="B34">
            <v>4500</v>
          </cell>
          <cell r="C34">
            <v>5747.96</v>
          </cell>
          <cell r="D34">
            <v>2000</v>
          </cell>
        </row>
        <row r="35">
          <cell r="A35">
            <v>38808</v>
          </cell>
          <cell r="B35">
            <v>4500</v>
          </cell>
          <cell r="C35">
            <v>5507.06</v>
          </cell>
          <cell r="D35">
            <v>2000</v>
          </cell>
        </row>
        <row r="36">
          <cell r="A36">
            <v>38838</v>
          </cell>
          <cell r="B36">
            <v>4500</v>
          </cell>
          <cell r="C36">
            <v>5664.54</v>
          </cell>
          <cell r="D36">
            <v>2000</v>
          </cell>
        </row>
        <row r="37">
          <cell r="A37">
            <v>38869</v>
          </cell>
          <cell r="B37">
            <v>4500</v>
          </cell>
          <cell r="C37">
            <v>6181.69</v>
          </cell>
          <cell r="D37">
            <v>2000</v>
          </cell>
        </row>
        <row r="38">
          <cell r="A38">
            <v>38899</v>
          </cell>
          <cell r="B38">
            <v>4500</v>
          </cell>
          <cell r="C38">
            <v>6372.62</v>
          </cell>
          <cell r="D38">
            <v>2000</v>
          </cell>
        </row>
        <row r="39">
          <cell r="A39">
            <v>38930</v>
          </cell>
          <cell r="B39">
            <v>4500</v>
          </cell>
          <cell r="C39">
            <v>6372.3</v>
          </cell>
          <cell r="D39">
            <v>2000</v>
          </cell>
        </row>
        <row r="40">
          <cell r="A40">
            <v>38961</v>
          </cell>
          <cell r="B40">
            <v>4500</v>
          </cell>
          <cell r="C40">
            <v>6486.7</v>
          </cell>
          <cell r="D40">
            <v>2000</v>
          </cell>
        </row>
        <row r="41">
          <cell r="A41">
            <v>38991</v>
          </cell>
          <cell r="B41">
            <v>4500</v>
          </cell>
          <cell r="C41">
            <v>6039</v>
          </cell>
          <cell r="D41">
            <v>2000</v>
          </cell>
        </row>
        <row r="42">
          <cell r="A42">
            <v>39022</v>
          </cell>
          <cell r="B42">
            <v>4500</v>
          </cell>
          <cell r="C42">
            <v>5551.7</v>
          </cell>
          <cell r="D42">
            <v>2000</v>
          </cell>
        </row>
        <row r="43">
          <cell r="A43">
            <v>39052</v>
          </cell>
          <cell r="B43">
            <v>4500</v>
          </cell>
          <cell r="C43">
            <v>5282.2</v>
          </cell>
          <cell r="D43">
            <v>2000</v>
          </cell>
        </row>
        <row r="44">
          <cell r="A44">
            <v>39083</v>
          </cell>
          <cell r="B44">
            <v>4500</v>
          </cell>
          <cell r="C44">
            <v>5540.7</v>
          </cell>
          <cell r="D44">
            <v>2000</v>
          </cell>
        </row>
        <row r="45">
          <cell r="A45">
            <v>39114</v>
          </cell>
          <cell r="B45">
            <v>4500</v>
          </cell>
          <cell r="C45">
            <v>4813</v>
          </cell>
          <cell r="D45">
            <v>2000</v>
          </cell>
        </row>
        <row r="46">
          <cell r="A46">
            <v>39142</v>
          </cell>
          <cell r="B46">
            <v>4500</v>
          </cell>
          <cell r="C46">
            <v>5152.3999999999996</v>
          </cell>
          <cell r="D46">
            <v>2000</v>
          </cell>
        </row>
        <row r="47">
          <cell r="A47">
            <v>39173</v>
          </cell>
          <cell r="B47">
            <v>4500</v>
          </cell>
          <cell r="C47">
            <v>5370.2</v>
          </cell>
          <cell r="D47">
            <v>2000</v>
          </cell>
        </row>
        <row r="48">
          <cell r="A48">
            <v>39203</v>
          </cell>
          <cell r="B48">
            <v>4500</v>
          </cell>
          <cell r="C48">
            <v>5672.7</v>
          </cell>
          <cell r="D48">
            <v>2000</v>
          </cell>
        </row>
        <row r="49">
          <cell r="A49">
            <v>39234</v>
          </cell>
          <cell r="B49">
            <v>4500</v>
          </cell>
          <cell r="C49">
            <v>5834.4</v>
          </cell>
          <cell r="D49">
            <v>2000</v>
          </cell>
        </row>
        <row r="50">
          <cell r="A50">
            <v>39264</v>
          </cell>
          <cell r="B50">
            <v>4500</v>
          </cell>
          <cell r="C50">
            <v>5926.49</v>
          </cell>
          <cell r="D50">
            <v>2000</v>
          </cell>
        </row>
        <row r="51">
          <cell r="A51">
            <v>39295</v>
          </cell>
          <cell r="B51">
            <v>4500</v>
          </cell>
          <cell r="C51">
            <v>6256.8</v>
          </cell>
          <cell r="D51">
            <v>2000</v>
          </cell>
        </row>
        <row r="52">
          <cell r="A52">
            <v>39326</v>
          </cell>
          <cell r="B52">
            <v>4500</v>
          </cell>
          <cell r="C52">
            <v>6312.9</v>
          </cell>
          <cell r="D52">
            <v>2000</v>
          </cell>
        </row>
        <row r="53">
          <cell r="A53">
            <v>39356</v>
          </cell>
          <cell r="B53">
            <v>4500</v>
          </cell>
          <cell r="C53">
            <v>6635</v>
          </cell>
          <cell r="D53">
            <v>2000</v>
          </cell>
        </row>
        <row r="54">
          <cell r="A54">
            <v>39387</v>
          </cell>
          <cell r="B54">
            <v>4500</v>
          </cell>
          <cell r="C54">
            <v>6860.7</v>
          </cell>
          <cell r="D54">
            <v>2000</v>
          </cell>
        </row>
        <row r="55">
          <cell r="A55">
            <v>39417</v>
          </cell>
          <cell r="B55">
            <v>4500</v>
          </cell>
          <cell r="C55">
            <v>8220.2999999999993</v>
          </cell>
          <cell r="D55">
            <v>2000</v>
          </cell>
        </row>
        <row r="56">
          <cell r="A56">
            <v>39448</v>
          </cell>
          <cell r="B56">
            <v>4500</v>
          </cell>
          <cell r="C56">
            <v>8336.9</v>
          </cell>
          <cell r="D56">
            <v>2000</v>
          </cell>
        </row>
        <row r="57">
          <cell r="A57">
            <v>39479</v>
          </cell>
          <cell r="B57">
            <v>4500</v>
          </cell>
          <cell r="C57">
            <v>7715.17</v>
          </cell>
          <cell r="D57">
            <v>2000</v>
          </cell>
        </row>
        <row r="58">
          <cell r="A58">
            <v>39508</v>
          </cell>
          <cell r="B58">
            <v>4500</v>
          </cell>
          <cell r="C58">
            <v>8163.75</v>
          </cell>
          <cell r="D58">
            <v>2000</v>
          </cell>
        </row>
        <row r="59">
          <cell r="A59">
            <v>39539</v>
          </cell>
          <cell r="B59">
            <v>4500</v>
          </cell>
          <cell r="D59">
            <v>2000</v>
          </cell>
        </row>
        <row r="60">
          <cell r="A60">
            <v>39569</v>
          </cell>
          <cell r="B60">
            <v>4500</v>
          </cell>
          <cell r="D60">
            <v>2000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b-TRANS"/>
      <sheetName val="resum-ai"/>
      <sheetName val="DIVLUR"/>
      <sheetName val="STET"/>
      <sheetName val="SJKT"/>
      <sheetName val="SPGD"/>
      <sheetName val="SBGR"/>
      <sheetName val="SPRN"/>
      <sheetName val="SCRB"/>
      <sheetName val="SKTG"/>
      <sheetName val="STTG"/>
      <sheetName val="SMDN"/>
      <sheetName val="SBYA"/>
      <sheetName val="SMLG"/>
      <sheetName val="SDPS"/>
      <sheetName val="FORM-A"/>
      <sheetName val="form-b"/>
      <sheetName val="HARGA SATUAN"/>
      <sheetName val="JUSTIFIKASI"/>
      <sheetName val="TRNS-C1"/>
      <sheetName val="PkRp"/>
      <sheetName val="C"/>
      <sheetName val="M"/>
      <sheetName val="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">
          <cell r="B2">
            <v>423000</v>
          </cell>
        </row>
        <row r="6">
          <cell r="B6">
            <v>2287000</v>
          </cell>
        </row>
        <row r="7">
          <cell r="B7">
            <v>2400000</v>
          </cell>
        </row>
        <row r="8">
          <cell r="B8">
            <v>315000</v>
          </cell>
        </row>
        <row r="9">
          <cell r="B9">
            <v>254000</v>
          </cell>
        </row>
        <row r="13">
          <cell r="B13">
            <v>43000</v>
          </cell>
        </row>
        <row r="14">
          <cell r="B14">
            <v>66000.000000000015</v>
          </cell>
        </row>
        <row r="15">
          <cell r="B15">
            <v>113000</v>
          </cell>
        </row>
        <row r="16">
          <cell r="B16">
            <v>66000.000000000015</v>
          </cell>
        </row>
        <row r="17">
          <cell r="B17">
            <v>212000</v>
          </cell>
        </row>
        <row r="18">
          <cell r="B18">
            <v>36000</v>
          </cell>
        </row>
        <row r="19">
          <cell r="B19">
            <v>90000</v>
          </cell>
        </row>
        <row r="20">
          <cell r="B20">
            <v>100000</v>
          </cell>
        </row>
        <row r="21">
          <cell r="B21">
            <v>45000</v>
          </cell>
        </row>
        <row r="23">
          <cell r="B23">
            <v>55000</v>
          </cell>
        </row>
        <row r="25">
          <cell r="B25">
            <v>61000</v>
          </cell>
        </row>
        <row r="27">
          <cell r="B27">
            <v>79000</v>
          </cell>
        </row>
        <row r="28">
          <cell r="B28">
            <v>77000</v>
          </cell>
        </row>
        <row r="33">
          <cell r="B33">
            <v>36000</v>
          </cell>
        </row>
        <row r="39">
          <cell r="B39">
            <v>14000</v>
          </cell>
        </row>
        <row r="40">
          <cell r="B40">
            <v>35000</v>
          </cell>
        </row>
        <row r="41">
          <cell r="B41">
            <v>350000</v>
          </cell>
        </row>
        <row r="42">
          <cell r="B42">
            <v>300000</v>
          </cell>
        </row>
        <row r="43">
          <cell r="B43">
            <v>25000</v>
          </cell>
        </row>
        <row r="44">
          <cell r="B44">
            <v>9000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UMSI"/>
      <sheetName val="DSCR"/>
      <sheetName val="LR"/>
      <sheetName val="KK-LR"/>
      <sheetName val="NRC"/>
      <sheetName val="KK-NRC"/>
      <sheetName val="CF"/>
      <sheetName val="CF Akt"/>
      <sheetName val="An Cash Invest"/>
      <sheetName val="Analisa CF"/>
      <sheetName val="KK"/>
      <sheetName val="Kep 100"/>
      <sheetName val="Jual Rekap"/>
      <sheetName val="Jual-Unit"/>
      <sheetName val="KVA &amp; BP"/>
      <sheetName val="KK EP"/>
      <sheetName val="EP"/>
      <sheetName val="Data EP"/>
      <sheetName val="L2IPP"/>
      <sheetName val="L2IPP-konsep"/>
      <sheetName val="L4Sewa"/>
      <sheetName val="L6AngEP"/>
      <sheetName val="L7NE"/>
      <sheetName val="L8Prod"/>
      <sheetName val="L9Har"/>
      <sheetName val="L10Peg"/>
      <sheetName val="L11Depr"/>
      <sheetName val="L12Admin"/>
      <sheetName val="L31BPPHolding"/>
      <sheetName val="L27Keu"/>
      <sheetName val="L29ISAK8"/>
      <sheetName val="2013"/>
      <sheetName val="L30LRRegion"/>
      <sheetName val="L31ButuhPSO"/>
      <sheetName val="T8LPE"/>
      <sheetName val="T9KompPSO"/>
      <sheetName val="T10SDPD"/>
      <sheetName val="Pendanaan Investasi"/>
      <sheetName val="T12LRAP"/>
      <sheetName val="T13NRCAP"/>
      <sheetName val="BPP Kons"/>
      <sheetName val="BPP JB"/>
      <sheetName val="BPP IB"/>
      <sheetName val="BPP IT"/>
      <sheetName val="WACC"/>
      <sheetName val="LR Presentasi"/>
      <sheetName val="Pendapatan&amp;Penjualan"/>
      <sheetName val="L4-BP"/>
      <sheetName val="T-Prod Vol dan Biaya"/>
      <sheetName val="PdptLain"/>
      <sheetName val="Nama Unit"/>
    </sheetNames>
    <sheetDataSet>
      <sheetData sheetId="0">
        <row r="2">
          <cell r="A2" t="str">
            <v>RKAP 2013:</v>
          </cell>
        </row>
        <row r="8">
          <cell r="C8">
            <v>9300</v>
          </cell>
        </row>
      </sheetData>
      <sheetData sheetId="1" refreshError="1"/>
      <sheetData sheetId="2">
        <row r="4">
          <cell r="E4" t="str">
            <v>2011 ProformaISAK 8</v>
          </cell>
        </row>
      </sheetData>
      <sheetData sheetId="3">
        <row r="84">
          <cell r="C84">
            <v>-819250.51709043258</v>
          </cell>
        </row>
      </sheetData>
      <sheetData sheetId="4">
        <row r="51">
          <cell r="F51">
            <v>154646252.83202994</v>
          </cell>
        </row>
      </sheetData>
      <sheetData sheetId="5">
        <row r="19">
          <cell r="C19">
            <v>2566467.6928777248</v>
          </cell>
        </row>
      </sheetData>
      <sheetData sheetId="6">
        <row r="11">
          <cell r="I11">
            <v>-563000</v>
          </cell>
        </row>
      </sheetData>
      <sheetData sheetId="7">
        <row r="12">
          <cell r="S12">
            <v>87970000</v>
          </cell>
        </row>
      </sheetData>
      <sheetData sheetId="8" refreshError="1"/>
      <sheetData sheetId="9" refreshError="1"/>
      <sheetData sheetId="10">
        <row r="90">
          <cell r="C90">
            <v>5522622</v>
          </cell>
        </row>
      </sheetData>
      <sheetData sheetId="11" refreshError="1"/>
      <sheetData sheetId="12">
        <row r="8">
          <cell r="C8">
            <v>140.50789102086796</v>
          </cell>
        </row>
      </sheetData>
      <sheetData sheetId="13">
        <row r="5">
          <cell r="AL5" t="str">
            <v>JB</v>
          </cell>
        </row>
      </sheetData>
      <sheetData sheetId="14">
        <row r="48">
          <cell r="L48">
            <v>4063885929.9894991</v>
          </cell>
        </row>
      </sheetData>
      <sheetData sheetId="15">
        <row r="97">
          <cell r="G97">
            <v>8448.2745996987778</v>
          </cell>
        </row>
      </sheetData>
      <sheetData sheetId="16">
        <row r="8">
          <cell r="Z8">
            <v>0</v>
          </cell>
        </row>
      </sheetData>
      <sheetData sheetId="17">
        <row r="5">
          <cell r="D5">
            <v>8223.4683127085009</v>
          </cell>
        </row>
      </sheetData>
      <sheetData sheetId="18">
        <row r="27">
          <cell r="I27">
            <v>1883012.2828029897</v>
          </cell>
        </row>
      </sheetData>
      <sheetData sheetId="19" refreshError="1"/>
      <sheetData sheetId="20">
        <row r="205">
          <cell r="L205">
            <v>4356728.9255701136</v>
          </cell>
        </row>
      </sheetData>
      <sheetData sheetId="21" refreshError="1"/>
      <sheetData sheetId="22">
        <row r="10">
          <cell r="B10" t="str">
            <v>Wil. Nanggroe Aceh Darussalam</v>
          </cell>
        </row>
      </sheetData>
      <sheetData sheetId="23" refreshError="1"/>
      <sheetData sheetId="24">
        <row r="19">
          <cell r="G19">
            <v>2074920.8645750736</v>
          </cell>
        </row>
      </sheetData>
      <sheetData sheetId="25">
        <row r="70">
          <cell r="J70">
            <v>2852743.221165881</v>
          </cell>
        </row>
      </sheetData>
      <sheetData sheetId="26">
        <row r="54">
          <cell r="F54">
            <v>3306593.2023991407</v>
          </cell>
        </row>
      </sheetData>
      <sheetData sheetId="27">
        <row r="65">
          <cell r="D65">
            <v>247159.30512389535</v>
          </cell>
        </row>
      </sheetData>
      <sheetData sheetId="28">
        <row r="12">
          <cell r="N12">
            <v>182283479.08564276</v>
          </cell>
        </row>
      </sheetData>
      <sheetData sheetId="29">
        <row r="225">
          <cell r="F225">
            <v>0</v>
          </cell>
        </row>
      </sheetData>
      <sheetData sheetId="30">
        <row r="3">
          <cell r="D3" t="str">
            <v>(Jutaan Rupiah)</v>
          </cell>
        </row>
      </sheetData>
      <sheetData sheetId="31" refreshError="1"/>
      <sheetData sheetId="32" refreshError="1"/>
      <sheetData sheetId="33">
        <row r="49">
          <cell r="I49">
            <v>147877642.49755928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>
        <row r="46">
          <cell r="M46">
            <v>33947.189343900769</v>
          </cell>
        </row>
      </sheetData>
      <sheetData sheetId="39" refreshError="1"/>
      <sheetData sheetId="40">
        <row r="16">
          <cell r="G16">
            <v>228788507.6430985</v>
          </cell>
        </row>
      </sheetData>
      <sheetData sheetId="41">
        <row r="16">
          <cell r="G16">
            <v>139306172.96815208</v>
          </cell>
        </row>
      </sheetData>
      <sheetData sheetId="42">
        <row r="16">
          <cell r="G16">
            <v>52279848.031029142</v>
          </cell>
        </row>
      </sheetData>
      <sheetData sheetId="43">
        <row r="16">
          <cell r="G16">
            <v>30378507.217371784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"/>
      <sheetName val="Amandemen-2004"/>
      <sheetName val="List"/>
      <sheetName val="Selisih Prod"/>
      <sheetName val="Sheet1"/>
      <sheetName val="Pembelian"/>
      <sheetName val="Beli"/>
      <sheetName val="Sw&amp;Bl"/>
      <sheetName val="Tap2006"/>
      <sheetName val="Sheet3"/>
      <sheetName val="NEKons"/>
      <sheetName val="NerSubsis"/>
      <sheetName val="Penjualan08"/>
      <sheetName val="Penjualan09"/>
      <sheetName val="Visi Dis 2012"/>
      <sheetName val="rkap2009"/>
      <sheetName val="Uraian"/>
      <sheetName val="Prod01"/>
      <sheetName val="Prod2"/>
      <sheetName val="TaraKalor"/>
      <sheetName val="Catatan"/>
      <sheetName val="Sheet2"/>
      <sheetName val="KSU"/>
      <sheetName val="KSS"/>
      <sheetName val="Kamus"/>
      <sheetName val="Sampul"/>
      <sheetName val="Chek"/>
      <sheetName val="kCal"/>
      <sheetName val="HitBln"/>
      <sheetName val="BBkr"/>
      <sheetName val="Compatibility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41">
          <cell r="D41">
            <v>41495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ukung"/>
      <sheetName val="Kontrol"/>
      <sheetName val="Eliminasi"/>
      <sheetName val="JurnalDKP"/>
      <sheetName val="ReklasH"/>
      <sheetName val="ReklasKons"/>
      <sheetName val="ReklasAnak"/>
      <sheetName val="Utpiut"/>
      <sheetName val="LRUNIT"/>
      <sheetName val="PP"/>
      <sheetName val="Jurnal"/>
    </sheetNames>
    <sheetDataSet>
      <sheetData sheetId="0"/>
      <sheetData sheetId="1">
        <row r="88">
          <cell r="D8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Menu"/>
      <sheetName val="Periode"/>
      <sheetName val="DaftarIsi"/>
      <sheetName val="Perubahan"/>
      <sheetName val="Neraca"/>
      <sheetName val="BukuBesar"/>
      <sheetName val="LabaRugi"/>
      <sheetName val="Penjelas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60">
          <cell r="A60" t="str">
            <v>PT. PLN (PERSERO)</v>
          </cell>
        </row>
        <row r="61">
          <cell r="A61" t="str">
            <v>Unit Satuan Administrasi</v>
          </cell>
        </row>
        <row r="63">
          <cell r="A63" t="str">
            <v xml:space="preserve">LAPORAN LABA / RUGI  PER  FUNGSI </v>
          </cell>
        </row>
        <row r="64">
          <cell r="A64" t="str">
            <v>Periode 1 Januari S/D 31 Desember 2005 DAN 2004</v>
          </cell>
        </row>
        <row r="66">
          <cell r="A66" t="str">
            <v>K E T E R A N G A N</v>
          </cell>
          <cell r="C66" t="str">
            <v>1 Januari 2005 s/d                                             31 Desember 2005</v>
          </cell>
          <cell r="D66" t="str">
            <v>1 Januari 2004 s/d                                             31 Desember 2004</v>
          </cell>
        </row>
        <row r="67">
          <cell r="A67" t="str">
            <v>A. PENDAPATAN  USAHA</v>
          </cell>
          <cell r="C67">
            <v>0</v>
          </cell>
          <cell r="D67">
            <v>0</v>
          </cell>
        </row>
        <row r="68">
          <cell r="A68" t="str">
            <v>B. BEBAN   USAHA</v>
          </cell>
          <cell r="C68">
            <v>0</v>
          </cell>
          <cell r="D68">
            <v>0</v>
          </cell>
        </row>
        <row r="69">
          <cell r="A69" t="str">
            <v xml:space="preserve"> - Pembelian  Tenaga Listrik</v>
          </cell>
          <cell r="C69">
            <v>0</v>
          </cell>
          <cell r="D69">
            <v>0</v>
          </cell>
        </row>
        <row r="70">
          <cell r="A70" t="str">
            <v xml:space="preserve">   - Sewa Transmisi</v>
          </cell>
          <cell r="C70">
            <v>0</v>
          </cell>
          <cell r="D70">
            <v>0</v>
          </cell>
        </row>
        <row r="71">
          <cell r="A71" t="str">
            <v xml:space="preserve"> Fungsi Pembangkitan :</v>
          </cell>
        </row>
        <row r="72">
          <cell r="A72" t="str">
            <v xml:space="preserve"> -  Pembangkitan  PLTA</v>
          </cell>
          <cell r="C72">
            <v>0</v>
          </cell>
          <cell r="D72">
            <v>0</v>
          </cell>
        </row>
        <row r="73">
          <cell r="A73" t="str">
            <v xml:space="preserve"> -  Pembangkitan  PLTU</v>
          </cell>
          <cell r="C73">
            <v>0</v>
          </cell>
          <cell r="D73">
            <v>0</v>
          </cell>
        </row>
        <row r="74">
          <cell r="A74" t="str">
            <v xml:space="preserve"> -  Pembangkitan  PLTD</v>
          </cell>
          <cell r="C74">
            <v>0</v>
          </cell>
          <cell r="D74">
            <v>0</v>
          </cell>
        </row>
        <row r="75">
          <cell r="A75" t="str">
            <v xml:space="preserve"> -  Pembangkitan  PLTG</v>
          </cell>
          <cell r="C75">
            <v>0</v>
          </cell>
          <cell r="D75">
            <v>0</v>
          </cell>
        </row>
        <row r="76">
          <cell r="A76" t="str">
            <v xml:space="preserve"> -  Pembangkitan  PLTP</v>
          </cell>
          <cell r="C76">
            <v>0</v>
          </cell>
          <cell r="D76">
            <v>0</v>
          </cell>
        </row>
        <row r="77">
          <cell r="A77" t="str">
            <v xml:space="preserve"> -  Pembangkitan  PLTGU </v>
          </cell>
          <cell r="C77">
            <v>0</v>
          </cell>
          <cell r="D77">
            <v>0</v>
          </cell>
        </row>
        <row r="78">
          <cell r="A78" t="str">
            <v>Sub Jumlah</v>
          </cell>
          <cell r="C78">
            <v>0</v>
          </cell>
          <cell r="D78">
            <v>0</v>
          </cell>
        </row>
        <row r="79">
          <cell r="A79" t="str">
            <v>Fungsi Transmisi :</v>
          </cell>
        </row>
        <row r="80">
          <cell r="A80" t="str">
            <v>- Sistim Transmisi</v>
          </cell>
          <cell r="C80">
            <v>0</v>
          </cell>
          <cell r="D80">
            <v>0</v>
          </cell>
        </row>
        <row r="81">
          <cell r="A81" t="str">
            <v>- Sisitim Tele Informasi Data</v>
          </cell>
          <cell r="C81">
            <v>0</v>
          </cell>
          <cell r="D81">
            <v>0</v>
          </cell>
        </row>
        <row r="82">
          <cell r="A82" t="str">
            <v>Sub Jumlah</v>
          </cell>
          <cell r="C82">
            <v>0</v>
          </cell>
          <cell r="D82">
            <v>0</v>
          </cell>
        </row>
        <row r="83">
          <cell r="A83" t="str">
            <v>Fungsi Distribusi :</v>
          </cell>
        </row>
        <row r="84">
          <cell r="A84" t="str">
            <v>- Sistim Distribusi</v>
          </cell>
          <cell r="C84">
            <v>0</v>
          </cell>
          <cell r="D84">
            <v>0</v>
          </cell>
        </row>
        <row r="85">
          <cell r="A85" t="str">
            <v>- Unit Pengatur Distribusi</v>
          </cell>
          <cell r="C85">
            <v>0</v>
          </cell>
          <cell r="D85">
            <v>0</v>
          </cell>
        </row>
        <row r="86">
          <cell r="A86" t="str">
            <v>Sub Jumlah</v>
          </cell>
          <cell r="C86">
            <v>0</v>
          </cell>
          <cell r="D86">
            <v>0</v>
          </cell>
        </row>
        <row r="88">
          <cell r="A88" t="str">
            <v>Fungsi Tata Usaha Langganan</v>
          </cell>
          <cell r="C88">
            <v>0</v>
          </cell>
          <cell r="D88">
            <v>0</v>
          </cell>
        </row>
        <row r="89">
          <cell r="A89" t="str">
            <v>Fungsi Pendukung :</v>
          </cell>
        </row>
        <row r="90">
          <cell r="A90" t="str">
            <v>- Tata Usaha</v>
          </cell>
          <cell r="C90">
            <v>0</v>
          </cell>
          <cell r="D90">
            <v>0</v>
          </cell>
        </row>
        <row r="91">
          <cell r="A91" t="str">
            <v>- Gudang dan Persediaan Bahan</v>
          </cell>
          <cell r="C91">
            <v>0</v>
          </cell>
          <cell r="D91">
            <v>0</v>
          </cell>
        </row>
        <row r="92">
          <cell r="A92" t="str">
            <v>- B e n g k e l</v>
          </cell>
          <cell r="C92">
            <v>0</v>
          </cell>
          <cell r="D92">
            <v>0</v>
          </cell>
        </row>
        <row r="93">
          <cell r="A93" t="str">
            <v>- Laboratorium</v>
          </cell>
          <cell r="C93">
            <v>0</v>
          </cell>
          <cell r="D93">
            <v>0</v>
          </cell>
        </row>
        <row r="94">
          <cell r="A94" t="str">
            <v>- Jasa-Jasa Teknik</v>
          </cell>
          <cell r="C94">
            <v>0</v>
          </cell>
          <cell r="D94">
            <v>0</v>
          </cell>
        </row>
        <row r="95">
          <cell r="A95" t="str">
            <v>- Wisma dan Rumah Dinas</v>
          </cell>
          <cell r="C95">
            <v>0</v>
          </cell>
          <cell r="D95">
            <v>0</v>
          </cell>
        </row>
        <row r="96">
          <cell r="A96" t="str">
            <v>- Sistim Telekomonikasi</v>
          </cell>
          <cell r="C96">
            <v>0</v>
          </cell>
          <cell r="D96">
            <v>0</v>
          </cell>
        </row>
        <row r="97">
          <cell r="A97" t="str">
            <v>- Rupa-Rupa Jasa Umum</v>
          </cell>
          <cell r="C97">
            <v>0</v>
          </cell>
          <cell r="D97">
            <v>0</v>
          </cell>
        </row>
        <row r="98">
          <cell r="A98" t="str">
            <v>- Pendidikan dan Latihan</v>
          </cell>
          <cell r="C98">
            <v>0</v>
          </cell>
          <cell r="D98">
            <v>0</v>
          </cell>
        </row>
        <row r="99">
          <cell r="A99" t="str">
            <v>Sub Jumlah</v>
          </cell>
          <cell r="C99">
            <v>0</v>
          </cell>
          <cell r="D99">
            <v>0</v>
          </cell>
        </row>
        <row r="100">
          <cell r="A100" t="str">
            <v>C. LABA  USAHA</v>
          </cell>
          <cell r="C100">
            <v>0</v>
          </cell>
          <cell r="D100">
            <v>0</v>
          </cell>
        </row>
        <row r="101">
          <cell r="A101" t="str">
            <v>D. PENDAPATAN  ( BEBAN )  LAIN-LAIN</v>
          </cell>
          <cell r="C101">
            <v>0</v>
          </cell>
          <cell r="D101">
            <v>0</v>
          </cell>
        </row>
        <row r="102">
          <cell r="A102" t="str">
            <v>E. LABA  ( RUGI )  SEBELUM  POS LUAR  BIASA</v>
          </cell>
          <cell r="C102">
            <v>0</v>
          </cell>
          <cell r="D102">
            <v>0</v>
          </cell>
        </row>
        <row r="103">
          <cell r="A103" t="str">
            <v xml:space="preserve">      LABA (RUGI)  LUAR  BIASA</v>
          </cell>
          <cell r="C103">
            <v>0</v>
          </cell>
          <cell r="D103">
            <v>0</v>
          </cell>
        </row>
        <row r="104">
          <cell r="A104" t="str">
            <v xml:space="preserve">      F. LABA (RUGI)  SEBELUM  PPh  BADAN</v>
          </cell>
          <cell r="C104">
            <v>0</v>
          </cell>
          <cell r="D104">
            <v>0</v>
          </cell>
        </row>
        <row r="105">
          <cell r="A105" t="str">
            <v xml:space="preserve">BEBAN PAJAK </v>
          </cell>
          <cell r="C105">
            <v>0</v>
          </cell>
          <cell r="D105">
            <v>0</v>
          </cell>
        </row>
        <row r="106">
          <cell r="A106" t="str">
            <v>Beban Pajak Kini</v>
          </cell>
          <cell r="C106">
            <v>0</v>
          </cell>
          <cell r="D106">
            <v>0</v>
          </cell>
        </row>
        <row r="107">
          <cell r="A107" t="str">
            <v>Beban Pajak Tangguhan</v>
          </cell>
          <cell r="C107">
            <v>0</v>
          </cell>
          <cell r="D107">
            <v>0</v>
          </cell>
        </row>
        <row r="108">
          <cell r="A108" t="str">
            <v xml:space="preserve">      G. LABA (RUGI) SEBELUM HAK MINORITAS</v>
          </cell>
          <cell r="C108">
            <v>0</v>
          </cell>
          <cell r="D108">
            <v>0</v>
          </cell>
        </row>
        <row r="109">
          <cell r="A109" t="str">
            <v xml:space="preserve">        HAK MINORITAS</v>
          </cell>
          <cell r="C109">
            <v>0</v>
          </cell>
          <cell r="D109">
            <v>0</v>
          </cell>
        </row>
        <row r="110">
          <cell r="A110" t="str">
            <v xml:space="preserve">      H. LABA  (  RUGI  )  BERSIH</v>
          </cell>
          <cell r="C110">
            <v>0</v>
          </cell>
          <cell r="D110">
            <v>0</v>
          </cell>
        </row>
        <row r="111">
          <cell r="A111" t="str">
            <v>C:\PEDOMAN 2005\[LAPORAN FINAL.xls]LabaRugi</v>
          </cell>
          <cell r="C111">
            <v>0</v>
          </cell>
          <cell r="D111">
            <v>38707.326477083334</v>
          </cell>
        </row>
        <row r="112">
          <cell r="B112">
            <v>0</v>
          </cell>
        </row>
        <row r="113">
          <cell r="B113" t="str">
            <v>MANAJER AKUNTANSI</v>
          </cell>
        </row>
        <row r="115">
          <cell r="B115" t="str">
            <v>(  Drs. B. Sirait, Ak.  )</v>
          </cell>
        </row>
      </sheetData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-Uai"/>
      <sheetName val="DISBURSE"/>
      <sheetName val="FORM-murni"/>
      <sheetName val="FORM-lun"/>
      <sheetName val="JUSTIFIKASI"/>
      <sheetName val="urgen"/>
      <sheetName val="RAB"/>
      <sheetName val="ca"/>
      <sheetName val="Resume"/>
      <sheetName val="FORM-LKAI"/>
      <sheetName val="aruskas"/>
      <sheetName val="Permanent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-NAD"/>
      <sheetName val="W-SU"/>
      <sheetName val="W-SB"/>
      <sheetName val="W-R"/>
      <sheetName val="W-SJB"/>
      <sheetName val="W-L"/>
      <sheetName val="W-BB"/>
      <sheetName val="W-KB"/>
      <sheetName val="W-KST"/>
      <sheetName val="W-KT"/>
      <sheetName val="W-SUT"/>
      <sheetName val="W-SSR"/>
      <sheetName val="W-M"/>
      <sheetName val="W-P"/>
      <sheetName val="W-NTB"/>
      <sheetName val="W-NTT"/>
      <sheetName val="D-B"/>
      <sheetName val="D-JTM"/>
      <sheetName val="D-JTG"/>
      <sheetName val="D-JBB"/>
      <sheetName val="D-JRT"/>
      <sheetName val="K-SBU"/>
      <sheetName val="K-SBS"/>
      <sheetName val="P3B-J"/>
      <sheetName val="P3B-S"/>
      <sheetName val="JPP"/>
      <sheetName val="JE"/>
      <sheetName val="JP"/>
      <sheetName val="JMK"/>
      <sheetName val="JS"/>
      <sheetName val="PP"/>
      <sheetName val="KP"/>
      <sheetName val="P-SA"/>
      <sheetName val="P-SSR"/>
      <sheetName val="P-JBN"/>
      <sheetName val="P-S"/>
      <sheetName val="P-K"/>
      <sheetName val="K-TJ"/>
      <sheetName val="K-MTR"/>
      <sheetName val="K-CLG"/>
      <sheetName val="PJB"/>
      <sheetName val="IP"/>
      <sheetName val="BTM"/>
      <sheetName val="ICP"/>
      <sheetName val="PLN E"/>
      <sheetName val="PLN TRK"/>
      <sheetName val="REK WIL"/>
      <sheetName val="REK DIS"/>
      <sheetName val="REK KP"/>
      <sheetName val="REK JP"/>
      <sheetName val="REK PIK"/>
      <sheetName val="REK AP"/>
      <sheetName val="REKAP"/>
      <sheetName val="Raker 9 april"/>
      <sheetName val="REKAP UNIT 1"/>
      <sheetName val="REKAP UNIT 2"/>
      <sheetName val="REKAP UNIT 3"/>
      <sheetName val="RIP 3"/>
      <sheetName val="RIP 1"/>
      <sheetName val="RKAI 1"/>
      <sheetName val="RISD 1"/>
      <sheetName val="RIP"/>
      <sheetName val="RKAI"/>
      <sheetName val="RISD"/>
      <sheetName val="PENYERTAAN"/>
      <sheetName val="DAF PRO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-R"/>
      <sheetName val="NRC"/>
      <sheetName val="PerhitunganKinKeu_kit"/>
      <sheetName val="target_penunjang"/>
      <sheetName val="target_kit"/>
      <sheetName val="TARGET kit_p3b2003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i Data"/>
      <sheetName val="Mtr PMT GT 43"/>
      <sheetName val="Mtr PMT GT 41"/>
      <sheetName val="Mtr PMT GT 33"/>
      <sheetName val="Mtr PMT GT 31"/>
      <sheetName val="Mtr P3B GT 43"/>
      <sheetName val="Mtr P3B GT 41"/>
      <sheetName val="Mtr P3B  GT 33"/>
      <sheetName val="Mtr P3B GT 31"/>
      <sheetName val="BA DEVIASI"/>
      <sheetName val="BA TANPA DEVIASI"/>
      <sheetName val="BA Varh"/>
      <sheetName val="LAMP BA GT31 "/>
      <sheetName val="LAMP BA GT33"/>
      <sheetName val="LAMP BA GT 41 "/>
      <sheetName val="LAMP GT 43"/>
      <sheetName val="BA P3B GT31"/>
      <sheetName val="BA P3B GT33"/>
      <sheetName val="BA P3B GT41"/>
      <sheetName val="BA P3B GT43"/>
      <sheetName val="Resume"/>
      <sheetName val="kkp "/>
      <sheetName val="Setelmen JTS"/>
      <sheetName val="GT 3-4"/>
      <sheetName val="mix"/>
      <sheetName val="Harga"/>
      <sheetName val="BA EAF"/>
      <sheetName val="Rekap"/>
      <sheetName val="GADS"/>
      <sheetName val="Prod-Penj &amp; Eff"/>
      <sheetName val="DHARKIT"/>
      <sheetName val="DGGKIT+ Dera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XXXXX0"/>
      <sheetName val="Isi Data"/>
      <sheetName val="A-GT.5.1"/>
      <sheetName val="B-ST.5.8"/>
      <sheetName val="01-BADEV PJB&amp;P3B"/>
      <sheetName val="BA DEVIASI"/>
      <sheetName val="BA Varh"/>
      <sheetName val="LOGGER GT-5.1"/>
      <sheetName val="LOGGER ST -5.8"/>
      <sheetName val="ISIAN"/>
      <sheetName val="Rsume"/>
      <sheetName val="GADS"/>
      <sheetName val="Prod-Penj &amp; Eff"/>
      <sheetName val="BOP report"/>
      <sheetName val="DHARKIT"/>
      <sheetName val="DGGKIT+ Dera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">
          <cell r="AI2" t="str">
            <v>FO</v>
          </cell>
          <cell r="AJ2" t="str">
            <v>PO</v>
          </cell>
          <cell r="AK2" t="str">
            <v>MO</v>
          </cell>
          <cell r="AL2" t="str">
            <v>SD</v>
          </cell>
          <cell r="AM2" t="str">
            <v>VM</v>
          </cell>
          <cell r="AN2" t="str">
            <v>RSH</v>
          </cell>
          <cell r="AO2" t="str">
            <v>FO1</v>
          </cell>
          <cell r="AP2" t="str">
            <v>FO2</v>
          </cell>
          <cell r="AQ2" t="str">
            <v>FO3</v>
          </cell>
          <cell r="AR2" t="str">
            <v>SF</v>
          </cell>
          <cell r="AS2" t="str">
            <v>PE</v>
          </cell>
          <cell r="AT2" t="str">
            <v>ME</v>
          </cell>
          <cell r="AU2" t="str">
            <v>PD</v>
          </cell>
          <cell r="AV2" t="str">
            <v>PDE</v>
          </cell>
          <cell r="AW2" t="str">
            <v>MD</v>
          </cell>
          <cell r="AX2" t="str">
            <v>MDE</v>
          </cell>
          <cell r="AY2" t="str">
            <v>FD1</v>
          </cell>
          <cell r="AZ2" t="str">
            <v>FD2</v>
          </cell>
          <cell r="BA2" t="str">
            <v>FD3</v>
          </cell>
          <cell r="BB2" t="str">
            <v>RS</v>
          </cell>
          <cell r="BC2" t="str">
            <v>NC</v>
          </cell>
          <cell r="BD2" t="str">
            <v>-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data"/>
      <sheetName val="PHS"/>
      <sheetName val="IP-2006"/>
      <sheetName val="RUPA-2006"/>
      <sheetName val="IP-2007"/>
      <sheetName val="IP-2007-Bengkok"/>
      <sheetName val="RUPA-2007"/>
      <sheetName val="RUPA-2007-Bengkok"/>
      <sheetName val="piv-C.Besar"/>
      <sheetName val="Cuti Besar"/>
      <sheetName val="piv-Winduan"/>
      <sheetName val="Winduan"/>
      <sheetName val="piv-JHT"/>
      <sheetName val="JHT"/>
      <sheetName val="tabel-J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MASA KERJA</v>
          </cell>
          <cell r="B1" t="str">
            <v>T PURNA JABATAN</v>
          </cell>
        </row>
        <row r="2">
          <cell r="A2">
            <v>1</v>
          </cell>
          <cell r="B2">
            <v>3</v>
          </cell>
        </row>
        <row r="3">
          <cell r="A3">
            <v>2</v>
          </cell>
          <cell r="B3">
            <v>3</v>
          </cell>
        </row>
        <row r="4">
          <cell r="A4">
            <v>3</v>
          </cell>
          <cell r="B4">
            <v>3</v>
          </cell>
        </row>
        <row r="5">
          <cell r="A5">
            <v>4</v>
          </cell>
          <cell r="B5">
            <v>3</v>
          </cell>
        </row>
        <row r="6">
          <cell r="A6">
            <v>5</v>
          </cell>
          <cell r="B6">
            <v>3</v>
          </cell>
        </row>
        <row r="7">
          <cell r="A7">
            <v>6</v>
          </cell>
          <cell r="B7">
            <v>3</v>
          </cell>
        </row>
        <row r="8">
          <cell r="A8">
            <v>7</v>
          </cell>
          <cell r="B8">
            <v>4</v>
          </cell>
        </row>
        <row r="9">
          <cell r="A9">
            <v>8</v>
          </cell>
          <cell r="B9">
            <v>4</v>
          </cell>
        </row>
        <row r="10">
          <cell r="A10">
            <v>9</v>
          </cell>
          <cell r="B10">
            <v>4</v>
          </cell>
        </row>
        <row r="11">
          <cell r="A11">
            <v>10</v>
          </cell>
          <cell r="B11">
            <v>4</v>
          </cell>
        </row>
        <row r="12">
          <cell r="A12">
            <v>11</v>
          </cell>
          <cell r="B12">
            <v>4</v>
          </cell>
        </row>
        <row r="13">
          <cell r="A13">
            <v>12</v>
          </cell>
          <cell r="B13">
            <v>4</v>
          </cell>
        </row>
        <row r="14">
          <cell r="A14">
            <v>13</v>
          </cell>
          <cell r="B14">
            <v>4</v>
          </cell>
        </row>
        <row r="15">
          <cell r="A15">
            <v>14</v>
          </cell>
          <cell r="B15">
            <v>4</v>
          </cell>
        </row>
        <row r="16">
          <cell r="A16">
            <v>15</v>
          </cell>
          <cell r="B16">
            <v>4</v>
          </cell>
        </row>
        <row r="17">
          <cell r="A17">
            <v>16</v>
          </cell>
          <cell r="B17">
            <v>5</v>
          </cell>
        </row>
        <row r="18">
          <cell r="A18">
            <v>17</v>
          </cell>
          <cell r="B18">
            <v>5</v>
          </cell>
        </row>
        <row r="19">
          <cell r="A19">
            <v>18</v>
          </cell>
          <cell r="B19">
            <v>5</v>
          </cell>
        </row>
        <row r="20">
          <cell r="A20">
            <v>19</v>
          </cell>
          <cell r="B20">
            <v>5</v>
          </cell>
        </row>
        <row r="21">
          <cell r="A21">
            <v>20</v>
          </cell>
          <cell r="B21">
            <v>5</v>
          </cell>
        </row>
        <row r="22">
          <cell r="A22">
            <v>21</v>
          </cell>
          <cell r="B22">
            <v>6</v>
          </cell>
        </row>
        <row r="23">
          <cell r="A23">
            <v>22</v>
          </cell>
          <cell r="B23">
            <v>6</v>
          </cell>
        </row>
        <row r="24">
          <cell r="A24">
            <v>23</v>
          </cell>
          <cell r="B24">
            <v>6</v>
          </cell>
        </row>
        <row r="25">
          <cell r="A25">
            <v>24</v>
          </cell>
          <cell r="B25">
            <v>6</v>
          </cell>
        </row>
        <row r="26">
          <cell r="A26">
            <v>25</v>
          </cell>
          <cell r="B26">
            <v>6</v>
          </cell>
        </row>
        <row r="27">
          <cell r="A27">
            <v>26</v>
          </cell>
          <cell r="B27">
            <v>7</v>
          </cell>
        </row>
        <row r="28">
          <cell r="A28">
            <v>27</v>
          </cell>
          <cell r="B28">
            <v>7</v>
          </cell>
        </row>
        <row r="29">
          <cell r="A29">
            <v>28</v>
          </cell>
          <cell r="B29">
            <v>7</v>
          </cell>
        </row>
        <row r="30">
          <cell r="A30">
            <v>29</v>
          </cell>
          <cell r="B30">
            <v>7</v>
          </cell>
        </row>
        <row r="31">
          <cell r="A31">
            <v>30</v>
          </cell>
          <cell r="B31">
            <v>7</v>
          </cell>
        </row>
        <row r="32">
          <cell r="A32">
            <v>31</v>
          </cell>
          <cell r="B32">
            <v>8</v>
          </cell>
        </row>
        <row r="33">
          <cell r="A33">
            <v>32</v>
          </cell>
          <cell r="B33">
            <v>8</v>
          </cell>
        </row>
        <row r="34">
          <cell r="A34">
            <v>33</v>
          </cell>
          <cell r="B34">
            <v>8</v>
          </cell>
        </row>
        <row r="35">
          <cell r="A35">
            <v>34</v>
          </cell>
          <cell r="B35">
            <v>8</v>
          </cell>
        </row>
        <row r="36">
          <cell r="A36">
            <v>35</v>
          </cell>
          <cell r="B36">
            <v>8</v>
          </cell>
        </row>
        <row r="37">
          <cell r="A37">
            <v>36</v>
          </cell>
          <cell r="B37">
            <v>9</v>
          </cell>
        </row>
        <row r="38">
          <cell r="A38">
            <v>37</v>
          </cell>
          <cell r="B38">
            <v>9</v>
          </cell>
        </row>
        <row r="39">
          <cell r="A39">
            <v>38</v>
          </cell>
          <cell r="B39">
            <v>9</v>
          </cell>
        </row>
        <row r="40">
          <cell r="A40">
            <v>39</v>
          </cell>
          <cell r="B40">
            <v>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1"/>
      <sheetName val="REKAP2"/>
      <sheetName val="TRANS-A"/>
      <sheetName val="TRNS-C1"/>
      <sheetName val="TRANS-C2"/>
      <sheetName val="TRANS-C3"/>
      <sheetName val="TRANS-C4"/>
      <sheetName val="TEL"/>
      <sheetName val="FAS"/>
      <sheetName val="FORM-B ( Uai Per BL ) (1)"/>
      <sheetName val="FORM-B ( Uai Per BL ) (2)"/>
      <sheetName val="M"/>
      <sheetName val="C"/>
      <sheetName val="Losses (2)"/>
      <sheetName val="REKAP-MEI"/>
      <sheetName val="⼅킴`଀　ମ_x0000_ᰳ蠀ᰫ관킱쁠壢耄䢿਀_x0002_＀_xffff_ヿ଱ꠀᰳ耀ଘ਀_x0002_"/>
      <sheetName val="HARGA SATUAN"/>
      <sheetName val="TRNS_C1"/>
      <sheetName val="⼅킴`଀　ମ?ᰳ蠀ᰫ관킱쁠壢耄䢿਀_x0002_＀_xffff_ヿ଱ꠀᰳ耀ଘ਀_x0002_"/>
      <sheetName val="FORM-B_(_Uai_Per_BL_)_(1)"/>
      <sheetName val="FORM-B_(_Uai_Per_BL_)_(2)"/>
      <sheetName val="石炭性状"/>
      <sheetName val="RPP 12 SEPT"/>
      <sheetName val="ca"/>
      <sheetName val="Testing"/>
      <sheetName val="12CGO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83 Top"/>
      <sheetName val="TOP TAHUNAN"/>
      <sheetName val="TOP"/>
      <sheetName val="01 A"/>
      <sheetName val="01 A (2)"/>
      <sheetName val="01 B"/>
      <sheetName val="02 B "/>
      <sheetName val="04"/>
      <sheetName val="Tickmarks"/>
      <sheetName val="2006"/>
      <sheetName val="TEST"/>
      <sheetName val="0001"/>
      <sheetName val="Appendix A.2-2005"/>
      <sheetName val="Appendix A.2-2006"/>
      <sheetName val="Appendix A.2-2007"/>
      <sheetName val="Summary"/>
      <sheetName val="0002"/>
      <sheetName val="0003"/>
      <sheetName val="0004"/>
      <sheetName val="0005"/>
      <sheetName val="1983 Top (In USD) - 2005"/>
      <sheetName val="1983 Top (In USD) - 2006"/>
      <sheetName val="1983 Top (In USD) - 2007"/>
      <sheetName val="1983 Top (In USD) - 3 yrs-2007"/>
      <sheetName val="1983 Top (In Cncy) - 2005"/>
      <sheetName val="1983 Top (In Cncy) - 2006"/>
      <sheetName val="1983 Top (In Cncy) - 2007"/>
      <sheetName val="1983 Top (In Original Currency)"/>
      <sheetName val="1983 Top (Orig)"/>
      <sheetName val="Laba Rugi"/>
      <sheetName val="Sudah Berjalan"/>
      <sheetName val="Sheet1"/>
      <sheetName val="LAIN2"/>
      <sheetName val="L-R"/>
      <sheetName val="Submission Form"/>
      <sheetName val="rkap2008"/>
      <sheetName val="List"/>
      <sheetName val="Worksheet in 6300 TOP REPORT  A"/>
    </sheetNames>
    <sheetDataSet>
      <sheetData sheetId="0" refreshError="1"/>
      <sheetData sheetId="1" refreshError="1"/>
      <sheetData sheetId="2" refreshError="1"/>
      <sheetData sheetId="3" refreshError="1">
        <row r="19">
          <cell r="K19">
            <v>92675.15</v>
          </cell>
        </row>
      </sheetData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kRp"/>
      <sheetName val="PkVal"/>
      <sheetName val="PkJtRp"/>
      <sheetName val="PkJtVal"/>
      <sheetName val="ByDkpRp"/>
      <sheetName val="ByDkpVal"/>
      <sheetName val="ByDkpJtRp"/>
      <sheetName val="ByDkpJtVal"/>
      <sheetName val="ByPinjRp"/>
      <sheetName val="ByPinj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mission Form"/>
      <sheetName val="Feuil2"/>
      <sheetName val="XL4Test5"/>
    </sheetNames>
    <sheetDataSet>
      <sheetData sheetId="0" refreshError="1">
        <row r="7">
          <cell r="D7" t="str">
            <v>3610</v>
          </cell>
        </row>
        <row r="10">
          <cell r="D10" t="str">
            <v>Philip Loh</v>
          </cell>
        </row>
        <row r="11">
          <cell r="D11" t="str">
            <v>6340 5720</v>
          </cell>
        </row>
        <row r="17">
          <cell r="D17">
            <v>0</v>
          </cell>
        </row>
        <row r="19">
          <cell r="D19" t="str">
            <v>Danfoss</v>
          </cell>
        </row>
        <row r="21">
          <cell r="D21" t="str">
            <v>Jalan Pesawat</v>
          </cell>
        </row>
        <row r="23">
          <cell r="D23">
            <v>22</v>
          </cell>
        </row>
        <row r="25">
          <cell r="D25" t="str">
            <v>N</v>
          </cell>
        </row>
        <row r="33">
          <cell r="D33" t="str">
            <v>We provide complimentary Shuttle to Airport  (2-way) at stipulated timing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kRp"/>
      <sheetName val="PkVal"/>
      <sheetName val="PkJtRp"/>
      <sheetName val="PkJtVal"/>
      <sheetName val="ByDkpRp"/>
      <sheetName val="ByDkpVal"/>
      <sheetName val="ByDkpJtRp"/>
      <sheetName val="ByDkpJtVal"/>
      <sheetName val="ByPinjRp"/>
      <sheetName val="ByPinj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"/>
      <sheetName val="100"/>
      <sheetName val="001"/>
      <sheetName val="BB2000"/>
      <sheetName val="LK2001"/>
      <sheetName val="KK2000"/>
      <sheetName val="CF2000"/>
      <sheetName val="BB2001"/>
      <sheetName val="KK2001"/>
      <sheetName val="CF2001"/>
      <sheetName val="CFAnggaran"/>
      <sheetName val="SPDana"/>
      <sheetName val="CFLK2001"/>
      <sheetName val="UshDebtw101"/>
      <sheetName val="UshDeb00"/>
      <sheetName val="UshDeb03001"/>
      <sheetName val="GABUNGAN"/>
      <sheetName val="Sheet1"/>
      <sheetName val="Sheet2"/>
      <sheetName val="Sheet3"/>
      <sheetName val="CFLK2 01"/>
      <sheetName val="L_23"/>
      <sheetName val="NRC ENERGI"/>
      <sheetName val="1"/>
      <sheetName val="BiInves-Ikhtisar CJI3"/>
      <sheetName val="Persd-Mat APDP"/>
      <sheetName val="Persd-Mat KTP"/>
      <sheetName val="Persd-Mat skp"/>
      <sheetName val="Persd-Mat ptk"/>
      <sheetName val="Persd-Mat skw"/>
      <sheetName val="Persd-Mat kwl"/>
      <sheetName val="Persd-Mat SGU"/>
      <sheetName val="BukuBesar"/>
      <sheetName val="CashFlow012001Anggaran"/>
      <sheetName val="DENPASAR"/>
      <sheetName val="Asumsi"/>
      <sheetName val="Ref"/>
      <sheetName val="ca"/>
      <sheetName val="Resume"/>
      <sheetName val="Sheet5"/>
      <sheetName val="Submission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DAFISI"/>
      <sheetName val="Jelas"/>
      <sheetName val="Neraca"/>
      <sheetName val="LR"/>
      <sheetName val="LR_F"/>
      <sheetName val="Arus_Kas"/>
      <sheetName val="RE"/>
      <sheetName val="Cat"/>
      <sheetName val="BukuBesar"/>
      <sheetName val="L1_1"/>
      <sheetName val="L1_2"/>
      <sheetName val="L1_3"/>
      <sheetName val="L1_4"/>
      <sheetName val="L1_5"/>
      <sheetName val="L1_6"/>
      <sheetName val="L1_7"/>
      <sheetName val="L1_8"/>
      <sheetName val="L1_9"/>
      <sheetName val="L2_1"/>
      <sheetName val="L2_2"/>
      <sheetName val="L2_3"/>
      <sheetName val="L2_4"/>
      <sheetName val="L_2_4b"/>
      <sheetName val="L2_5"/>
      <sheetName val="L2_6"/>
      <sheetName val="L3_1"/>
      <sheetName val="L3_2"/>
      <sheetName val="L3_3"/>
      <sheetName val="L3_4"/>
      <sheetName val="L3_5"/>
      <sheetName val="L_4"/>
      <sheetName val="L_4_1"/>
      <sheetName val="L_5"/>
      <sheetName val="L_6"/>
      <sheetName val="L_7"/>
      <sheetName val="L_8a"/>
      <sheetName val="L_8b"/>
      <sheetName val="L_9"/>
      <sheetName val="L_10"/>
      <sheetName val="L_11"/>
      <sheetName val="L_12"/>
      <sheetName val="L_13"/>
      <sheetName val="L_14"/>
      <sheetName val="L_14b"/>
      <sheetName val="L_15"/>
      <sheetName val="L_16"/>
      <sheetName val="L_17"/>
      <sheetName val="L_18"/>
      <sheetName val="L_19"/>
      <sheetName val="L_20_1"/>
      <sheetName val="L_20_2"/>
      <sheetName val="L_21"/>
      <sheetName val="L_22"/>
      <sheetName val="L_23"/>
      <sheetName val="L_24"/>
      <sheetName val="L_25"/>
      <sheetName val="L_26"/>
      <sheetName val="L_27"/>
      <sheetName val="L_27_1"/>
      <sheetName val="L_27_2"/>
      <sheetName val="L_28a"/>
      <sheetName val="L_28b"/>
      <sheetName val="L_28c"/>
      <sheetName val="L_29"/>
      <sheetName val="GABUNGAN"/>
      <sheetName val="Sheet1"/>
      <sheetName val="Sheet2"/>
      <sheetName val="Sheet3"/>
      <sheetName val="Menu"/>
      <sheetName val="Periode"/>
      <sheetName val="DaftarIsi (2)"/>
      <sheetName val="DaftarIsi"/>
      <sheetName val="Perubahan"/>
      <sheetName val="LabaRugi"/>
      <sheetName val="Penjelas"/>
      <sheetName val="Penyert-anak"/>
      <sheetName val="Penyert lainnya"/>
      <sheetName val="BiDitghkan"/>
      <sheetName val="PIUT-JP"/>
      <sheetName val="BDD&amp;UMLain"/>
      <sheetName val="DpsK3bln"/>
      <sheetName val="Dep3-12bln"/>
      <sheetName val="PiutLL"/>
      <sheetName val="Piut-Unsur"/>
      <sheetName val="HapusPiut"/>
      <sheetName val="PiutMacam"/>
      <sheetName val="MatHar"/>
      <sheetName val="BantuanLN"/>
      <sheetName val="AkunPenutup"/>
      <sheetName val="AkunPenutup AP"/>
      <sheetName val="UtPiut-Anak"/>
      <sheetName val="PendBP"/>
      <sheetName val="DaftarBP"/>
      <sheetName val="HutBank-3"/>
      <sheetName val="UtBiProy"/>
      <sheetName val="UtangUsh"/>
      <sheetName val="UmurUtang"/>
      <sheetName val="UtangValas"/>
      <sheetName val="IPS-IPK"/>
      <sheetName val="ManfPs"/>
      <sheetName val="UT-Pajak"/>
      <sheetName val="HutLain"/>
      <sheetName val="UtangBiaya"/>
      <sheetName val="JualGTarif"/>
      <sheetName val="JualGLangg"/>
      <sheetName val="PendOpLain"/>
      <sheetName val="IkhtisarBiop"/>
      <sheetName val="PembelianiTL"/>
      <sheetName val="SewaDis"/>
      <sheetName val="BBMJenis"/>
      <sheetName val="ProduksiTL"/>
      <sheetName val="HarMat"/>
      <sheetName val="HarJabor"/>
      <sheetName val="BPeg-F"/>
      <sheetName val="Bipeg-U"/>
      <sheetName val="BOLain"/>
      <sheetName val="PendaLuOp"/>
      <sheetName val="BiLuOp"/>
      <sheetName val="BiPinjaman"/>
      <sheetName val="SelisihKurs"/>
      <sheetName val="KursNota "/>
      <sheetName val="KursSend"/>
      <sheetName val="NRC-Unit"/>
      <sheetName val="LRU-Unit"/>
      <sheetName val="NrcKWh"/>
      <sheetName val="KOR-PAJAK"/>
      <sheetName val="Pot-Jual"/>
      <sheetName val="Extra1"/>
      <sheetName val="Extra2"/>
      <sheetName val="[LKSEM2001PJB.xlsUL_28b"/>
      <sheetName val="ROB AGUST'06"/>
      <sheetName val="_LKSEM2001PJB.xlsUL_28b"/>
      <sheetName val="LKSEM2001PJB"/>
      <sheetName val="UshDeb00"/>
      <sheetName val="Form-B-R1"/>
      <sheetName val="ca"/>
      <sheetName val="TARGET 10.20 - 2005"/>
      <sheetName val="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k"/>
      <sheetName val="asumsi"/>
      <sheetName val="Assumptions"/>
      <sheetName val="Assumptions (2)"/>
      <sheetName val="Hist"/>
      <sheetName val="CAPEX"/>
      <sheetName val="Energy_Prices"/>
      <sheetName val="Misc"/>
      <sheetName val="B"/>
      <sheetName val="C"/>
      <sheetName val="SubL"/>
      <sheetName val="BPP PLN (1)"/>
      <sheetName val="D"/>
      <sheetName val="E"/>
      <sheetName val="Funding"/>
      <sheetName val="Cashflow"/>
      <sheetName val="F"/>
      <sheetName val="G"/>
      <sheetName val="H"/>
      <sheetName val="I"/>
      <sheetName val="J-IGNORE"/>
      <sheetName val="K"/>
      <sheetName val="L"/>
      <sheetName val="M-IGNORE"/>
      <sheetName val="CPdebt- IGNORE"/>
      <sheetName val="Debcap - IGNORE"/>
      <sheetName val="HPP-IGNORE"/>
      <sheetName val="Subs-60kWh-IGNORE"/>
      <sheetName val="Rekap HPP &amp; Subs-IGNORE"/>
      <sheetName val="Tarif 60 kwh-IGNORE"/>
      <sheetName val="L_23"/>
      <sheetName val="UshDeb00"/>
    </sheetNames>
    <sheetDataSet>
      <sheetData sheetId="0" refreshError="1"/>
      <sheetData sheetId="1" refreshError="1"/>
      <sheetData sheetId="2" refreshError="1"/>
      <sheetData sheetId="3" refreshError="1">
        <row r="3">
          <cell r="C3" t="str">
            <v>Unit</v>
          </cell>
          <cell r="D3" t="str">
            <v>2006E</v>
          </cell>
          <cell r="E3" t="str">
            <v>2007E</v>
          </cell>
          <cell r="F3" t="str">
            <v>2008E</v>
          </cell>
          <cell r="G3" t="str">
            <v>2009E</v>
          </cell>
          <cell r="H3" t="str">
            <v>2010E</v>
          </cell>
        </row>
        <row r="4">
          <cell r="B4" t="str">
            <v>Macroeconomic assumptions</v>
          </cell>
        </row>
        <row r="5">
          <cell r="B5" t="str">
            <v xml:space="preserve">   GDP growth</v>
          </cell>
          <cell r="C5" t="str">
            <v>%</v>
          </cell>
          <cell r="D5">
            <v>5.8999999999999997E-2</v>
          </cell>
          <cell r="E5">
            <v>6.4000000000000001E-2</v>
          </cell>
          <cell r="F5">
            <v>7.0000000000000007E-2</v>
          </cell>
          <cell r="G5">
            <v>7.5999999999999998E-2</v>
          </cell>
          <cell r="H5">
            <v>7.0999999999999994E-2</v>
          </cell>
        </row>
        <row r="6">
          <cell r="B6" t="str">
            <v xml:space="preserve">   Population growth</v>
          </cell>
          <cell r="C6" t="str">
            <v>%</v>
          </cell>
          <cell r="D6">
            <v>1.3999999999999999E-2</v>
          </cell>
          <cell r="E6">
            <v>1.3999999999999999E-2</v>
          </cell>
          <cell r="F6">
            <v>1.3999999999999999E-2</v>
          </cell>
          <cell r="G6">
            <v>1.3000000000000001E-2</v>
          </cell>
          <cell r="H6">
            <v>1.3000000000000001E-2</v>
          </cell>
        </row>
        <row r="7">
          <cell r="B7" t="str">
            <v xml:space="preserve">   Inflation rate</v>
          </cell>
        </row>
        <row r="8">
          <cell r="B8" t="str">
            <v xml:space="preserve">     Local (Rp)</v>
          </cell>
          <cell r="C8" t="str">
            <v>%</v>
          </cell>
          <cell r="D8">
            <v>8</v>
          </cell>
          <cell r="E8">
            <v>7</v>
          </cell>
          <cell r="F8">
            <v>7</v>
          </cell>
          <cell r="G8">
            <v>7</v>
          </cell>
          <cell r="H8">
            <v>7</v>
          </cell>
        </row>
        <row r="9">
          <cell r="B9" t="str">
            <v xml:space="preserve">     Foreign (US$)</v>
          </cell>
          <cell r="C9" t="str">
            <v>%</v>
          </cell>
          <cell r="D9">
            <v>2.5</v>
          </cell>
          <cell r="E9">
            <v>2.5</v>
          </cell>
          <cell r="F9">
            <v>2.5</v>
          </cell>
          <cell r="G9">
            <v>2.5</v>
          </cell>
          <cell r="H9">
            <v>2.5</v>
          </cell>
        </row>
        <row r="10">
          <cell r="B10" t="str">
            <v xml:space="preserve">   Exchange rate</v>
          </cell>
          <cell r="C10" t="str">
            <v>Rp/USD</v>
          </cell>
          <cell r="D10">
            <v>9000</v>
          </cell>
          <cell r="E10">
            <v>9395.1219512195148</v>
          </cell>
          <cell r="F10">
            <v>9807.5907198096429</v>
          </cell>
          <cell r="G10">
            <v>10238.167873362265</v>
          </cell>
          <cell r="H10">
            <v>10687.648414144025</v>
          </cell>
        </row>
        <row r="12">
          <cell r="B12" t="str">
            <v>Industry assumptions</v>
          </cell>
        </row>
        <row r="13">
          <cell r="B13" t="str">
            <v xml:space="preserve">   Total generation capacity</v>
          </cell>
          <cell r="C13" t="str">
            <v>MW</v>
          </cell>
        </row>
        <row r="14">
          <cell r="B14" t="str">
            <v xml:space="preserve">   Electricity demand growth</v>
          </cell>
          <cell r="C14" t="str">
            <v>%</v>
          </cell>
          <cell r="D14">
            <v>7.6150627615062749E-2</v>
          </cell>
          <cell r="E14">
            <v>8.3981337480560025E-2</v>
          </cell>
          <cell r="F14">
            <v>8.1779053084648501E-2</v>
          </cell>
          <cell r="G14">
            <v>7.7586206896551602E-2</v>
          </cell>
          <cell r="H14">
            <v>7.8153846153840023E-2</v>
          </cell>
        </row>
        <row r="15">
          <cell r="B15" t="str">
            <v xml:space="preserve">   Electrification ratio</v>
          </cell>
          <cell r="C15" t="str">
            <v>%</v>
          </cell>
        </row>
        <row r="16">
          <cell r="B16" t="str">
            <v xml:space="preserve">   Reserve margin</v>
          </cell>
          <cell r="C16" t="str">
            <v>%</v>
          </cell>
          <cell r="D16">
            <v>0.42</v>
          </cell>
          <cell r="E16">
            <v>0.34</v>
          </cell>
          <cell r="F16">
            <v>0.32</v>
          </cell>
          <cell r="G16">
            <v>0.32</v>
          </cell>
          <cell r="H16">
            <v>0.33</v>
          </cell>
        </row>
        <row r="18">
          <cell r="B18" t="str">
            <v>PLN</v>
          </cell>
        </row>
        <row r="19">
          <cell r="B19" t="str">
            <v>Energy Sales</v>
          </cell>
        </row>
        <row r="20">
          <cell r="B20" t="str">
            <v xml:space="preserve">   Total PLN power production</v>
          </cell>
          <cell r="C20" t="str">
            <v>GWh</v>
          </cell>
          <cell r="D20">
            <v>97685.747899844879</v>
          </cell>
          <cell r="E20">
            <v>100591.44907642042</v>
          </cell>
          <cell r="F20">
            <v>106612.11117952113</v>
          </cell>
          <cell r="G20">
            <v>116701.1532231405</v>
          </cell>
          <cell r="H20">
            <v>128833.4955849015</v>
          </cell>
        </row>
        <row r="21">
          <cell r="B21" t="str">
            <v xml:space="preserve">   Total IPP power production</v>
          </cell>
          <cell r="C21" t="str">
            <v>GWh</v>
          </cell>
          <cell r="D21">
            <v>27549.055999999997</v>
          </cell>
          <cell r="E21">
            <v>30390.940999999999</v>
          </cell>
          <cell r="F21">
            <v>34160.26</v>
          </cell>
          <cell r="G21">
            <v>35249.259999999995</v>
          </cell>
          <cell r="H21">
            <v>35249.259999999995</v>
          </cell>
        </row>
        <row r="22">
          <cell r="B22" t="str">
            <v xml:space="preserve">   Own-station usage</v>
          </cell>
          <cell r="C22" t="str">
            <v>%</v>
          </cell>
          <cell r="D22">
            <v>4.28</v>
          </cell>
          <cell r="E22">
            <v>4</v>
          </cell>
          <cell r="F22">
            <v>4</v>
          </cell>
          <cell r="G22">
            <v>4</v>
          </cell>
          <cell r="H22">
            <v>4</v>
          </cell>
        </row>
        <row r="23">
          <cell r="B23" t="str">
            <v xml:space="preserve">   Network losses</v>
          </cell>
          <cell r="C23" t="str">
            <v>%</v>
          </cell>
          <cell r="D23">
            <v>9.74</v>
          </cell>
          <cell r="E23">
            <v>9.7100000000000009</v>
          </cell>
          <cell r="F23">
            <v>9.3699999999999992</v>
          </cell>
          <cell r="G23">
            <v>9.25</v>
          </cell>
          <cell r="H23">
            <v>9.1300000000000008</v>
          </cell>
        </row>
        <row r="24">
          <cell r="B24" t="str">
            <v>Total energy sales revenue</v>
          </cell>
          <cell r="C24" t="str">
            <v>Rp Bn</v>
          </cell>
          <cell r="D24">
            <v>69969.494372905261</v>
          </cell>
          <cell r="E24">
            <v>73702.124800000005</v>
          </cell>
          <cell r="F24">
            <v>79509.102400000003</v>
          </cell>
          <cell r="G24">
            <v>85936.164000000004</v>
          </cell>
          <cell r="H24">
            <v>92920.366399999999</v>
          </cell>
        </row>
        <row r="26">
          <cell r="B26" t="str">
            <v>Average Tariff</v>
          </cell>
          <cell r="C26" t="str">
            <v>Rp/kWh</v>
          </cell>
          <cell r="D26">
            <v>618.99674643426954</v>
          </cell>
          <cell r="E26">
            <v>623.20000000000005</v>
          </cell>
          <cell r="F26">
            <v>623.20000000000005</v>
          </cell>
          <cell r="G26">
            <v>623.20000000000005</v>
          </cell>
          <cell r="H26">
            <v>623.20000000000005</v>
          </cell>
        </row>
        <row r="27">
          <cell r="B27" t="str">
            <v>Government subsidies</v>
          </cell>
          <cell r="C27" t="str">
            <v>Rp Bn</v>
          </cell>
          <cell r="D27">
            <v>35510</v>
          </cell>
          <cell r="E27">
            <v>37209.746528000003</v>
          </cell>
          <cell r="F27">
            <v>31162.607112010999</v>
          </cell>
          <cell r="G27">
            <v>22311.17681470927</v>
          </cell>
          <cell r="H27">
            <v>33840.932268969147</v>
          </cell>
        </row>
        <row r="29">
          <cell r="B29" t="str">
            <v>Number of customers</v>
          </cell>
        </row>
        <row r="30">
          <cell r="B30" t="str">
            <v>Households</v>
          </cell>
          <cell r="C30" t="str">
            <v>000s</v>
          </cell>
          <cell r="D30">
            <v>33309.33</v>
          </cell>
          <cell r="E30">
            <v>34710.467000000004</v>
          </cell>
          <cell r="F30">
            <v>36154.17</v>
          </cell>
          <cell r="G30">
            <v>37639.824999999997</v>
          </cell>
          <cell r="H30">
            <v>39169.803</v>
          </cell>
        </row>
        <row r="31">
          <cell r="B31" t="str">
            <v>Businesses</v>
          </cell>
          <cell r="C31" t="str">
            <v>000s</v>
          </cell>
          <cell r="D31">
            <v>1472.951</v>
          </cell>
          <cell r="E31">
            <v>1548.664</v>
          </cell>
          <cell r="F31">
            <v>1628.829</v>
          </cell>
          <cell r="G31">
            <v>1713.6010000000001</v>
          </cell>
          <cell r="H31">
            <v>1803.297</v>
          </cell>
        </row>
        <row r="32">
          <cell r="B32" t="str">
            <v>Public</v>
          </cell>
          <cell r="C32" t="str">
            <v>000s</v>
          </cell>
          <cell r="D32">
            <v>886.61699999999996</v>
          </cell>
          <cell r="E32">
            <v>921.70699999999999</v>
          </cell>
          <cell r="F32">
            <v>963.04700000000003</v>
          </cell>
          <cell r="G32">
            <v>1005.6600000000001</v>
          </cell>
          <cell r="H32">
            <v>1049.6100000000001</v>
          </cell>
        </row>
        <row r="33">
          <cell r="B33" t="str">
            <v>Industries</v>
          </cell>
          <cell r="C33" t="str">
            <v>000s</v>
          </cell>
          <cell r="D33">
            <v>57.069000000000003</v>
          </cell>
          <cell r="E33">
            <v>60.588000000000001</v>
          </cell>
          <cell r="F33">
            <v>64.314000000000007</v>
          </cell>
          <cell r="G33">
            <v>68.260000000000005</v>
          </cell>
          <cell r="H33">
            <v>72.44</v>
          </cell>
        </row>
        <row r="35">
          <cell r="B35" t="str">
            <v>Growth of customers</v>
          </cell>
        </row>
        <row r="36">
          <cell r="B36" t="str">
            <v>Households</v>
          </cell>
          <cell r="C36" t="str">
            <v>(%)</v>
          </cell>
          <cell r="D36">
            <v>4.2436565316802621</v>
          </cell>
          <cell r="E36">
            <v>4.2064400574854055</v>
          </cell>
          <cell r="F36">
            <v>4.1592727634577553</v>
          </cell>
          <cell r="G36">
            <v>4.1092217025034738</v>
          </cell>
          <cell r="H36">
            <v>4.0647851046066386</v>
          </cell>
        </row>
        <row r="37">
          <cell r="B37" t="str">
            <v>Businesses</v>
          </cell>
          <cell r="C37" t="str">
            <v>(%)</v>
          </cell>
          <cell r="D37">
            <v>5.1044800401879309</v>
          </cell>
          <cell r="E37">
            <v>5.1402253028104861</v>
          </cell>
          <cell r="F37">
            <v>5.1763972042999651</v>
          </cell>
          <cell r="G37">
            <v>5.2044751167863668</v>
          </cell>
          <cell r="H37">
            <v>5.2343573562340318</v>
          </cell>
        </row>
        <row r="38">
          <cell r="B38" t="str">
            <v>Public</v>
          </cell>
          <cell r="C38" t="str">
            <v>(%)</v>
          </cell>
          <cell r="D38">
            <v>4.5469874630920559</v>
          </cell>
          <cell r="E38">
            <v>3.9577404899748148</v>
          </cell>
          <cell r="F38">
            <v>4.4851563457801724</v>
          </cell>
          <cell r="G38">
            <v>4.4248100040807925</v>
          </cell>
          <cell r="H38">
            <v>4.3702643040391509</v>
          </cell>
        </row>
        <row r="39">
          <cell r="B39" t="str">
            <v>Industries</v>
          </cell>
          <cell r="C39" t="str">
            <v>(%)</v>
          </cell>
          <cell r="D39">
            <v>6.1827856956796712</v>
          </cell>
          <cell r="E39">
            <v>6.1662198391420953</v>
          </cell>
          <cell r="F39">
            <v>6.149732620320858</v>
          </cell>
          <cell r="G39">
            <v>6.1355225922816059</v>
          </cell>
          <cell r="H39">
            <v>6.1236448871960114</v>
          </cell>
        </row>
        <row r="41">
          <cell r="C41" t="str">
            <v>Unit</v>
          </cell>
          <cell r="D41" t="str">
            <v>2006E</v>
          </cell>
          <cell r="E41" t="str">
            <v>2007E</v>
          </cell>
          <cell r="F41" t="str">
            <v>2008E</v>
          </cell>
          <cell r="G41" t="str">
            <v>2009E</v>
          </cell>
          <cell r="H41" t="str">
            <v>2010E</v>
          </cell>
        </row>
        <row r="42">
          <cell r="B42" t="str">
            <v>Cost of electricity</v>
          </cell>
        </row>
        <row r="43">
          <cell r="B43" t="str">
            <v>Energy mix</v>
          </cell>
        </row>
        <row r="44">
          <cell r="B44" t="str">
            <v xml:space="preserve">   Oil fuel</v>
          </cell>
          <cell r="C44" t="str">
            <v>%</v>
          </cell>
          <cell r="D44">
            <v>0.81927747182648247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B45" t="str">
            <v xml:space="preserve">   Coal</v>
          </cell>
          <cell r="C45" t="str">
            <v>%</v>
          </cell>
          <cell r="D45">
            <v>8.9976691043191309E-2</v>
          </cell>
          <cell r="E45">
            <v>0.11935289729124837</v>
          </cell>
          <cell r="F45">
            <v>0.20178452472060424</v>
          </cell>
          <cell r="G45">
            <v>0.46212347683222799</v>
          </cell>
          <cell r="H45">
            <v>0.4936827863814286</v>
          </cell>
        </row>
        <row r="46">
          <cell r="B46" t="str">
            <v xml:space="preserve">   Geothermal</v>
          </cell>
          <cell r="C46" t="str">
            <v>%</v>
          </cell>
          <cell r="D46">
            <v>2.1894707910733058E-2</v>
          </cell>
          <cell r="E46">
            <v>2.0989104434234594E-2</v>
          </cell>
          <cell r="F46">
            <v>3.3358079164499919E-2</v>
          </cell>
          <cell r="G46">
            <v>5.5569912514503321E-2</v>
          </cell>
          <cell r="H46">
            <v>7.6783511815816399E-2</v>
          </cell>
        </row>
        <row r="47">
          <cell r="B47" t="str">
            <v xml:space="preserve">   Natural Gas</v>
          </cell>
          <cell r="C47" t="str">
            <v>%</v>
          </cell>
          <cell r="D47">
            <v>7.3039999979444811E-2</v>
          </cell>
          <cell r="E47">
            <v>0.14030080745840046</v>
          </cell>
          <cell r="F47">
            <v>0.25246967891868083</v>
          </cell>
          <cell r="G47">
            <v>0.40013620231493002</v>
          </cell>
          <cell r="H47">
            <v>0.3644104642501016</v>
          </cell>
        </row>
        <row r="48">
          <cell r="B48">
            <v>0</v>
          </cell>
        </row>
        <row r="49">
          <cell r="B49" t="str">
            <v>Average energy prices</v>
          </cell>
        </row>
        <row r="50">
          <cell r="B50" t="str">
            <v xml:space="preserve">   M F O</v>
          </cell>
          <cell r="C50" t="str">
            <v>(Rp/Liter)</v>
          </cell>
          <cell r="D50">
            <v>3297.364</v>
          </cell>
          <cell r="E50">
            <v>4030.78</v>
          </cell>
          <cell r="F50">
            <v>4450.2283462365594</v>
          </cell>
          <cell r="G50">
            <v>4576.9293677419355</v>
          </cell>
          <cell r="H50">
            <v>4683.0064200215056</v>
          </cell>
        </row>
        <row r="51">
          <cell r="B51" t="str">
            <v xml:space="preserve">   I D O</v>
          </cell>
          <cell r="C51" t="str">
            <v>(Rp/Liter)</v>
          </cell>
          <cell r="D51">
            <v>4823.4814666666671</v>
          </cell>
          <cell r="E51">
            <v>5371.74</v>
          </cell>
          <cell r="F51">
            <v>5936.4408021505369</v>
          </cell>
          <cell r="G51">
            <v>6098.0055612903216</v>
          </cell>
          <cell r="H51">
            <v>6230.3483825591393</v>
          </cell>
        </row>
        <row r="52">
          <cell r="B52" t="str">
            <v xml:space="preserve">   H S D</v>
          </cell>
          <cell r="C52" t="str">
            <v>(Rp/Liter)</v>
          </cell>
          <cell r="D52">
            <v>5116.7048000000004</v>
          </cell>
          <cell r="E52">
            <v>5642.45</v>
          </cell>
          <cell r="F52">
            <v>6231.8390913978492</v>
          </cell>
          <cell r="G52">
            <v>6406.3568548387084</v>
          </cell>
          <cell r="H52">
            <v>6551.3266437634402</v>
          </cell>
        </row>
        <row r="53">
          <cell r="B53" t="str">
            <v xml:space="preserve">   Coal</v>
          </cell>
          <cell r="C53" t="str">
            <v>( Rp/kg )</v>
          </cell>
          <cell r="D53">
            <v>351.16631942098911</v>
          </cell>
          <cell r="E53">
            <v>327.68084409171871</v>
          </cell>
          <cell r="F53">
            <v>344.72024798448808</v>
          </cell>
          <cell r="G53">
            <v>362.6457008796815</v>
          </cell>
          <cell r="H53">
            <v>381.14063162454522</v>
          </cell>
        </row>
        <row r="54">
          <cell r="B54" t="str">
            <v xml:space="preserve">   Geothermal</v>
          </cell>
          <cell r="C54" t="str">
            <v>(Rp/kWh)</v>
          </cell>
          <cell r="D54">
            <v>478.32322214719784</v>
          </cell>
          <cell r="E54">
            <v>431.49489975081201</v>
          </cell>
          <cell r="F54">
            <v>442.28227224458226</v>
          </cell>
          <cell r="G54">
            <v>453.33932905069679</v>
          </cell>
          <cell r="H54">
            <v>464.67281227696418</v>
          </cell>
        </row>
        <row r="55">
          <cell r="B55" t="str">
            <v xml:space="preserve">   Natural Gas</v>
          </cell>
          <cell r="C55" t="str">
            <v>(Rp/MSCF)</v>
          </cell>
          <cell r="D55">
            <v>23656.001526557087</v>
          </cell>
          <cell r="E55">
            <v>27435</v>
          </cell>
          <cell r="F55">
            <v>30323.05</v>
          </cell>
          <cell r="G55">
            <v>31143.15</v>
          </cell>
          <cell r="H55">
            <v>31812.799999999999</v>
          </cell>
        </row>
        <row r="57">
          <cell r="B57" t="str">
            <v>Average cost of electricity</v>
          </cell>
          <cell r="C57" t="str">
            <v>Rp/kWh</v>
          </cell>
        </row>
        <row r="59">
          <cell r="B59" t="str">
            <v>Operating expenses</v>
          </cell>
        </row>
        <row r="60">
          <cell r="B60" t="str">
            <v xml:space="preserve">   Personal expenses growth</v>
          </cell>
          <cell r="C60" t="str">
            <v>%</v>
          </cell>
          <cell r="D60">
            <v>0.23132415937051665</v>
          </cell>
          <cell r="E60">
            <v>0.15778933621229796</v>
          </cell>
          <cell r="F60">
            <v>7.5627250059524531E-3</v>
          </cell>
          <cell r="G60">
            <v>6.9394477384977282E-2</v>
          </cell>
          <cell r="H60">
            <v>6.9798535448116983E-2</v>
          </cell>
        </row>
        <row r="61">
          <cell r="B61" t="str">
            <v xml:space="preserve">   Repair &amp; maintainance service growth</v>
          </cell>
          <cell r="C61" t="str">
            <v>%</v>
          </cell>
          <cell r="D61">
            <v>5.7304715244626436E-2</v>
          </cell>
          <cell r="E61">
            <v>0.24904114068302241</v>
          </cell>
          <cell r="F61">
            <v>-0.12815695320416698</v>
          </cell>
          <cell r="G61">
            <v>8.2365562416511384E-2</v>
          </cell>
          <cell r="H61">
            <v>0.36545489769907591</v>
          </cell>
        </row>
        <row r="62">
          <cell r="B62" t="str">
            <v xml:space="preserve">   Other operating expenses</v>
          </cell>
          <cell r="C62" t="str">
            <v>%</v>
          </cell>
          <cell r="D62">
            <v>5.6104048050256816E-2</v>
          </cell>
          <cell r="E62">
            <v>0.11184203654191438</v>
          </cell>
          <cell r="F62">
            <v>7.2120443059519923E-2</v>
          </cell>
          <cell r="G62">
            <v>7.2127132556572882E-2</v>
          </cell>
          <cell r="H62">
            <v>7.2134252370879448E-2</v>
          </cell>
        </row>
        <row r="64">
          <cell r="B64" t="str">
            <v>Interest expense</v>
          </cell>
        </row>
        <row r="65">
          <cell r="B65" t="str">
            <v xml:space="preserve">    Interest Rate on proposed US$ Bonds</v>
          </cell>
          <cell r="C65" t="str">
            <v>(%)</v>
          </cell>
        </row>
        <row r="66">
          <cell r="B66" t="str">
            <v xml:space="preserve">    Interest Rate on Rupiah Bond 1997</v>
          </cell>
          <cell r="C66" t="str">
            <v>(%)</v>
          </cell>
        </row>
        <row r="67">
          <cell r="B67" t="str">
            <v xml:space="preserve">    Interest Rate on Rupiah Bond 2004</v>
          </cell>
          <cell r="C67" t="str">
            <v>(%)</v>
          </cell>
        </row>
        <row r="69">
          <cell r="B69" t="str">
            <v>Corporate tax</v>
          </cell>
          <cell r="C69" t="str">
            <v>%</v>
          </cell>
          <cell r="D69">
            <v>30</v>
          </cell>
          <cell r="E69">
            <v>30</v>
          </cell>
          <cell r="F69">
            <v>30</v>
          </cell>
          <cell r="G69">
            <v>30</v>
          </cell>
          <cell r="H69">
            <v>30</v>
          </cell>
        </row>
        <row r="71">
          <cell r="B71" t="str">
            <v>Fixed Assets Addition</v>
          </cell>
        </row>
        <row r="72">
          <cell r="B72" t="str">
            <v>Depreciation Rate</v>
          </cell>
          <cell r="C72" t="str">
            <v>(%)</v>
          </cell>
          <cell r="D72">
            <v>5.6131995381103333E-2</v>
          </cell>
          <cell r="E72">
            <v>5.5625535187942846E-2</v>
          </cell>
          <cell r="F72">
            <v>5.5010010039082548E-2</v>
          </cell>
          <cell r="G72">
            <v>5.5808546340911223E-2</v>
          </cell>
          <cell r="H72">
            <v>5.6981631952625976E-2</v>
          </cell>
        </row>
        <row r="73">
          <cell r="B73" t="str">
            <v xml:space="preserve"> - FAA charged from VAT</v>
          </cell>
          <cell r="C73" t="str">
            <v>(%)</v>
          </cell>
          <cell r="D73">
            <v>0.27</v>
          </cell>
          <cell r="E73">
            <v>0.27</v>
          </cell>
          <cell r="F73">
            <v>0.27</v>
          </cell>
          <cell r="G73">
            <v>0.27</v>
          </cell>
          <cell r="H73">
            <v>0.27</v>
          </cell>
        </row>
        <row r="74">
          <cell r="B74" t="str">
            <v xml:space="preserve"> - FAA charged from Import Duty </v>
          </cell>
          <cell r="C74" t="str">
            <v>(%)</v>
          </cell>
          <cell r="D74">
            <v>0.8</v>
          </cell>
          <cell r="E74">
            <v>0.8</v>
          </cell>
          <cell r="F74">
            <v>0.8</v>
          </cell>
          <cell r="G74">
            <v>0.8</v>
          </cell>
          <cell r="H74">
            <v>0.8</v>
          </cell>
        </row>
        <row r="76">
          <cell r="B76" t="str">
            <v>Working capital</v>
          </cell>
        </row>
        <row r="77">
          <cell r="B77" t="str">
            <v xml:space="preserve">    Account receivables</v>
          </cell>
          <cell r="C77" t="str">
            <v>Rp Bn</v>
          </cell>
          <cell r="D77">
            <v>1986.1359219999999</v>
          </cell>
          <cell r="E77">
            <v>2059.4710949999999</v>
          </cell>
          <cell r="F77">
            <v>2193.1191257629716</v>
          </cell>
          <cell r="G77">
            <v>2370.3983465307406</v>
          </cell>
          <cell r="H77">
            <v>2563.0453190066823</v>
          </cell>
        </row>
        <row r="78">
          <cell r="B78" t="str">
            <v xml:space="preserve">    Account payables - Pertamina</v>
          </cell>
          <cell r="C78" t="str">
            <v>Rp Bn</v>
          </cell>
        </row>
        <row r="79">
          <cell r="B79" t="str">
            <v xml:space="preserve">    Account payables  (incl IPP)</v>
          </cell>
          <cell r="C79" t="str">
            <v>Rp Bn</v>
          </cell>
          <cell r="D79">
            <v>151.44903967900001</v>
          </cell>
          <cell r="E79">
            <v>151.44903967900001</v>
          </cell>
          <cell r="F79">
            <v>151.44903967900001</v>
          </cell>
          <cell r="G79">
            <v>151.44903967900001</v>
          </cell>
          <cell r="H79">
            <v>151.44903967900001</v>
          </cell>
        </row>
        <row r="80">
          <cell r="B80" t="str">
            <v xml:space="preserve">    Inventories</v>
          </cell>
          <cell r="C80" t="str">
            <v>Rp Bn</v>
          </cell>
          <cell r="D80">
            <v>2764.0736770000003</v>
          </cell>
          <cell r="E80">
            <v>3367.7249619999998</v>
          </cell>
          <cell r="F80">
            <v>3961.2471117651639</v>
          </cell>
          <cell r="G80">
            <v>2768.9652902373573</v>
          </cell>
          <cell r="H80">
            <v>3102.3712557872122</v>
          </cell>
        </row>
        <row r="81">
          <cell r="B81" t="str">
            <v>Total working capital</v>
          </cell>
          <cell r="C81" t="str">
            <v>Rp Bn</v>
          </cell>
          <cell r="D81">
            <v>-10617.403844679</v>
          </cell>
          <cell r="E81">
            <v>-14233.003048679007</v>
          </cell>
          <cell r="F81">
            <v>-15184.264266958247</v>
          </cell>
          <cell r="G81">
            <v>-24963.145183492401</v>
          </cell>
          <cell r="H81">
            <v>-41768.104107849431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UMSI"/>
      <sheetName val="DSCR"/>
      <sheetName val="LR"/>
      <sheetName val="KK-LR"/>
      <sheetName val="NRC"/>
      <sheetName val="KK-NRC"/>
      <sheetName val="CF"/>
      <sheetName val="CF Akt"/>
      <sheetName val="An Cash Invest"/>
      <sheetName val="Analisa CF"/>
      <sheetName val="KK"/>
      <sheetName val="Kep 100"/>
      <sheetName val="Jual Rekap"/>
      <sheetName val="Jual-Unit"/>
      <sheetName val="KVA &amp; BP"/>
      <sheetName val="KK EP"/>
      <sheetName val="EP"/>
      <sheetName val="Data EP"/>
      <sheetName val="L2IPP"/>
      <sheetName val="L2IPP-konsep"/>
      <sheetName val="L4Sewa"/>
      <sheetName val="L6AngEP"/>
      <sheetName val="L7NE"/>
      <sheetName val="L8Prod"/>
      <sheetName val="L9Har"/>
      <sheetName val="L10Peg"/>
      <sheetName val="L11Depr"/>
      <sheetName val="L12Admin"/>
      <sheetName val="L31BPPHolding"/>
      <sheetName val="L27Keu"/>
      <sheetName val="L29ISAK8"/>
      <sheetName val="2013"/>
      <sheetName val="L30LRRegion"/>
      <sheetName val="L31ButuhPSO"/>
      <sheetName val="T8LPE"/>
      <sheetName val="T9KompPSO"/>
      <sheetName val="T10SDPD"/>
      <sheetName val="Pendanaan Investasi"/>
      <sheetName val="T12LRAP"/>
      <sheetName val="T13NRCAP"/>
      <sheetName val="BPP Kons"/>
      <sheetName val="BPP JB"/>
      <sheetName val="BPP IB"/>
      <sheetName val="BPP IT"/>
      <sheetName val="WACC"/>
      <sheetName val="LR Presentasi"/>
      <sheetName val="Pendapatan&amp;Penjualan"/>
      <sheetName val="L4-BP"/>
      <sheetName val="T-Prod Vol dan Biaya"/>
      <sheetName val="Sheet1"/>
    </sheetNames>
    <sheetDataSet>
      <sheetData sheetId="0" refreshError="1">
        <row r="8">
          <cell r="C8">
            <v>9300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5">
          <cell r="C55">
            <v>9400</v>
          </cell>
        </row>
        <row r="56">
          <cell r="C56">
            <v>50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mus"/>
      <sheetName val="Cover"/>
      <sheetName val="Rekapitulasi"/>
      <sheetName val="Basket"/>
      <sheetName val="JTM"/>
      <sheetName val="JTR"/>
      <sheetName val="Rekap FSK TRW07"/>
      <sheetName val="Gardu"/>
      <sheetName val="SR"/>
      <sheetName val="Rekap Fisik MCT"/>
      <sheetName val="KWhmeter"/>
      <sheetName val="UAI_4"/>
      <sheetName val="UAI_2"/>
      <sheetName val="SR_07"/>
      <sheetName val="Target Fisik"/>
      <sheetName val="Rekap000"/>
      <sheetName val="Basket000"/>
      <sheetName val="JTM000"/>
      <sheetName val="JTR000"/>
      <sheetName val="Gardu000"/>
      <sheetName val="SR000"/>
      <sheetName val="kWhmeter0"/>
      <sheetName val="UAI000"/>
    </sheetNames>
    <sheetDataSet>
      <sheetData sheetId="0" refreshError="1">
        <row r="2">
          <cell r="D2" t="str">
            <v>Mutu Tegangan</v>
          </cell>
        </row>
        <row r="3">
          <cell r="D3" t="str">
            <v>SAIDI &amp; SAIFI</v>
          </cell>
        </row>
        <row r="4">
          <cell r="D4" t="str">
            <v>Susut distribusi</v>
          </cell>
        </row>
        <row r="5">
          <cell r="D5" t="str">
            <v>Rehabilitasi Jaringan Distribusi</v>
          </cell>
        </row>
        <row r="6">
          <cell r="D6" t="str">
            <v>Perluasan</v>
          </cell>
        </row>
        <row r="7">
          <cell r="D7" t="str">
            <v>Peningkatan Sarana Pelayanan Distribusi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G379"/>
  <sheetViews>
    <sheetView showGridLines="0" zoomScale="80" zoomScaleNormal="80" workbookViewId="0">
      <pane xSplit="5" ySplit="7" topLeftCell="F194" activePane="bottomRight" state="frozen"/>
      <selection pane="topRight" activeCell="F1" sqref="F1"/>
      <selection pane="bottomLeft" activeCell="A8" sqref="A8"/>
      <selection pane="bottomRight" activeCell="R205" sqref="G205:R205"/>
    </sheetView>
  </sheetViews>
  <sheetFormatPr defaultRowHeight="15"/>
  <cols>
    <col min="1" max="1" width="5.28515625" style="5" customWidth="1"/>
    <col min="2" max="2" width="4.5703125" style="6" customWidth="1"/>
    <col min="3" max="3" width="29.7109375" style="5" customWidth="1"/>
    <col min="4" max="4" width="33.28515625" style="5" customWidth="1"/>
    <col min="5" max="5" width="7.28515625" style="5" bestFit="1" customWidth="1"/>
    <col min="6" max="6" width="12.28515625" style="5" customWidth="1"/>
    <col min="7" max="8" width="15.85546875" style="5" bestFit="1" customWidth="1"/>
    <col min="9" max="9" width="17.42578125" style="5" bestFit="1" customWidth="1"/>
    <col min="10" max="10" width="15.85546875" style="5" bestFit="1" customWidth="1"/>
    <col min="11" max="12" width="15.85546875" style="20" bestFit="1" customWidth="1"/>
    <col min="13" max="18" width="15.85546875" style="5" bestFit="1" customWidth="1"/>
    <col min="19" max="19" width="6.42578125" style="5" customWidth="1"/>
    <col min="20" max="22" width="15.85546875" style="5" bestFit="1" customWidth="1"/>
    <col min="23" max="31" width="17.42578125" style="5" bestFit="1" customWidth="1"/>
    <col min="32" max="32" width="9.140625" style="5"/>
    <col min="33" max="33" width="19.28515625" style="5" customWidth="1"/>
    <col min="34" max="34" width="16" style="5" bestFit="1" customWidth="1"/>
    <col min="35" max="35" width="14" style="5" customWidth="1"/>
    <col min="36" max="36" width="16.42578125" style="5" customWidth="1"/>
    <col min="37" max="40" width="12" style="5" bestFit="1" customWidth="1"/>
    <col min="41" max="41" width="17.5703125" style="5" customWidth="1"/>
    <col min="42" max="42" width="14.42578125" style="5" customWidth="1"/>
    <col min="43" max="43" width="12.85546875" style="5" customWidth="1"/>
    <col min="44" max="44" width="13" style="5" customWidth="1"/>
    <col min="45" max="45" width="12" style="5" bestFit="1" customWidth="1"/>
    <col min="46" max="46" width="11.42578125" style="5" customWidth="1"/>
    <col min="47" max="47" width="10.140625" style="5" customWidth="1"/>
    <col min="48" max="48" width="12" style="5" bestFit="1" customWidth="1"/>
    <col min="49" max="59" width="13" style="5" bestFit="1" customWidth="1"/>
    <col min="60" max="256" width="9.140625" style="5"/>
    <col min="257" max="257" width="5.28515625" style="5" customWidth="1"/>
    <col min="258" max="258" width="4.5703125" style="5" customWidth="1"/>
    <col min="259" max="259" width="29.85546875" style="5" customWidth="1"/>
    <col min="260" max="260" width="44.140625" style="5" customWidth="1"/>
    <col min="261" max="261" width="16" style="5" bestFit="1" customWidth="1"/>
    <col min="262" max="262" width="12.28515625" style="5" customWidth="1"/>
    <col min="263" max="263" width="16" style="5" customWidth="1"/>
    <col min="264" max="264" width="9.140625" style="5"/>
    <col min="265" max="265" width="14.85546875" style="5" bestFit="1" customWidth="1"/>
    <col min="266" max="266" width="18" style="5" bestFit="1" customWidth="1"/>
    <col min="267" max="267" width="9.140625" style="5"/>
    <col min="268" max="268" width="0" style="5" hidden="1" customWidth="1"/>
    <col min="269" max="270" width="9.140625" style="5"/>
    <col min="271" max="284" width="0" style="5" hidden="1" customWidth="1"/>
    <col min="285" max="512" width="9.140625" style="5"/>
    <col min="513" max="513" width="5.28515625" style="5" customWidth="1"/>
    <col min="514" max="514" width="4.5703125" style="5" customWidth="1"/>
    <col min="515" max="515" width="29.85546875" style="5" customWidth="1"/>
    <col min="516" max="516" width="44.140625" style="5" customWidth="1"/>
    <col min="517" max="517" width="16" style="5" bestFit="1" customWidth="1"/>
    <col min="518" max="518" width="12.28515625" style="5" customWidth="1"/>
    <col min="519" max="519" width="16" style="5" customWidth="1"/>
    <col min="520" max="520" width="9.140625" style="5"/>
    <col min="521" max="521" width="14.85546875" style="5" bestFit="1" customWidth="1"/>
    <col min="522" max="522" width="18" style="5" bestFit="1" customWidth="1"/>
    <col min="523" max="523" width="9.140625" style="5"/>
    <col min="524" max="524" width="0" style="5" hidden="1" customWidth="1"/>
    <col min="525" max="526" width="9.140625" style="5"/>
    <col min="527" max="540" width="0" style="5" hidden="1" customWidth="1"/>
    <col min="541" max="768" width="9.140625" style="5"/>
    <col min="769" max="769" width="5.28515625" style="5" customWidth="1"/>
    <col min="770" max="770" width="4.5703125" style="5" customWidth="1"/>
    <col min="771" max="771" width="29.85546875" style="5" customWidth="1"/>
    <col min="772" max="772" width="44.140625" style="5" customWidth="1"/>
    <col min="773" max="773" width="16" style="5" bestFit="1" customWidth="1"/>
    <col min="774" max="774" width="12.28515625" style="5" customWidth="1"/>
    <col min="775" max="775" width="16" style="5" customWidth="1"/>
    <col min="776" max="776" width="9.140625" style="5"/>
    <col min="777" max="777" width="14.85546875" style="5" bestFit="1" customWidth="1"/>
    <col min="778" max="778" width="18" style="5" bestFit="1" customWidth="1"/>
    <col min="779" max="779" width="9.140625" style="5"/>
    <col min="780" max="780" width="0" style="5" hidden="1" customWidth="1"/>
    <col min="781" max="782" width="9.140625" style="5"/>
    <col min="783" max="796" width="0" style="5" hidden="1" customWidth="1"/>
    <col min="797" max="1024" width="9.140625" style="5"/>
    <col min="1025" max="1025" width="5.28515625" style="5" customWidth="1"/>
    <col min="1026" max="1026" width="4.5703125" style="5" customWidth="1"/>
    <col min="1027" max="1027" width="29.85546875" style="5" customWidth="1"/>
    <col min="1028" max="1028" width="44.140625" style="5" customWidth="1"/>
    <col min="1029" max="1029" width="16" style="5" bestFit="1" customWidth="1"/>
    <col min="1030" max="1030" width="12.28515625" style="5" customWidth="1"/>
    <col min="1031" max="1031" width="16" style="5" customWidth="1"/>
    <col min="1032" max="1032" width="9.140625" style="5"/>
    <col min="1033" max="1033" width="14.85546875" style="5" bestFit="1" customWidth="1"/>
    <col min="1034" max="1034" width="18" style="5" bestFit="1" customWidth="1"/>
    <col min="1035" max="1035" width="9.140625" style="5"/>
    <col min="1036" max="1036" width="0" style="5" hidden="1" customWidth="1"/>
    <col min="1037" max="1038" width="9.140625" style="5"/>
    <col min="1039" max="1052" width="0" style="5" hidden="1" customWidth="1"/>
    <col min="1053" max="1280" width="9.140625" style="5"/>
    <col min="1281" max="1281" width="5.28515625" style="5" customWidth="1"/>
    <col min="1282" max="1282" width="4.5703125" style="5" customWidth="1"/>
    <col min="1283" max="1283" width="29.85546875" style="5" customWidth="1"/>
    <col min="1284" max="1284" width="44.140625" style="5" customWidth="1"/>
    <col min="1285" max="1285" width="16" style="5" bestFit="1" customWidth="1"/>
    <col min="1286" max="1286" width="12.28515625" style="5" customWidth="1"/>
    <col min="1287" max="1287" width="16" style="5" customWidth="1"/>
    <col min="1288" max="1288" width="9.140625" style="5"/>
    <col min="1289" max="1289" width="14.85546875" style="5" bestFit="1" customWidth="1"/>
    <col min="1290" max="1290" width="18" style="5" bestFit="1" customWidth="1"/>
    <col min="1291" max="1291" width="9.140625" style="5"/>
    <col min="1292" max="1292" width="0" style="5" hidden="1" customWidth="1"/>
    <col min="1293" max="1294" width="9.140625" style="5"/>
    <col min="1295" max="1308" width="0" style="5" hidden="1" customWidth="1"/>
    <col min="1309" max="1536" width="9.140625" style="5"/>
    <col min="1537" max="1537" width="5.28515625" style="5" customWidth="1"/>
    <col min="1538" max="1538" width="4.5703125" style="5" customWidth="1"/>
    <col min="1539" max="1539" width="29.85546875" style="5" customWidth="1"/>
    <col min="1540" max="1540" width="44.140625" style="5" customWidth="1"/>
    <col min="1541" max="1541" width="16" style="5" bestFit="1" customWidth="1"/>
    <col min="1542" max="1542" width="12.28515625" style="5" customWidth="1"/>
    <col min="1543" max="1543" width="16" style="5" customWidth="1"/>
    <col min="1544" max="1544" width="9.140625" style="5"/>
    <col min="1545" max="1545" width="14.85546875" style="5" bestFit="1" customWidth="1"/>
    <col min="1546" max="1546" width="18" style="5" bestFit="1" customWidth="1"/>
    <col min="1547" max="1547" width="9.140625" style="5"/>
    <col min="1548" max="1548" width="0" style="5" hidden="1" customWidth="1"/>
    <col min="1549" max="1550" width="9.140625" style="5"/>
    <col min="1551" max="1564" width="0" style="5" hidden="1" customWidth="1"/>
    <col min="1565" max="1792" width="9.140625" style="5"/>
    <col min="1793" max="1793" width="5.28515625" style="5" customWidth="1"/>
    <col min="1794" max="1794" width="4.5703125" style="5" customWidth="1"/>
    <col min="1795" max="1795" width="29.85546875" style="5" customWidth="1"/>
    <col min="1796" max="1796" width="44.140625" style="5" customWidth="1"/>
    <col min="1797" max="1797" width="16" style="5" bestFit="1" customWidth="1"/>
    <col min="1798" max="1798" width="12.28515625" style="5" customWidth="1"/>
    <col min="1799" max="1799" width="16" style="5" customWidth="1"/>
    <col min="1800" max="1800" width="9.140625" style="5"/>
    <col min="1801" max="1801" width="14.85546875" style="5" bestFit="1" customWidth="1"/>
    <col min="1802" max="1802" width="18" style="5" bestFit="1" customWidth="1"/>
    <col min="1803" max="1803" width="9.140625" style="5"/>
    <col min="1804" max="1804" width="0" style="5" hidden="1" customWidth="1"/>
    <col min="1805" max="1806" width="9.140625" style="5"/>
    <col min="1807" max="1820" width="0" style="5" hidden="1" customWidth="1"/>
    <col min="1821" max="2048" width="9.140625" style="5"/>
    <col min="2049" max="2049" width="5.28515625" style="5" customWidth="1"/>
    <col min="2050" max="2050" width="4.5703125" style="5" customWidth="1"/>
    <col min="2051" max="2051" width="29.85546875" style="5" customWidth="1"/>
    <col min="2052" max="2052" width="44.140625" style="5" customWidth="1"/>
    <col min="2053" max="2053" width="16" style="5" bestFit="1" customWidth="1"/>
    <col min="2054" max="2054" width="12.28515625" style="5" customWidth="1"/>
    <col min="2055" max="2055" width="16" style="5" customWidth="1"/>
    <col min="2056" max="2056" width="9.140625" style="5"/>
    <col min="2057" max="2057" width="14.85546875" style="5" bestFit="1" customWidth="1"/>
    <col min="2058" max="2058" width="18" style="5" bestFit="1" customWidth="1"/>
    <col min="2059" max="2059" width="9.140625" style="5"/>
    <col min="2060" max="2060" width="0" style="5" hidden="1" customWidth="1"/>
    <col min="2061" max="2062" width="9.140625" style="5"/>
    <col min="2063" max="2076" width="0" style="5" hidden="1" customWidth="1"/>
    <col min="2077" max="2304" width="9.140625" style="5"/>
    <col min="2305" max="2305" width="5.28515625" style="5" customWidth="1"/>
    <col min="2306" max="2306" width="4.5703125" style="5" customWidth="1"/>
    <col min="2307" max="2307" width="29.85546875" style="5" customWidth="1"/>
    <col min="2308" max="2308" width="44.140625" style="5" customWidth="1"/>
    <col min="2309" max="2309" width="16" style="5" bestFit="1" customWidth="1"/>
    <col min="2310" max="2310" width="12.28515625" style="5" customWidth="1"/>
    <col min="2311" max="2311" width="16" style="5" customWidth="1"/>
    <col min="2312" max="2312" width="9.140625" style="5"/>
    <col min="2313" max="2313" width="14.85546875" style="5" bestFit="1" customWidth="1"/>
    <col min="2314" max="2314" width="18" style="5" bestFit="1" customWidth="1"/>
    <col min="2315" max="2315" width="9.140625" style="5"/>
    <col min="2316" max="2316" width="0" style="5" hidden="1" customWidth="1"/>
    <col min="2317" max="2318" width="9.140625" style="5"/>
    <col min="2319" max="2332" width="0" style="5" hidden="1" customWidth="1"/>
    <col min="2333" max="2560" width="9.140625" style="5"/>
    <col min="2561" max="2561" width="5.28515625" style="5" customWidth="1"/>
    <col min="2562" max="2562" width="4.5703125" style="5" customWidth="1"/>
    <col min="2563" max="2563" width="29.85546875" style="5" customWidth="1"/>
    <col min="2564" max="2564" width="44.140625" style="5" customWidth="1"/>
    <col min="2565" max="2565" width="16" style="5" bestFit="1" customWidth="1"/>
    <col min="2566" max="2566" width="12.28515625" style="5" customWidth="1"/>
    <col min="2567" max="2567" width="16" style="5" customWidth="1"/>
    <col min="2568" max="2568" width="9.140625" style="5"/>
    <col min="2569" max="2569" width="14.85546875" style="5" bestFit="1" customWidth="1"/>
    <col min="2570" max="2570" width="18" style="5" bestFit="1" customWidth="1"/>
    <col min="2571" max="2571" width="9.140625" style="5"/>
    <col min="2572" max="2572" width="0" style="5" hidden="1" customWidth="1"/>
    <col min="2573" max="2574" width="9.140625" style="5"/>
    <col min="2575" max="2588" width="0" style="5" hidden="1" customWidth="1"/>
    <col min="2589" max="2816" width="9.140625" style="5"/>
    <col min="2817" max="2817" width="5.28515625" style="5" customWidth="1"/>
    <col min="2818" max="2818" width="4.5703125" style="5" customWidth="1"/>
    <col min="2819" max="2819" width="29.85546875" style="5" customWidth="1"/>
    <col min="2820" max="2820" width="44.140625" style="5" customWidth="1"/>
    <col min="2821" max="2821" width="16" style="5" bestFit="1" customWidth="1"/>
    <col min="2822" max="2822" width="12.28515625" style="5" customWidth="1"/>
    <col min="2823" max="2823" width="16" style="5" customWidth="1"/>
    <col min="2824" max="2824" width="9.140625" style="5"/>
    <col min="2825" max="2825" width="14.85546875" style="5" bestFit="1" customWidth="1"/>
    <col min="2826" max="2826" width="18" style="5" bestFit="1" customWidth="1"/>
    <col min="2827" max="2827" width="9.140625" style="5"/>
    <col min="2828" max="2828" width="0" style="5" hidden="1" customWidth="1"/>
    <col min="2829" max="2830" width="9.140625" style="5"/>
    <col min="2831" max="2844" width="0" style="5" hidden="1" customWidth="1"/>
    <col min="2845" max="3072" width="9.140625" style="5"/>
    <col min="3073" max="3073" width="5.28515625" style="5" customWidth="1"/>
    <col min="3074" max="3074" width="4.5703125" style="5" customWidth="1"/>
    <col min="3075" max="3075" width="29.85546875" style="5" customWidth="1"/>
    <col min="3076" max="3076" width="44.140625" style="5" customWidth="1"/>
    <col min="3077" max="3077" width="16" style="5" bestFit="1" customWidth="1"/>
    <col min="3078" max="3078" width="12.28515625" style="5" customWidth="1"/>
    <col min="3079" max="3079" width="16" style="5" customWidth="1"/>
    <col min="3080" max="3080" width="9.140625" style="5"/>
    <col min="3081" max="3081" width="14.85546875" style="5" bestFit="1" customWidth="1"/>
    <col min="3082" max="3082" width="18" style="5" bestFit="1" customWidth="1"/>
    <col min="3083" max="3083" width="9.140625" style="5"/>
    <col min="3084" max="3084" width="0" style="5" hidden="1" customWidth="1"/>
    <col min="3085" max="3086" width="9.140625" style="5"/>
    <col min="3087" max="3100" width="0" style="5" hidden="1" customWidth="1"/>
    <col min="3101" max="3328" width="9.140625" style="5"/>
    <col min="3329" max="3329" width="5.28515625" style="5" customWidth="1"/>
    <col min="3330" max="3330" width="4.5703125" style="5" customWidth="1"/>
    <col min="3331" max="3331" width="29.85546875" style="5" customWidth="1"/>
    <col min="3332" max="3332" width="44.140625" style="5" customWidth="1"/>
    <col min="3333" max="3333" width="16" style="5" bestFit="1" customWidth="1"/>
    <col min="3334" max="3334" width="12.28515625" style="5" customWidth="1"/>
    <col min="3335" max="3335" width="16" style="5" customWidth="1"/>
    <col min="3336" max="3336" width="9.140625" style="5"/>
    <col min="3337" max="3337" width="14.85546875" style="5" bestFit="1" customWidth="1"/>
    <col min="3338" max="3338" width="18" style="5" bestFit="1" customWidth="1"/>
    <col min="3339" max="3339" width="9.140625" style="5"/>
    <col min="3340" max="3340" width="0" style="5" hidden="1" customWidth="1"/>
    <col min="3341" max="3342" width="9.140625" style="5"/>
    <col min="3343" max="3356" width="0" style="5" hidden="1" customWidth="1"/>
    <col min="3357" max="3584" width="9.140625" style="5"/>
    <col min="3585" max="3585" width="5.28515625" style="5" customWidth="1"/>
    <col min="3586" max="3586" width="4.5703125" style="5" customWidth="1"/>
    <col min="3587" max="3587" width="29.85546875" style="5" customWidth="1"/>
    <col min="3588" max="3588" width="44.140625" style="5" customWidth="1"/>
    <col min="3589" max="3589" width="16" style="5" bestFit="1" customWidth="1"/>
    <col min="3590" max="3590" width="12.28515625" style="5" customWidth="1"/>
    <col min="3591" max="3591" width="16" style="5" customWidth="1"/>
    <col min="3592" max="3592" width="9.140625" style="5"/>
    <col min="3593" max="3593" width="14.85546875" style="5" bestFit="1" customWidth="1"/>
    <col min="3594" max="3594" width="18" style="5" bestFit="1" customWidth="1"/>
    <col min="3595" max="3595" width="9.140625" style="5"/>
    <col min="3596" max="3596" width="0" style="5" hidden="1" customWidth="1"/>
    <col min="3597" max="3598" width="9.140625" style="5"/>
    <col min="3599" max="3612" width="0" style="5" hidden="1" customWidth="1"/>
    <col min="3613" max="3840" width="9.140625" style="5"/>
    <col min="3841" max="3841" width="5.28515625" style="5" customWidth="1"/>
    <col min="3842" max="3842" width="4.5703125" style="5" customWidth="1"/>
    <col min="3843" max="3843" width="29.85546875" style="5" customWidth="1"/>
    <col min="3844" max="3844" width="44.140625" style="5" customWidth="1"/>
    <col min="3845" max="3845" width="16" style="5" bestFit="1" customWidth="1"/>
    <col min="3846" max="3846" width="12.28515625" style="5" customWidth="1"/>
    <col min="3847" max="3847" width="16" style="5" customWidth="1"/>
    <col min="3848" max="3848" width="9.140625" style="5"/>
    <col min="3849" max="3849" width="14.85546875" style="5" bestFit="1" customWidth="1"/>
    <col min="3850" max="3850" width="18" style="5" bestFit="1" customWidth="1"/>
    <col min="3851" max="3851" width="9.140625" style="5"/>
    <col min="3852" max="3852" width="0" style="5" hidden="1" customWidth="1"/>
    <col min="3853" max="3854" width="9.140625" style="5"/>
    <col min="3855" max="3868" width="0" style="5" hidden="1" customWidth="1"/>
    <col min="3869" max="4096" width="9.140625" style="5"/>
    <col min="4097" max="4097" width="5.28515625" style="5" customWidth="1"/>
    <col min="4098" max="4098" width="4.5703125" style="5" customWidth="1"/>
    <col min="4099" max="4099" width="29.85546875" style="5" customWidth="1"/>
    <col min="4100" max="4100" width="44.140625" style="5" customWidth="1"/>
    <col min="4101" max="4101" width="16" style="5" bestFit="1" customWidth="1"/>
    <col min="4102" max="4102" width="12.28515625" style="5" customWidth="1"/>
    <col min="4103" max="4103" width="16" style="5" customWidth="1"/>
    <col min="4104" max="4104" width="9.140625" style="5"/>
    <col min="4105" max="4105" width="14.85546875" style="5" bestFit="1" customWidth="1"/>
    <col min="4106" max="4106" width="18" style="5" bestFit="1" customWidth="1"/>
    <col min="4107" max="4107" width="9.140625" style="5"/>
    <col min="4108" max="4108" width="0" style="5" hidden="1" customWidth="1"/>
    <col min="4109" max="4110" width="9.140625" style="5"/>
    <col min="4111" max="4124" width="0" style="5" hidden="1" customWidth="1"/>
    <col min="4125" max="4352" width="9.140625" style="5"/>
    <col min="4353" max="4353" width="5.28515625" style="5" customWidth="1"/>
    <col min="4354" max="4354" width="4.5703125" style="5" customWidth="1"/>
    <col min="4355" max="4355" width="29.85546875" style="5" customWidth="1"/>
    <col min="4356" max="4356" width="44.140625" style="5" customWidth="1"/>
    <col min="4357" max="4357" width="16" style="5" bestFit="1" customWidth="1"/>
    <col min="4358" max="4358" width="12.28515625" style="5" customWidth="1"/>
    <col min="4359" max="4359" width="16" style="5" customWidth="1"/>
    <col min="4360" max="4360" width="9.140625" style="5"/>
    <col min="4361" max="4361" width="14.85546875" style="5" bestFit="1" customWidth="1"/>
    <col min="4362" max="4362" width="18" style="5" bestFit="1" customWidth="1"/>
    <col min="4363" max="4363" width="9.140625" style="5"/>
    <col min="4364" max="4364" width="0" style="5" hidden="1" customWidth="1"/>
    <col min="4365" max="4366" width="9.140625" style="5"/>
    <col min="4367" max="4380" width="0" style="5" hidden="1" customWidth="1"/>
    <col min="4381" max="4608" width="9.140625" style="5"/>
    <col min="4609" max="4609" width="5.28515625" style="5" customWidth="1"/>
    <col min="4610" max="4610" width="4.5703125" style="5" customWidth="1"/>
    <col min="4611" max="4611" width="29.85546875" style="5" customWidth="1"/>
    <col min="4612" max="4612" width="44.140625" style="5" customWidth="1"/>
    <col min="4613" max="4613" width="16" style="5" bestFit="1" customWidth="1"/>
    <col min="4614" max="4614" width="12.28515625" style="5" customWidth="1"/>
    <col min="4615" max="4615" width="16" style="5" customWidth="1"/>
    <col min="4616" max="4616" width="9.140625" style="5"/>
    <col min="4617" max="4617" width="14.85546875" style="5" bestFit="1" customWidth="1"/>
    <col min="4618" max="4618" width="18" style="5" bestFit="1" customWidth="1"/>
    <col min="4619" max="4619" width="9.140625" style="5"/>
    <col min="4620" max="4620" width="0" style="5" hidden="1" customWidth="1"/>
    <col min="4621" max="4622" width="9.140625" style="5"/>
    <col min="4623" max="4636" width="0" style="5" hidden="1" customWidth="1"/>
    <col min="4637" max="4864" width="9.140625" style="5"/>
    <col min="4865" max="4865" width="5.28515625" style="5" customWidth="1"/>
    <col min="4866" max="4866" width="4.5703125" style="5" customWidth="1"/>
    <col min="4867" max="4867" width="29.85546875" style="5" customWidth="1"/>
    <col min="4868" max="4868" width="44.140625" style="5" customWidth="1"/>
    <col min="4869" max="4869" width="16" style="5" bestFit="1" customWidth="1"/>
    <col min="4870" max="4870" width="12.28515625" style="5" customWidth="1"/>
    <col min="4871" max="4871" width="16" style="5" customWidth="1"/>
    <col min="4872" max="4872" width="9.140625" style="5"/>
    <col min="4873" max="4873" width="14.85546875" style="5" bestFit="1" customWidth="1"/>
    <col min="4874" max="4874" width="18" style="5" bestFit="1" customWidth="1"/>
    <col min="4875" max="4875" width="9.140625" style="5"/>
    <col min="4876" max="4876" width="0" style="5" hidden="1" customWidth="1"/>
    <col min="4877" max="4878" width="9.140625" style="5"/>
    <col min="4879" max="4892" width="0" style="5" hidden="1" customWidth="1"/>
    <col min="4893" max="5120" width="9.140625" style="5"/>
    <col min="5121" max="5121" width="5.28515625" style="5" customWidth="1"/>
    <col min="5122" max="5122" width="4.5703125" style="5" customWidth="1"/>
    <col min="5123" max="5123" width="29.85546875" style="5" customWidth="1"/>
    <col min="5124" max="5124" width="44.140625" style="5" customWidth="1"/>
    <col min="5125" max="5125" width="16" style="5" bestFit="1" customWidth="1"/>
    <col min="5126" max="5126" width="12.28515625" style="5" customWidth="1"/>
    <col min="5127" max="5127" width="16" style="5" customWidth="1"/>
    <col min="5128" max="5128" width="9.140625" style="5"/>
    <col min="5129" max="5129" width="14.85546875" style="5" bestFit="1" customWidth="1"/>
    <col min="5130" max="5130" width="18" style="5" bestFit="1" customWidth="1"/>
    <col min="5131" max="5131" width="9.140625" style="5"/>
    <col min="5132" max="5132" width="0" style="5" hidden="1" customWidth="1"/>
    <col min="5133" max="5134" width="9.140625" style="5"/>
    <col min="5135" max="5148" width="0" style="5" hidden="1" customWidth="1"/>
    <col min="5149" max="5376" width="9.140625" style="5"/>
    <col min="5377" max="5377" width="5.28515625" style="5" customWidth="1"/>
    <col min="5378" max="5378" width="4.5703125" style="5" customWidth="1"/>
    <col min="5379" max="5379" width="29.85546875" style="5" customWidth="1"/>
    <col min="5380" max="5380" width="44.140625" style="5" customWidth="1"/>
    <col min="5381" max="5381" width="16" style="5" bestFit="1" customWidth="1"/>
    <col min="5382" max="5382" width="12.28515625" style="5" customWidth="1"/>
    <col min="5383" max="5383" width="16" style="5" customWidth="1"/>
    <col min="5384" max="5384" width="9.140625" style="5"/>
    <col min="5385" max="5385" width="14.85546875" style="5" bestFit="1" customWidth="1"/>
    <col min="5386" max="5386" width="18" style="5" bestFit="1" customWidth="1"/>
    <col min="5387" max="5387" width="9.140625" style="5"/>
    <col min="5388" max="5388" width="0" style="5" hidden="1" customWidth="1"/>
    <col min="5389" max="5390" width="9.140625" style="5"/>
    <col min="5391" max="5404" width="0" style="5" hidden="1" customWidth="1"/>
    <col min="5405" max="5632" width="9.140625" style="5"/>
    <col min="5633" max="5633" width="5.28515625" style="5" customWidth="1"/>
    <col min="5634" max="5634" width="4.5703125" style="5" customWidth="1"/>
    <col min="5635" max="5635" width="29.85546875" style="5" customWidth="1"/>
    <col min="5636" max="5636" width="44.140625" style="5" customWidth="1"/>
    <col min="5637" max="5637" width="16" style="5" bestFit="1" customWidth="1"/>
    <col min="5638" max="5638" width="12.28515625" style="5" customWidth="1"/>
    <col min="5639" max="5639" width="16" style="5" customWidth="1"/>
    <col min="5640" max="5640" width="9.140625" style="5"/>
    <col min="5641" max="5641" width="14.85546875" style="5" bestFit="1" customWidth="1"/>
    <col min="5642" max="5642" width="18" style="5" bestFit="1" customWidth="1"/>
    <col min="5643" max="5643" width="9.140625" style="5"/>
    <col min="5644" max="5644" width="0" style="5" hidden="1" customWidth="1"/>
    <col min="5645" max="5646" width="9.140625" style="5"/>
    <col min="5647" max="5660" width="0" style="5" hidden="1" customWidth="1"/>
    <col min="5661" max="5888" width="9.140625" style="5"/>
    <col min="5889" max="5889" width="5.28515625" style="5" customWidth="1"/>
    <col min="5890" max="5890" width="4.5703125" style="5" customWidth="1"/>
    <col min="5891" max="5891" width="29.85546875" style="5" customWidth="1"/>
    <col min="5892" max="5892" width="44.140625" style="5" customWidth="1"/>
    <col min="5893" max="5893" width="16" style="5" bestFit="1" customWidth="1"/>
    <col min="5894" max="5894" width="12.28515625" style="5" customWidth="1"/>
    <col min="5895" max="5895" width="16" style="5" customWidth="1"/>
    <col min="5896" max="5896" width="9.140625" style="5"/>
    <col min="5897" max="5897" width="14.85546875" style="5" bestFit="1" customWidth="1"/>
    <col min="5898" max="5898" width="18" style="5" bestFit="1" customWidth="1"/>
    <col min="5899" max="5899" width="9.140625" style="5"/>
    <col min="5900" max="5900" width="0" style="5" hidden="1" customWidth="1"/>
    <col min="5901" max="5902" width="9.140625" style="5"/>
    <col min="5903" max="5916" width="0" style="5" hidden="1" customWidth="1"/>
    <col min="5917" max="6144" width="9.140625" style="5"/>
    <col min="6145" max="6145" width="5.28515625" style="5" customWidth="1"/>
    <col min="6146" max="6146" width="4.5703125" style="5" customWidth="1"/>
    <col min="6147" max="6147" width="29.85546875" style="5" customWidth="1"/>
    <col min="6148" max="6148" width="44.140625" style="5" customWidth="1"/>
    <col min="6149" max="6149" width="16" style="5" bestFit="1" customWidth="1"/>
    <col min="6150" max="6150" width="12.28515625" style="5" customWidth="1"/>
    <col min="6151" max="6151" width="16" style="5" customWidth="1"/>
    <col min="6152" max="6152" width="9.140625" style="5"/>
    <col min="6153" max="6153" width="14.85546875" style="5" bestFit="1" customWidth="1"/>
    <col min="6154" max="6154" width="18" style="5" bestFit="1" customWidth="1"/>
    <col min="6155" max="6155" width="9.140625" style="5"/>
    <col min="6156" max="6156" width="0" style="5" hidden="1" customWidth="1"/>
    <col min="6157" max="6158" width="9.140625" style="5"/>
    <col min="6159" max="6172" width="0" style="5" hidden="1" customWidth="1"/>
    <col min="6173" max="6400" width="9.140625" style="5"/>
    <col min="6401" max="6401" width="5.28515625" style="5" customWidth="1"/>
    <col min="6402" max="6402" width="4.5703125" style="5" customWidth="1"/>
    <col min="6403" max="6403" width="29.85546875" style="5" customWidth="1"/>
    <col min="6404" max="6404" width="44.140625" style="5" customWidth="1"/>
    <col min="6405" max="6405" width="16" style="5" bestFit="1" customWidth="1"/>
    <col min="6406" max="6406" width="12.28515625" style="5" customWidth="1"/>
    <col min="6407" max="6407" width="16" style="5" customWidth="1"/>
    <col min="6408" max="6408" width="9.140625" style="5"/>
    <col min="6409" max="6409" width="14.85546875" style="5" bestFit="1" customWidth="1"/>
    <col min="6410" max="6410" width="18" style="5" bestFit="1" customWidth="1"/>
    <col min="6411" max="6411" width="9.140625" style="5"/>
    <col min="6412" max="6412" width="0" style="5" hidden="1" customWidth="1"/>
    <col min="6413" max="6414" width="9.140625" style="5"/>
    <col min="6415" max="6428" width="0" style="5" hidden="1" customWidth="1"/>
    <col min="6429" max="6656" width="9.140625" style="5"/>
    <col min="6657" max="6657" width="5.28515625" style="5" customWidth="1"/>
    <col min="6658" max="6658" width="4.5703125" style="5" customWidth="1"/>
    <col min="6659" max="6659" width="29.85546875" style="5" customWidth="1"/>
    <col min="6660" max="6660" width="44.140625" style="5" customWidth="1"/>
    <col min="6661" max="6661" width="16" style="5" bestFit="1" customWidth="1"/>
    <col min="6662" max="6662" width="12.28515625" style="5" customWidth="1"/>
    <col min="6663" max="6663" width="16" style="5" customWidth="1"/>
    <col min="6664" max="6664" width="9.140625" style="5"/>
    <col min="6665" max="6665" width="14.85546875" style="5" bestFit="1" customWidth="1"/>
    <col min="6666" max="6666" width="18" style="5" bestFit="1" customWidth="1"/>
    <col min="6667" max="6667" width="9.140625" style="5"/>
    <col min="6668" max="6668" width="0" style="5" hidden="1" customWidth="1"/>
    <col min="6669" max="6670" width="9.140625" style="5"/>
    <col min="6671" max="6684" width="0" style="5" hidden="1" customWidth="1"/>
    <col min="6685" max="6912" width="9.140625" style="5"/>
    <col min="6913" max="6913" width="5.28515625" style="5" customWidth="1"/>
    <col min="6914" max="6914" width="4.5703125" style="5" customWidth="1"/>
    <col min="6915" max="6915" width="29.85546875" style="5" customWidth="1"/>
    <col min="6916" max="6916" width="44.140625" style="5" customWidth="1"/>
    <col min="6917" max="6917" width="16" style="5" bestFit="1" customWidth="1"/>
    <col min="6918" max="6918" width="12.28515625" style="5" customWidth="1"/>
    <col min="6919" max="6919" width="16" style="5" customWidth="1"/>
    <col min="6920" max="6920" width="9.140625" style="5"/>
    <col min="6921" max="6921" width="14.85546875" style="5" bestFit="1" customWidth="1"/>
    <col min="6922" max="6922" width="18" style="5" bestFit="1" customWidth="1"/>
    <col min="6923" max="6923" width="9.140625" style="5"/>
    <col min="6924" max="6924" width="0" style="5" hidden="1" customWidth="1"/>
    <col min="6925" max="6926" width="9.140625" style="5"/>
    <col min="6927" max="6940" width="0" style="5" hidden="1" customWidth="1"/>
    <col min="6941" max="7168" width="9.140625" style="5"/>
    <col min="7169" max="7169" width="5.28515625" style="5" customWidth="1"/>
    <col min="7170" max="7170" width="4.5703125" style="5" customWidth="1"/>
    <col min="7171" max="7171" width="29.85546875" style="5" customWidth="1"/>
    <col min="7172" max="7172" width="44.140625" style="5" customWidth="1"/>
    <col min="7173" max="7173" width="16" style="5" bestFit="1" customWidth="1"/>
    <col min="7174" max="7174" width="12.28515625" style="5" customWidth="1"/>
    <col min="7175" max="7175" width="16" style="5" customWidth="1"/>
    <col min="7176" max="7176" width="9.140625" style="5"/>
    <col min="7177" max="7177" width="14.85546875" style="5" bestFit="1" customWidth="1"/>
    <col min="7178" max="7178" width="18" style="5" bestFit="1" customWidth="1"/>
    <col min="7179" max="7179" width="9.140625" style="5"/>
    <col min="7180" max="7180" width="0" style="5" hidden="1" customWidth="1"/>
    <col min="7181" max="7182" width="9.140625" style="5"/>
    <col min="7183" max="7196" width="0" style="5" hidden="1" customWidth="1"/>
    <col min="7197" max="7424" width="9.140625" style="5"/>
    <col min="7425" max="7425" width="5.28515625" style="5" customWidth="1"/>
    <col min="7426" max="7426" width="4.5703125" style="5" customWidth="1"/>
    <col min="7427" max="7427" width="29.85546875" style="5" customWidth="1"/>
    <col min="7428" max="7428" width="44.140625" style="5" customWidth="1"/>
    <col min="7429" max="7429" width="16" style="5" bestFit="1" customWidth="1"/>
    <col min="7430" max="7430" width="12.28515625" style="5" customWidth="1"/>
    <col min="7431" max="7431" width="16" style="5" customWidth="1"/>
    <col min="7432" max="7432" width="9.140625" style="5"/>
    <col min="7433" max="7433" width="14.85546875" style="5" bestFit="1" customWidth="1"/>
    <col min="7434" max="7434" width="18" style="5" bestFit="1" customWidth="1"/>
    <col min="7435" max="7435" width="9.140625" style="5"/>
    <col min="7436" max="7436" width="0" style="5" hidden="1" customWidth="1"/>
    <col min="7437" max="7438" width="9.140625" style="5"/>
    <col min="7439" max="7452" width="0" style="5" hidden="1" customWidth="1"/>
    <col min="7453" max="7680" width="9.140625" style="5"/>
    <col min="7681" max="7681" width="5.28515625" style="5" customWidth="1"/>
    <col min="7682" max="7682" width="4.5703125" style="5" customWidth="1"/>
    <col min="7683" max="7683" width="29.85546875" style="5" customWidth="1"/>
    <col min="7684" max="7684" width="44.140625" style="5" customWidth="1"/>
    <col min="7685" max="7685" width="16" style="5" bestFit="1" customWidth="1"/>
    <col min="7686" max="7686" width="12.28515625" style="5" customWidth="1"/>
    <col min="7687" max="7687" width="16" style="5" customWidth="1"/>
    <col min="7688" max="7688" width="9.140625" style="5"/>
    <col min="7689" max="7689" width="14.85546875" style="5" bestFit="1" customWidth="1"/>
    <col min="7690" max="7690" width="18" style="5" bestFit="1" customWidth="1"/>
    <col min="7691" max="7691" width="9.140625" style="5"/>
    <col min="7692" max="7692" width="0" style="5" hidden="1" customWidth="1"/>
    <col min="7693" max="7694" width="9.140625" style="5"/>
    <col min="7695" max="7708" width="0" style="5" hidden="1" customWidth="1"/>
    <col min="7709" max="7936" width="9.140625" style="5"/>
    <col min="7937" max="7937" width="5.28515625" style="5" customWidth="1"/>
    <col min="7938" max="7938" width="4.5703125" style="5" customWidth="1"/>
    <col min="7939" max="7939" width="29.85546875" style="5" customWidth="1"/>
    <col min="7940" max="7940" width="44.140625" style="5" customWidth="1"/>
    <col min="7941" max="7941" width="16" style="5" bestFit="1" customWidth="1"/>
    <col min="7942" max="7942" width="12.28515625" style="5" customWidth="1"/>
    <col min="7943" max="7943" width="16" style="5" customWidth="1"/>
    <col min="7944" max="7944" width="9.140625" style="5"/>
    <col min="7945" max="7945" width="14.85546875" style="5" bestFit="1" customWidth="1"/>
    <col min="7946" max="7946" width="18" style="5" bestFit="1" customWidth="1"/>
    <col min="7947" max="7947" width="9.140625" style="5"/>
    <col min="7948" max="7948" width="0" style="5" hidden="1" customWidth="1"/>
    <col min="7949" max="7950" width="9.140625" style="5"/>
    <col min="7951" max="7964" width="0" style="5" hidden="1" customWidth="1"/>
    <col min="7965" max="8192" width="9.140625" style="5"/>
    <col min="8193" max="8193" width="5.28515625" style="5" customWidth="1"/>
    <col min="8194" max="8194" width="4.5703125" style="5" customWidth="1"/>
    <col min="8195" max="8195" width="29.85546875" style="5" customWidth="1"/>
    <col min="8196" max="8196" width="44.140625" style="5" customWidth="1"/>
    <col min="8197" max="8197" width="16" style="5" bestFit="1" customWidth="1"/>
    <col min="8198" max="8198" width="12.28515625" style="5" customWidth="1"/>
    <col min="8199" max="8199" width="16" style="5" customWidth="1"/>
    <col min="8200" max="8200" width="9.140625" style="5"/>
    <col min="8201" max="8201" width="14.85546875" style="5" bestFit="1" customWidth="1"/>
    <col min="8202" max="8202" width="18" style="5" bestFit="1" customWidth="1"/>
    <col min="8203" max="8203" width="9.140625" style="5"/>
    <col min="8204" max="8204" width="0" style="5" hidden="1" customWidth="1"/>
    <col min="8205" max="8206" width="9.140625" style="5"/>
    <col min="8207" max="8220" width="0" style="5" hidden="1" customWidth="1"/>
    <col min="8221" max="8448" width="9.140625" style="5"/>
    <col min="8449" max="8449" width="5.28515625" style="5" customWidth="1"/>
    <col min="8450" max="8450" width="4.5703125" style="5" customWidth="1"/>
    <col min="8451" max="8451" width="29.85546875" style="5" customWidth="1"/>
    <col min="8452" max="8452" width="44.140625" style="5" customWidth="1"/>
    <col min="8453" max="8453" width="16" style="5" bestFit="1" customWidth="1"/>
    <col min="8454" max="8454" width="12.28515625" style="5" customWidth="1"/>
    <col min="8455" max="8455" width="16" style="5" customWidth="1"/>
    <col min="8456" max="8456" width="9.140625" style="5"/>
    <col min="8457" max="8457" width="14.85546875" style="5" bestFit="1" customWidth="1"/>
    <col min="8458" max="8458" width="18" style="5" bestFit="1" customWidth="1"/>
    <col min="8459" max="8459" width="9.140625" style="5"/>
    <col min="8460" max="8460" width="0" style="5" hidden="1" customWidth="1"/>
    <col min="8461" max="8462" width="9.140625" style="5"/>
    <col min="8463" max="8476" width="0" style="5" hidden="1" customWidth="1"/>
    <col min="8477" max="8704" width="9.140625" style="5"/>
    <col min="8705" max="8705" width="5.28515625" style="5" customWidth="1"/>
    <col min="8706" max="8706" width="4.5703125" style="5" customWidth="1"/>
    <col min="8707" max="8707" width="29.85546875" style="5" customWidth="1"/>
    <col min="8708" max="8708" width="44.140625" style="5" customWidth="1"/>
    <col min="8709" max="8709" width="16" style="5" bestFit="1" customWidth="1"/>
    <col min="8710" max="8710" width="12.28515625" style="5" customWidth="1"/>
    <col min="8711" max="8711" width="16" style="5" customWidth="1"/>
    <col min="8712" max="8712" width="9.140625" style="5"/>
    <col min="8713" max="8713" width="14.85546875" style="5" bestFit="1" customWidth="1"/>
    <col min="8714" max="8714" width="18" style="5" bestFit="1" customWidth="1"/>
    <col min="8715" max="8715" width="9.140625" style="5"/>
    <col min="8716" max="8716" width="0" style="5" hidden="1" customWidth="1"/>
    <col min="8717" max="8718" width="9.140625" style="5"/>
    <col min="8719" max="8732" width="0" style="5" hidden="1" customWidth="1"/>
    <col min="8733" max="8960" width="9.140625" style="5"/>
    <col min="8961" max="8961" width="5.28515625" style="5" customWidth="1"/>
    <col min="8962" max="8962" width="4.5703125" style="5" customWidth="1"/>
    <col min="8963" max="8963" width="29.85546875" style="5" customWidth="1"/>
    <col min="8964" max="8964" width="44.140625" style="5" customWidth="1"/>
    <col min="8965" max="8965" width="16" style="5" bestFit="1" customWidth="1"/>
    <col min="8966" max="8966" width="12.28515625" style="5" customWidth="1"/>
    <col min="8967" max="8967" width="16" style="5" customWidth="1"/>
    <col min="8968" max="8968" width="9.140625" style="5"/>
    <col min="8969" max="8969" width="14.85546875" style="5" bestFit="1" customWidth="1"/>
    <col min="8970" max="8970" width="18" style="5" bestFit="1" customWidth="1"/>
    <col min="8971" max="8971" width="9.140625" style="5"/>
    <col min="8972" max="8972" width="0" style="5" hidden="1" customWidth="1"/>
    <col min="8973" max="8974" width="9.140625" style="5"/>
    <col min="8975" max="8988" width="0" style="5" hidden="1" customWidth="1"/>
    <col min="8989" max="9216" width="9.140625" style="5"/>
    <col min="9217" max="9217" width="5.28515625" style="5" customWidth="1"/>
    <col min="9218" max="9218" width="4.5703125" style="5" customWidth="1"/>
    <col min="9219" max="9219" width="29.85546875" style="5" customWidth="1"/>
    <col min="9220" max="9220" width="44.140625" style="5" customWidth="1"/>
    <col min="9221" max="9221" width="16" style="5" bestFit="1" customWidth="1"/>
    <col min="9222" max="9222" width="12.28515625" style="5" customWidth="1"/>
    <col min="9223" max="9223" width="16" style="5" customWidth="1"/>
    <col min="9224" max="9224" width="9.140625" style="5"/>
    <col min="9225" max="9225" width="14.85546875" style="5" bestFit="1" customWidth="1"/>
    <col min="9226" max="9226" width="18" style="5" bestFit="1" customWidth="1"/>
    <col min="9227" max="9227" width="9.140625" style="5"/>
    <col min="9228" max="9228" width="0" style="5" hidden="1" customWidth="1"/>
    <col min="9229" max="9230" width="9.140625" style="5"/>
    <col min="9231" max="9244" width="0" style="5" hidden="1" customWidth="1"/>
    <col min="9245" max="9472" width="9.140625" style="5"/>
    <col min="9473" max="9473" width="5.28515625" style="5" customWidth="1"/>
    <col min="9474" max="9474" width="4.5703125" style="5" customWidth="1"/>
    <col min="9475" max="9475" width="29.85546875" style="5" customWidth="1"/>
    <col min="9476" max="9476" width="44.140625" style="5" customWidth="1"/>
    <col min="9477" max="9477" width="16" style="5" bestFit="1" customWidth="1"/>
    <col min="9478" max="9478" width="12.28515625" style="5" customWidth="1"/>
    <col min="9479" max="9479" width="16" style="5" customWidth="1"/>
    <col min="9480" max="9480" width="9.140625" style="5"/>
    <col min="9481" max="9481" width="14.85546875" style="5" bestFit="1" customWidth="1"/>
    <col min="9482" max="9482" width="18" style="5" bestFit="1" customWidth="1"/>
    <col min="9483" max="9483" width="9.140625" style="5"/>
    <col min="9484" max="9484" width="0" style="5" hidden="1" customWidth="1"/>
    <col min="9485" max="9486" width="9.140625" style="5"/>
    <col min="9487" max="9500" width="0" style="5" hidden="1" customWidth="1"/>
    <col min="9501" max="9728" width="9.140625" style="5"/>
    <col min="9729" max="9729" width="5.28515625" style="5" customWidth="1"/>
    <col min="9730" max="9730" width="4.5703125" style="5" customWidth="1"/>
    <col min="9731" max="9731" width="29.85546875" style="5" customWidth="1"/>
    <col min="9732" max="9732" width="44.140625" style="5" customWidth="1"/>
    <col min="9733" max="9733" width="16" style="5" bestFit="1" customWidth="1"/>
    <col min="9734" max="9734" width="12.28515625" style="5" customWidth="1"/>
    <col min="9735" max="9735" width="16" style="5" customWidth="1"/>
    <col min="9736" max="9736" width="9.140625" style="5"/>
    <col min="9737" max="9737" width="14.85546875" style="5" bestFit="1" customWidth="1"/>
    <col min="9738" max="9738" width="18" style="5" bestFit="1" customWidth="1"/>
    <col min="9739" max="9739" width="9.140625" style="5"/>
    <col min="9740" max="9740" width="0" style="5" hidden="1" customWidth="1"/>
    <col min="9741" max="9742" width="9.140625" style="5"/>
    <col min="9743" max="9756" width="0" style="5" hidden="1" customWidth="1"/>
    <col min="9757" max="9984" width="9.140625" style="5"/>
    <col min="9985" max="9985" width="5.28515625" style="5" customWidth="1"/>
    <col min="9986" max="9986" width="4.5703125" style="5" customWidth="1"/>
    <col min="9987" max="9987" width="29.85546875" style="5" customWidth="1"/>
    <col min="9988" max="9988" width="44.140625" style="5" customWidth="1"/>
    <col min="9989" max="9989" width="16" style="5" bestFit="1" customWidth="1"/>
    <col min="9990" max="9990" width="12.28515625" style="5" customWidth="1"/>
    <col min="9991" max="9991" width="16" style="5" customWidth="1"/>
    <col min="9992" max="9992" width="9.140625" style="5"/>
    <col min="9993" max="9993" width="14.85546875" style="5" bestFit="1" customWidth="1"/>
    <col min="9994" max="9994" width="18" style="5" bestFit="1" customWidth="1"/>
    <col min="9995" max="9995" width="9.140625" style="5"/>
    <col min="9996" max="9996" width="0" style="5" hidden="1" customWidth="1"/>
    <col min="9997" max="9998" width="9.140625" style="5"/>
    <col min="9999" max="10012" width="0" style="5" hidden="1" customWidth="1"/>
    <col min="10013" max="10240" width="9.140625" style="5"/>
    <col min="10241" max="10241" width="5.28515625" style="5" customWidth="1"/>
    <col min="10242" max="10242" width="4.5703125" style="5" customWidth="1"/>
    <col min="10243" max="10243" width="29.85546875" style="5" customWidth="1"/>
    <col min="10244" max="10244" width="44.140625" style="5" customWidth="1"/>
    <col min="10245" max="10245" width="16" style="5" bestFit="1" customWidth="1"/>
    <col min="10246" max="10246" width="12.28515625" style="5" customWidth="1"/>
    <col min="10247" max="10247" width="16" style="5" customWidth="1"/>
    <col min="10248" max="10248" width="9.140625" style="5"/>
    <col min="10249" max="10249" width="14.85546875" style="5" bestFit="1" customWidth="1"/>
    <col min="10250" max="10250" width="18" style="5" bestFit="1" customWidth="1"/>
    <col min="10251" max="10251" width="9.140625" style="5"/>
    <col min="10252" max="10252" width="0" style="5" hidden="1" customWidth="1"/>
    <col min="10253" max="10254" width="9.140625" style="5"/>
    <col min="10255" max="10268" width="0" style="5" hidden="1" customWidth="1"/>
    <col min="10269" max="10496" width="9.140625" style="5"/>
    <col min="10497" max="10497" width="5.28515625" style="5" customWidth="1"/>
    <col min="10498" max="10498" width="4.5703125" style="5" customWidth="1"/>
    <col min="10499" max="10499" width="29.85546875" style="5" customWidth="1"/>
    <col min="10500" max="10500" width="44.140625" style="5" customWidth="1"/>
    <col min="10501" max="10501" width="16" style="5" bestFit="1" customWidth="1"/>
    <col min="10502" max="10502" width="12.28515625" style="5" customWidth="1"/>
    <col min="10503" max="10503" width="16" style="5" customWidth="1"/>
    <col min="10504" max="10504" width="9.140625" style="5"/>
    <col min="10505" max="10505" width="14.85546875" style="5" bestFit="1" customWidth="1"/>
    <col min="10506" max="10506" width="18" style="5" bestFit="1" customWidth="1"/>
    <col min="10507" max="10507" width="9.140625" style="5"/>
    <col min="10508" max="10508" width="0" style="5" hidden="1" customWidth="1"/>
    <col min="10509" max="10510" width="9.140625" style="5"/>
    <col min="10511" max="10524" width="0" style="5" hidden="1" customWidth="1"/>
    <col min="10525" max="10752" width="9.140625" style="5"/>
    <col min="10753" max="10753" width="5.28515625" style="5" customWidth="1"/>
    <col min="10754" max="10754" width="4.5703125" style="5" customWidth="1"/>
    <col min="10755" max="10755" width="29.85546875" style="5" customWidth="1"/>
    <col min="10756" max="10756" width="44.140625" style="5" customWidth="1"/>
    <col min="10757" max="10757" width="16" style="5" bestFit="1" customWidth="1"/>
    <col min="10758" max="10758" width="12.28515625" style="5" customWidth="1"/>
    <col min="10759" max="10759" width="16" style="5" customWidth="1"/>
    <col min="10760" max="10760" width="9.140625" style="5"/>
    <col min="10761" max="10761" width="14.85546875" style="5" bestFit="1" customWidth="1"/>
    <col min="10762" max="10762" width="18" style="5" bestFit="1" customWidth="1"/>
    <col min="10763" max="10763" width="9.140625" style="5"/>
    <col min="10764" max="10764" width="0" style="5" hidden="1" customWidth="1"/>
    <col min="10765" max="10766" width="9.140625" style="5"/>
    <col min="10767" max="10780" width="0" style="5" hidden="1" customWidth="1"/>
    <col min="10781" max="11008" width="9.140625" style="5"/>
    <col min="11009" max="11009" width="5.28515625" style="5" customWidth="1"/>
    <col min="11010" max="11010" width="4.5703125" style="5" customWidth="1"/>
    <col min="11011" max="11011" width="29.85546875" style="5" customWidth="1"/>
    <col min="11012" max="11012" width="44.140625" style="5" customWidth="1"/>
    <col min="11013" max="11013" width="16" style="5" bestFit="1" customWidth="1"/>
    <col min="11014" max="11014" width="12.28515625" style="5" customWidth="1"/>
    <col min="11015" max="11015" width="16" style="5" customWidth="1"/>
    <col min="11016" max="11016" width="9.140625" style="5"/>
    <col min="11017" max="11017" width="14.85546875" style="5" bestFit="1" customWidth="1"/>
    <col min="11018" max="11018" width="18" style="5" bestFit="1" customWidth="1"/>
    <col min="11019" max="11019" width="9.140625" style="5"/>
    <col min="11020" max="11020" width="0" style="5" hidden="1" customWidth="1"/>
    <col min="11021" max="11022" width="9.140625" style="5"/>
    <col min="11023" max="11036" width="0" style="5" hidden="1" customWidth="1"/>
    <col min="11037" max="11264" width="9.140625" style="5"/>
    <col min="11265" max="11265" width="5.28515625" style="5" customWidth="1"/>
    <col min="11266" max="11266" width="4.5703125" style="5" customWidth="1"/>
    <col min="11267" max="11267" width="29.85546875" style="5" customWidth="1"/>
    <col min="11268" max="11268" width="44.140625" style="5" customWidth="1"/>
    <col min="11269" max="11269" width="16" style="5" bestFit="1" customWidth="1"/>
    <col min="11270" max="11270" width="12.28515625" style="5" customWidth="1"/>
    <col min="11271" max="11271" width="16" style="5" customWidth="1"/>
    <col min="11272" max="11272" width="9.140625" style="5"/>
    <col min="11273" max="11273" width="14.85546875" style="5" bestFit="1" customWidth="1"/>
    <col min="11274" max="11274" width="18" style="5" bestFit="1" customWidth="1"/>
    <col min="11275" max="11275" width="9.140625" style="5"/>
    <col min="11276" max="11276" width="0" style="5" hidden="1" customWidth="1"/>
    <col min="11277" max="11278" width="9.140625" style="5"/>
    <col min="11279" max="11292" width="0" style="5" hidden="1" customWidth="1"/>
    <col min="11293" max="11520" width="9.140625" style="5"/>
    <col min="11521" max="11521" width="5.28515625" style="5" customWidth="1"/>
    <col min="11522" max="11522" width="4.5703125" style="5" customWidth="1"/>
    <col min="11523" max="11523" width="29.85546875" style="5" customWidth="1"/>
    <col min="11524" max="11524" width="44.140625" style="5" customWidth="1"/>
    <col min="11525" max="11525" width="16" style="5" bestFit="1" customWidth="1"/>
    <col min="11526" max="11526" width="12.28515625" style="5" customWidth="1"/>
    <col min="11527" max="11527" width="16" style="5" customWidth="1"/>
    <col min="11528" max="11528" width="9.140625" style="5"/>
    <col min="11529" max="11529" width="14.85546875" style="5" bestFit="1" customWidth="1"/>
    <col min="11530" max="11530" width="18" style="5" bestFit="1" customWidth="1"/>
    <col min="11531" max="11531" width="9.140625" style="5"/>
    <col min="11532" max="11532" width="0" style="5" hidden="1" customWidth="1"/>
    <col min="11533" max="11534" width="9.140625" style="5"/>
    <col min="11535" max="11548" width="0" style="5" hidden="1" customWidth="1"/>
    <col min="11549" max="11776" width="9.140625" style="5"/>
    <col min="11777" max="11777" width="5.28515625" style="5" customWidth="1"/>
    <col min="11778" max="11778" width="4.5703125" style="5" customWidth="1"/>
    <col min="11779" max="11779" width="29.85546875" style="5" customWidth="1"/>
    <col min="11780" max="11780" width="44.140625" style="5" customWidth="1"/>
    <col min="11781" max="11781" width="16" style="5" bestFit="1" customWidth="1"/>
    <col min="11782" max="11782" width="12.28515625" style="5" customWidth="1"/>
    <col min="11783" max="11783" width="16" style="5" customWidth="1"/>
    <col min="11784" max="11784" width="9.140625" style="5"/>
    <col min="11785" max="11785" width="14.85546875" style="5" bestFit="1" customWidth="1"/>
    <col min="11786" max="11786" width="18" style="5" bestFit="1" customWidth="1"/>
    <col min="11787" max="11787" width="9.140625" style="5"/>
    <col min="11788" max="11788" width="0" style="5" hidden="1" customWidth="1"/>
    <col min="11789" max="11790" width="9.140625" style="5"/>
    <col min="11791" max="11804" width="0" style="5" hidden="1" customWidth="1"/>
    <col min="11805" max="12032" width="9.140625" style="5"/>
    <col min="12033" max="12033" width="5.28515625" style="5" customWidth="1"/>
    <col min="12034" max="12034" width="4.5703125" style="5" customWidth="1"/>
    <col min="12035" max="12035" width="29.85546875" style="5" customWidth="1"/>
    <col min="12036" max="12036" width="44.140625" style="5" customWidth="1"/>
    <col min="12037" max="12037" width="16" style="5" bestFit="1" customWidth="1"/>
    <col min="12038" max="12038" width="12.28515625" style="5" customWidth="1"/>
    <col min="12039" max="12039" width="16" style="5" customWidth="1"/>
    <col min="12040" max="12040" width="9.140625" style="5"/>
    <col min="12041" max="12041" width="14.85546875" style="5" bestFit="1" customWidth="1"/>
    <col min="12042" max="12042" width="18" style="5" bestFit="1" customWidth="1"/>
    <col min="12043" max="12043" width="9.140625" style="5"/>
    <col min="12044" max="12044" width="0" style="5" hidden="1" customWidth="1"/>
    <col min="12045" max="12046" width="9.140625" style="5"/>
    <col min="12047" max="12060" width="0" style="5" hidden="1" customWidth="1"/>
    <col min="12061" max="12288" width="9.140625" style="5"/>
    <col min="12289" max="12289" width="5.28515625" style="5" customWidth="1"/>
    <col min="12290" max="12290" width="4.5703125" style="5" customWidth="1"/>
    <col min="12291" max="12291" width="29.85546875" style="5" customWidth="1"/>
    <col min="12292" max="12292" width="44.140625" style="5" customWidth="1"/>
    <col min="12293" max="12293" width="16" style="5" bestFit="1" customWidth="1"/>
    <col min="12294" max="12294" width="12.28515625" style="5" customWidth="1"/>
    <col min="12295" max="12295" width="16" style="5" customWidth="1"/>
    <col min="12296" max="12296" width="9.140625" style="5"/>
    <col min="12297" max="12297" width="14.85546875" style="5" bestFit="1" customWidth="1"/>
    <col min="12298" max="12298" width="18" style="5" bestFit="1" customWidth="1"/>
    <col min="12299" max="12299" width="9.140625" style="5"/>
    <col min="12300" max="12300" width="0" style="5" hidden="1" customWidth="1"/>
    <col min="12301" max="12302" width="9.140625" style="5"/>
    <col min="12303" max="12316" width="0" style="5" hidden="1" customWidth="1"/>
    <col min="12317" max="12544" width="9.140625" style="5"/>
    <col min="12545" max="12545" width="5.28515625" style="5" customWidth="1"/>
    <col min="12546" max="12546" width="4.5703125" style="5" customWidth="1"/>
    <col min="12547" max="12547" width="29.85546875" style="5" customWidth="1"/>
    <col min="12548" max="12548" width="44.140625" style="5" customWidth="1"/>
    <col min="12549" max="12549" width="16" style="5" bestFit="1" customWidth="1"/>
    <col min="12550" max="12550" width="12.28515625" style="5" customWidth="1"/>
    <col min="12551" max="12551" width="16" style="5" customWidth="1"/>
    <col min="12552" max="12552" width="9.140625" style="5"/>
    <col min="12553" max="12553" width="14.85546875" style="5" bestFit="1" customWidth="1"/>
    <col min="12554" max="12554" width="18" style="5" bestFit="1" customWidth="1"/>
    <col min="12555" max="12555" width="9.140625" style="5"/>
    <col min="12556" max="12556" width="0" style="5" hidden="1" customWidth="1"/>
    <col min="12557" max="12558" width="9.140625" style="5"/>
    <col min="12559" max="12572" width="0" style="5" hidden="1" customWidth="1"/>
    <col min="12573" max="12800" width="9.140625" style="5"/>
    <col min="12801" max="12801" width="5.28515625" style="5" customWidth="1"/>
    <col min="12802" max="12802" width="4.5703125" style="5" customWidth="1"/>
    <col min="12803" max="12803" width="29.85546875" style="5" customWidth="1"/>
    <col min="12804" max="12804" width="44.140625" style="5" customWidth="1"/>
    <col min="12805" max="12805" width="16" style="5" bestFit="1" customWidth="1"/>
    <col min="12806" max="12806" width="12.28515625" style="5" customWidth="1"/>
    <col min="12807" max="12807" width="16" style="5" customWidth="1"/>
    <col min="12808" max="12808" width="9.140625" style="5"/>
    <col min="12809" max="12809" width="14.85546875" style="5" bestFit="1" customWidth="1"/>
    <col min="12810" max="12810" width="18" style="5" bestFit="1" customWidth="1"/>
    <col min="12811" max="12811" width="9.140625" style="5"/>
    <col min="12812" max="12812" width="0" style="5" hidden="1" customWidth="1"/>
    <col min="12813" max="12814" width="9.140625" style="5"/>
    <col min="12815" max="12828" width="0" style="5" hidden="1" customWidth="1"/>
    <col min="12829" max="13056" width="9.140625" style="5"/>
    <col min="13057" max="13057" width="5.28515625" style="5" customWidth="1"/>
    <col min="13058" max="13058" width="4.5703125" style="5" customWidth="1"/>
    <col min="13059" max="13059" width="29.85546875" style="5" customWidth="1"/>
    <col min="13060" max="13060" width="44.140625" style="5" customWidth="1"/>
    <col min="13061" max="13061" width="16" style="5" bestFit="1" customWidth="1"/>
    <col min="13062" max="13062" width="12.28515625" style="5" customWidth="1"/>
    <col min="13063" max="13063" width="16" style="5" customWidth="1"/>
    <col min="13064" max="13064" width="9.140625" style="5"/>
    <col min="13065" max="13065" width="14.85546875" style="5" bestFit="1" customWidth="1"/>
    <col min="13066" max="13066" width="18" style="5" bestFit="1" customWidth="1"/>
    <col min="13067" max="13067" width="9.140625" style="5"/>
    <col min="13068" max="13068" width="0" style="5" hidden="1" customWidth="1"/>
    <col min="13069" max="13070" width="9.140625" style="5"/>
    <col min="13071" max="13084" width="0" style="5" hidden="1" customWidth="1"/>
    <col min="13085" max="13312" width="9.140625" style="5"/>
    <col min="13313" max="13313" width="5.28515625" style="5" customWidth="1"/>
    <col min="13314" max="13314" width="4.5703125" style="5" customWidth="1"/>
    <col min="13315" max="13315" width="29.85546875" style="5" customWidth="1"/>
    <col min="13316" max="13316" width="44.140625" style="5" customWidth="1"/>
    <col min="13317" max="13317" width="16" style="5" bestFit="1" customWidth="1"/>
    <col min="13318" max="13318" width="12.28515625" style="5" customWidth="1"/>
    <col min="13319" max="13319" width="16" style="5" customWidth="1"/>
    <col min="13320" max="13320" width="9.140625" style="5"/>
    <col min="13321" max="13321" width="14.85546875" style="5" bestFit="1" customWidth="1"/>
    <col min="13322" max="13322" width="18" style="5" bestFit="1" customWidth="1"/>
    <col min="13323" max="13323" width="9.140625" style="5"/>
    <col min="13324" max="13324" width="0" style="5" hidden="1" customWidth="1"/>
    <col min="13325" max="13326" width="9.140625" style="5"/>
    <col min="13327" max="13340" width="0" style="5" hidden="1" customWidth="1"/>
    <col min="13341" max="13568" width="9.140625" style="5"/>
    <col min="13569" max="13569" width="5.28515625" style="5" customWidth="1"/>
    <col min="13570" max="13570" width="4.5703125" style="5" customWidth="1"/>
    <col min="13571" max="13571" width="29.85546875" style="5" customWidth="1"/>
    <col min="13572" max="13572" width="44.140625" style="5" customWidth="1"/>
    <col min="13573" max="13573" width="16" style="5" bestFit="1" customWidth="1"/>
    <col min="13574" max="13574" width="12.28515625" style="5" customWidth="1"/>
    <col min="13575" max="13575" width="16" style="5" customWidth="1"/>
    <col min="13576" max="13576" width="9.140625" style="5"/>
    <col min="13577" max="13577" width="14.85546875" style="5" bestFit="1" customWidth="1"/>
    <col min="13578" max="13578" width="18" style="5" bestFit="1" customWidth="1"/>
    <col min="13579" max="13579" width="9.140625" style="5"/>
    <col min="13580" max="13580" width="0" style="5" hidden="1" customWidth="1"/>
    <col min="13581" max="13582" width="9.140625" style="5"/>
    <col min="13583" max="13596" width="0" style="5" hidden="1" customWidth="1"/>
    <col min="13597" max="13824" width="9.140625" style="5"/>
    <col min="13825" max="13825" width="5.28515625" style="5" customWidth="1"/>
    <col min="13826" max="13826" width="4.5703125" style="5" customWidth="1"/>
    <col min="13827" max="13827" width="29.85546875" style="5" customWidth="1"/>
    <col min="13828" max="13828" width="44.140625" style="5" customWidth="1"/>
    <col min="13829" max="13829" width="16" style="5" bestFit="1" customWidth="1"/>
    <col min="13830" max="13830" width="12.28515625" style="5" customWidth="1"/>
    <col min="13831" max="13831" width="16" style="5" customWidth="1"/>
    <col min="13832" max="13832" width="9.140625" style="5"/>
    <col min="13833" max="13833" width="14.85546875" style="5" bestFit="1" customWidth="1"/>
    <col min="13834" max="13834" width="18" style="5" bestFit="1" customWidth="1"/>
    <col min="13835" max="13835" width="9.140625" style="5"/>
    <col min="13836" max="13836" width="0" style="5" hidden="1" customWidth="1"/>
    <col min="13837" max="13838" width="9.140625" style="5"/>
    <col min="13839" max="13852" width="0" style="5" hidden="1" customWidth="1"/>
    <col min="13853" max="14080" width="9.140625" style="5"/>
    <col min="14081" max="14081" width="5.28515625" style="5" customWidth="1"/>
    <col min="14082" max="14082" width="4.5703125" style="5" customWidth="1"/>
    <col min="14083" max="14083" width="29.85546875" style="5" customWidth="1"/>
    <col min="14084" max="14084" width="44.140625" style="5" customWidth="1"/>
    <col min="14085" max="14085" width="16" style="5" bestFit="1" customWidth="1"/>
    <col min="14086" max="14086" width="12.28515625" style="5" customWidth="1"/>
    <col min="14087" max="14087" width="16" style="5" customWidth="1"/>
    <col min="14088" max="14088" width="9.140625" style="5"/>
    <col min="14089" max="14089" width="14.85546875" style="5" bestFit="1" customWidth="1"/>
    <col min="14090" max="14090" width="18" style="5" bestFit="1" customWidth="1"/>
    <col min="14091" max="14091" width="9.140625" style="5"/>
    <col min="14092" max="14092" width="0" style="5" hidden="1" customWidth="1"/>
    <col min="14093" max="14094" width="9.140625" style="5"/>
    <col min="14095" max="14108" width="0" style="5" hidden="1" customWidth="1"/>
    <col min="14109" max="14336" width="9.140625" style="5"/>
    <col min="14337" max="14337" width="5.28515625" style="5" customWidth="1"/>
    <col min="14338" max="14338" width="4.5703125" style="5" customWidth="1"/>
    <col min="14339" max="14339" width="29.85546875" style="5" customWidth="1"/>
    <col min="14340" max="14340" width="44.140625" style="5" customWidth="1"/>
    <col min="14341" max="14341" width="16" style="5" bestFit="1" customWidth="1"/>
    <col min="14342" max="14342" width="12.28515625" style="5" customWidth="1"/>
    <col min="14343" max="14343" width="16" style="5" customWidth="1"/>
    <col min="14344" max="14344" width="9.140625" style="5"/>
    <col min="14345" max="14345" width="14.85546875" style="5" bestFit="1" customWidth="1"/>
    <col min="14346" max="14346" width="18" style="5" bestFit="1" customWidth="1"/>
    <col min="14347" max="14347" width="9.140625" style="5"/>
    <col min="14348" max="14348" width="0" style="5" hidden="1" customWidth="1"/>
    <col min="14349" max="14350" width="9.140625" style="5"/>
    <col min="14351" max="14364" width="0" style="5" hidden="1" customWidth="1"/>
    <col min="14365" max="14592" width="9.140625" style="5"/>
    <col min="14593" max="14593" width="5.28515625" style="5" customWidth="1"/>
    <col min="14594" max="14594" width="4.5703125" style="5" customWidth="1"/>
    <col min="14595" max="14595" width="29.85546875" style="5" customWidth="1"/>
    <col min="14596" max="14596" width="44.140625" style="5" customWidth="1"/>
    <col min="14597" max="14597" width="16" style="5" bestFit="1" customWidth="1"/>
    <col min="14598" max="14598" width="12.28515625" style="5" customWidth="1"/>
    <col min="14599" max="14599" width="16" style="5" customWidth="1"/>
    <col min="14600" max="14600" width="9.140625" style="5"/>
    <col min="14601" max="14601" width="14.85546875" style="5" bestFit="1" customWidth="1"/>
    <col min="14602" max="14602" width="18" style="5" bestFit="1" customWidth="1"/>
    <col min="14603" max="14603" width="9.140625" style="5"/>
    <col min="14604" max="14604" width="0" style="5" hidden="1" customWidth="1"/>
    <col min="14605" max="14606" width="9.140625" style="5"/>
    <col min="14607" max="14620" width="0" style="5" hidden="1" customWidth="1"/>
    <col min="14621" max="14848" width="9.140625" style="5"/>
    <col min="14849" max="14849" width="5.28515625" style="5" customWidth="1"/>
    <col min="14850" max="14850" width="4.5703125" style="5" customWidth="1"/>
    <col min="14851" max="14851" width="29.85546875" style="5" customWidth="1"/>
    <col min="14852" max="14852" width="44.140625" style="5" customWidth="1"/>
    <col min="14853" max="14853" width="16" style="5" bestFit="1" customWidth="1"/>
    <col min="14854" max="14854" width="12.28515625" style="5" customWidth="1"/>
    <col min="14855" max="14855" width="16" style="5" customWidth="1"/>
    <col min="14856" max="14856" width="9.140625" style="5"/>
    <col min="14857" max="14857" width="14.85546875" style="5" bestFit="1" customWidth="1"/>
    <col min="14858" max="14858" width="18" style="5" bestFit="1" customWidth="1"/>
    <col min="14859" max="14859" width="9.140625" style="5"/>
    <col min="14860" max="14860" width="0" style="5" hidden="1" customWidth="1"/>
    <col min="14861" max="14862" width="9.140625" style="5"/>
    <col min="14863" max="14876" width="0" style="5" hidden="1" customWidth="1"/>
    <col min="14877" max="15104" width="9.140625" style="5"/>
    <col min="15105" max="15105" width="5.28515625" style="5" customWidth="1"/>
    <col min="15106" max="15106" width="4.5703125" style="5" customWidth="1"/>
    <col min="15107" max="15107" width="29.85546875" style="5" customWidth="1"/>
    <col min="15108" max="15108" width="44.140625" style="5" customWidth="1"/>
    <col min="15109" max="15109" width="16" style="5" bestFit="1" customWidth="1"/>
    <col min="15110" max="15110" width="12.28515625" style="5" customWidth="1"/>
    <col min="15111" max="15111" width="16" style="5" customWidth="1"/>
    <col min="15112" max="15112" width="9.140625" style="5"/>
    <col min="15113" max="15113" width="14.85546875" style="5" bestFit="1" customWidth="1"/>
    <col min="15114" max="15114" width="18" style="5" bestFit="1" customWidth="1"/>
    <col min="15115" max="15115" width="9.140625" style="5"/>
    <col min="15116" max="15116" width="0" style="5" hidden="1" customWidth="1"/>
    <col min="15117" max="15118" width="9.140625" style="5"/>
    <col min="15119" max="15132" width="0" style="5" hidden="1" customWidth="1"/>
    <col min="15133" max="15360" width="9.140625" style="5"/>
    <col min="15361" max="15361" width="5.28515625" style="5" customWidth="1"/>
    <col min="15362" max="15362" width="4.5703125" style="5" customWidth="1"/>
    <col min="15363" max="15363" width="29.85546875" style="5" customWidth="1"/>
    <col min="15364" max="15364" width="44.140625" style="5" customWidth="1"/>
    <col min="15365" max="15365" width="16" style="5" bestFit="1" customWidth="1"/>
    <col min="15366" max="15366" width="12.28515625" style="5" customWidth="1"/>
    <col min="15367" max="15367" width="16" style="5" customWidth="1"/>
    <col min="15368" max="15368" width="9.140625" style="5"/>
    <col min="15369" max="15369" width="14.85546875" style="5" bestFit="1" customWidth="1"/>
    <col min="15370" max="15370" width="18" style="5" bestFit="1" customWidth="1"/>
    <col min="15371" max="15371" width="9.140625" style="5"/>
    <col min="15372" max="15372" width="0" style="5" hidden="1" customWidth="1"/>
    <col min="15373" max="15374" width="9.140625" style="5"/>
    <col min="15375" max="15388" width="0" style="5" hidden="1" customWidth="1"/>
    <col min="15389" max="15616" width="9.140625" style="5"/>
    <col min="15617" max="15617" width="5.28515625" style="5" customWidth="1"/>
    <col min="15618" max="15618" width="4.5703125" style="5" customWidth="1"/>
    <col min="15619" max="15619" width="29.85546875" style="5" customWidth="1"/>
    <col min="15620" max="15620" width="44.140625" style="5" customWidth="1"/>
    <col min="15621" max="15621" width="16" style="5" bestFit="1" customWidth="1"/>
    <col min="15622" max="15622" width="12.28515625" style="5" customWidth="1"/>
    <col min="15623" max="15623" width="16" style="5" customWidth="1"/>
    <col min="15624" max="15624" width="9.140625" style="5"/>
    <col min="15625" max="15625" width="14.85546875" style="5" bestFit="1" customWidth="1"/>
    <col min="15626" max="15626" width="18" style="5" bestFit="1" customWidth="1"/>
    <col min="15627" max="15627" width="9.140625" style="5"/>
    <col min="15628" max="15628" width="0" style="5" hidden="1" customWidth="1"/>
    <col min="15629" max="15630" width="9.140625" style="5"/>
    <col min="15631" max="15644" width="0" style="5" hidden="1" customWidth="1"/>
    <col min="15645" max="15872" width="9.140625" style="5"/>
    <col min="15873" max="15873" width="5.28515625" style="5" customWidth="1"/>
    <col min="15874" max="15874" width="4.5703125" style="5" customWidth="1"/>
    <col min="15875" max="15875" width="29.85546875" style="5" customWidth="1"/>
    <col min="15876" max="15876" width="44.140625" style="5" customWidth="1"/>
    <col min="15877" max="15877" width="16" style="5" bestFit="1" customWidth="1"/>
    <col min="15878" max="15878" width="12.28515625" style="5" customWidth="1"/>
    <col min="15879" max="15879" width="16" style="5" customWidth="1"/>
    <col min="15880" max="15880" width="9.140625" style="5"/>
    <col min="15881" max="15881" width="14.85546875" style="5" bestFit="1" customWidth="1"/>
    <col min="15882" max="15882" width="18" style="5" bestFit="1" customWidth="1"/>
    <col min="15883" max="15883" width="9.140625" style="5"/>
    <col min="15884" max="15884" width="0" style="5" hidden="1" customWidth="1"/>
    <col min="15885" max="15886" width="9.140625" style="5"/>
    <col min="15887" max="15900" width="0" style="5" hidden="1" customWidth="1"/>
    <col min="15901" max="16128" width="9.140625" style="5"/>
    <col min="16129" max="16129" width="5.28515625" style="5" customWidth="1"/>
    <col min="16130" max="16130" width="4.5703125" style="5" customWidth="1"/>
    <col min="16131" max="16131" width="29.85546875" style="5" customWidth="1"/>
    <col min="16132" max="16132" width="44.140625" style="5" customWidth="1"/>
    <col min="16133" max="16133" width="16" style="5" bestFit="1" customWidth="1"/>
    <col min="16134" max="16134" width="12.28515625" style="5" customWidth="1"/>
    <col min="16135" max="16135" width="16" style="5" customWidth="1"/>
    <col min="16136" max="16136" width="9.140625" style="5"/>
    <col min="16137" max="16137" width="14.85546875" style="5" bestFit="1" customWidth="1"/>
    <col min="16138" max="16138" width="18" style="5" bestFit="1" customWidth="1"/>
    <col min="16139" max="16139" width="9.140625" style="5"/>
    <col min="16140" max="16140" width="0" style="5" hidden="1" customWidth="1"/>
    <col min="16141" max="16142" width="9.140625" style="5"/>
    <col min="16143" max="16156" width="0" style="5" hidden="1" customWidth="1"/>
    <col min="16157" max="16384" width="9.140625" style="5"/>
  </cols>
  <sheetData>
    <row r="1" spans="1:59" ht="20.25">
      <c r="A1" s="274"/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</row>
    <row r="2" spans="1:59" ht="20.25">
      <c r="A2" s="274" t="s">
        <v>380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I2" s="66"/>
    </row>
    <row r="3" spans="1:59" ht="21" thickBot="1">
      <c r="A3" s="275" t="s">
        <v>112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I3" s="66"/>
    </row>
    <row r="4" spans="1:59" ht="12.75">
      <c r="A4" s="276" t="s">
        <v>0</v>
      </c>
      <c r="B4" s="278" t="s">
        <v>1</v>
      </c>
      <c r="C4" s="279"/>
      <c r="D4" s="279"/>
      <c r="E4" s="282" t="s">
        <v>2</v>
      </c>
      <c r="F4" s="283"/>
      <c r="G4" s="265" t="s">
        <v>48</v>
      </c>
      <c r="H4" s="265" t="s">
        <v>49</v>
      </c>
      <c r="I4" s="265" t="s">
        <v>50</v>
      </c>
      <c r="J4" s="265" t="s">
        <v>51</v>
      </c>
      <c r="K4" s="265" t="s">
        <v>52</v>
      </c>
      <c r="L4" s="265" t="s">
        <v>53</v>
      </c>
      <c r="M4" s="265" t="s">
        <v>54</v>
      </c>
      <c r="N4" s="265" t="s">
        <v>129</v>
      </c>
      <c r="O4" s="265" t="s">
        <v>56</v>
      </c>
      <c r="P4" s="265" t="s">
        <v>104</v>
      </c>
      <c r="Q4" s="265" t="s">
        <v>58</v>
      </c>
      <c r="R4" s="265" t="s">
        <v>106</v>
      </c>
      <c r="S4" s="286"/>
      <c r="T4" s="265" t="s">
        <v>119</v>
      </c>
      <c r="U4" s="265" t="s">
        <v>120</v>
      </c>
      <c r="V4" s="265" t="s">
        <v>121</v>
      </c>
      <c r="W4" s="265" t="s">
        <v>122</v>
      </c>
      <c r="X4" s="265" t="s">
        <v>123</v>
      </c>
      <c r="Y4" s="265" t="s">
        <v>124</v>
      </c>
      <c r="Z4" s="265" t="s">
        <v>125</v>
      </c>
      <c r="AA4" s="265" t="s">
        <v>130</v>
      </c>
      <c r="AB4" s="265" t="s">
        <v>126</v>
      </c>
      <c r="AC4" s="265" t="s">
        <v>131</v>
      </c>
      <c r="AD4" s="265" t="s">
        <v>127</v>
      </c>
      <c r="AE4" s="265" t="s">
        <v>132</v>
      </c>
    </row>
    <row r="5" spans="1:59" ht="13.5" thickBot="1">
      <c r="A5" s="277"/>
      <c r="B5" s="280"/>
      <c r="C5" s="281"/>
      <c r="D5" s="281"/>
      <c r="E5" s="284"/>
      <c r="F5" s="285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8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</row>
    <row r="6" spans="1:59" ht="15" customHeight="1">
      <c r="A6" s="151" t="s">
        <v>3</v>
      </c>
      <c r="B6" s="268" t="s">
        <v>4</v>
      </c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86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I6" s="263" t="s">
        <v>48</v>
      </c>
      <c r="AJ6" s="263" t="s">
        <v>49</v>
      </c>
      <c r="AK6" s="263" t="s">
        <v>50</v>
      </c>
      <c r="AL6" s="263" t="s">
        <v>51</v>
      </c>
      <c r="AM6" s="263" t="s">
        <v>52</v>
      </c>
      <c r="AN6" s="263" t="s">
        <v>53</v>
      </c>
      <c r="AO6" s="263" t="s">
        <v>54</v>
      </c>
      <c r="AP6" s="263" t="s">
        <v>55</v>
      </c>
      <c r="AQ6" s="263" t="s">
        <v>56</v>
      </c>
      <c r="AR6" s="263" t="s">
        <v>57</v>
      </c>
      <c r="AS6" s="263" t="s">
        <v>58</v>
      </c>
      <c r="AT6" s="263" t="s">
        <v>59</v>
      </c>
      <c r="AV6" s="263" t="s">
        <v>60</v>
      </c>
      <c r="AW6" s="263" t="s">
        <v>61</v>
      </c>
      <c r="AX6" s="263" t="s">
        <v>62</v>
      </c>
      <c r="AY6" s="263" t="s">
        <v>63</v>
      </c>
      <c r="AZ6" s="263" t="s">
        <v>64</v>
      </c>
      <c r="BA6" s="263" t="s">
        <v>65</v>
      </c>
      <c r="BB6" s="263" t="s">
        <v>66</v>
      </c>
      <c r="BC6" s="263" t="s">
        <v>67</v>
      </c>
      <c r="BD6" s="263" t="s">
        <v>68</v>
      </c>
      <c r="BE6" s="263" t="s">
        <v>69</v>
      </c>
      <c r="BF6" s="263" t="s">
        <v>70</v>
      </c>
      <c r="BG6" s="263" t="s">
        <v>71</v>
      </c>
    </row>
    <row r="7" spans="1:59" ht="13.5" thickBot="1">
      <c r="A7" s="152"/>
      <c r="B7" s="272" t="s">
        <v>5</v>
      </c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86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V7" s="264"/>
      <c r="AW7" s="264"/>
      <c r="AX7" s="264"/>
      <c r="AY7" s="264"/>
      <c r="AZ7" s="264"/>
      <c r="BA7" s="264"/>
      <c r="BB7" s="264"/>
      <c r="BC7" s="264"/>
      <c r="BD7" s="264"/>
      <c r="BE7" s="264"/>
      <c r="BF7" s="264"/>
      <c r="BG7" s="264"/>
    </row>
    <row r="8" spans="1:59" s="55" customFormat="1" ht="14.25" customHeight="1">
      <c r="A8" s="152"/>
      <c r="B8" s="155">
        <v>1</v>
      </c>
      <c r="C8" s="135" t="s">
        <v>6</v>
      </c>
      <c r="D8" s="136"/>
      <c r="E8" s="94" t="s">
        <v>113</v>
      </c>
      <c r="F8" s="92" t="s">
        <v>7</v>
      </c>
      <c r="G8" s="70">
        <v>17653.900000000001</v>
      </c>
      <c r="H8" s="70">
        <v>16355.12</v>
      </c>
      <c r="I8" s="70">
        <v>16867.38</v>
      </c>
      <c r="J8" s="70">
        <v>16360.22</v>
      </c>
      <c r="K8" s="70">
        <v>18122.36</v>
      </c>
      <c r="L8" s="70">
        <v>16643.25</v>
      </c>
      <c r="M8" s="70">
        <v>17809.2</v>
      </c>
      <c r="N8" s="70">
        <v>17719.38</v>
      </c>
      <c r="O8" s="70">
        <v>11967.94</v>
      </c>
      <c r="P8" s="70">
        <v>10845.43</v>
      </c>
      <c r="Q8" s="70">
        <v>17189.060000000001</v>
      </c>
      <c r="R8" s="70">
        <v>16904.23</v>
      </c>
      <c r="S8" s="286"/>
      <c r="T8" s="8">
        <f>G8</f>
        <v>17653.900000000001</v>
      </c>
      <c r="U8" s="8">
        <f>T8+H8</f>
        <v>34009.020000000004</v>
      </c>
      <c r="V8" s="8">
        <f t="shared" ref="V8:AC10" si="0">U8+I8</f>
        <v>50876.400000000009</v>
      </c>
      <c r="W8" s="8">
        <f t="shared" si="0"/>
        <v>67236.62000000001</v>
      </c>
      <c r="X8" s="8">
        <f t="shared" si="0"/>
        <v>85358.98000000001</v>
      </c>
      <c r="Y8" s="8">
        <f t="shared" si="0"/>
        <v>102002.23000000001</v>
      </c>
      <c r="Z8" s="8">
        <f t="shared" si="0"/>
        <v>119811.43000000001</v>
      </c>
      <c r="AA8" s="8">
        <f t="shared" si="0"/>
        <v>137530.81</v>
      </c>
      <c r="AB8" s="8">
        <f t="shared" si="0"/>
        <v>149498.75</v>
      </c>
      <c r="AC8" s="8">
        <f t="shared" si="0"/>
        <v>160344.18</v>
      </c>
      <c r="AD8" s="8">
        <f>AC8+Q8</f>
        <v>177533.24</v>
      </c>
      <c r="AE8" s="8">
        <f t="shared" ref="AE8:AE10" si="1">AD8+R8</f>
        <v>194437.47</v>
      </c>
      <c r="AH8" s="64" t="s">
        <v>6</v>
      </c>
      <c r="AI8" s="62">
        <f>G11</f>
        <v>75864.28</v>
      </c>
      <c r="AJ8" s="62">
        <f t="shared" ref="AJ8:BG8" si="2">H11</f>
        <v>69717.240000000005</v>
      </c>
      <c r="AK8" s="62">
        <f t="shared" si="2"/>
        <v>67537.350000000006</v>
      </c>
      <c r="AL8" s="62">
        <f t="shared" si="2"/>
        <v>48313.09</v>
      </c>
      <c r="AM8" s="62">
        <f t="shared" si="2"/>
        <v>78024.08</v>
      </c>
      <c r="AN8" s="62">
        <f t="shared" si="2"/>
        <v>73031.319999999992</v>
      </c>
      <c r="AO8" s="62">
        <f t="shared" si="2"/>
        <v>76413.59</v>
      </c>
      <c r="AP8" s="62">
        <f t="shared" si="2"/>
        <v>69922.570000000007</v>
      </c>
      <c r="AQ8" s="62">
        <f t="shared" si="2"/>
        <v>63695.200000000004</v>
      </c>
      <c r="AR8" s="62">
        <f t="shared" si="2"/>
        <v>68517.36</v>
      </c>
      <c r="AS8" s="62">
        <f t="shared" si="2"/>
        <v>72614.740000000005</v>
      </c>
      <c r="AT8" s="62">
        <f t="shared" si="2"/>
        <v>68958.03</v>
      </c>
      <c r="AU8" s="5"/>
      <c r="AV8" s="62">
        <f t="shared" si="2"/>
        <v>75864.28</v>
      </c>
      <c r="AW8" s="62">
        <f t="shared" si="2"/>
        <v>145581.52000000002</v>
      </c>
      <c r="AX8" s="62">
        <f t="shared" si="2"/>
        <v>213118.87</v>
      </c>
      <c r="AY8" s="62">
        <f t="shared" si="2"/>
        <v>261431.96000000002</v>
      </c>
      <c r="AZ8" s="62">
        <f t="shared" si="2"/>
        <v>339456.04000000004</v>
      </c>
      <c r="BA8" s="62">
        <f t="shared" si="2"/>
        <v>412487.36</v>
      </c>
      <c r="BB8" s="62">
        <f t="shared" si="2"/>
        <v>488900.95</v>
      </c>
      <c r="BC8" s="62">
        <f t="shared" si="2"/>
        <v>558823.52</v>
      </c>
      <c r="BD8" s="62">
        <f t="shared" si="2"/>
        <v>622518.72</v>
      </c>
      <c r="BE8" s="62">
        <f t="shared" si="2"/>
        <v>691036.08000000007</v>
      </c>
      <c r="BF8" s="62">
        <f t="shared" si="2"/>
        <v>763650.82000000007</v>
      </c>
      <c r="BG8" s="62">
        <f t="shared" si="2"/>
        <v>832608.85000000009</v>
      </c>
    </row>
    <row r="9" spans="1:59" s="55" customFormat="1" ht="14.25" customHeight="1">
      <c r="A9" s="152"/>
      <c r="B9" s="155"/>
      <c r="C9" s="135" t="s">
        <v>6</v>
      </c>
      <c r="D9" s="136"/>
      <c r="E9" s="94" t="s">
        <v>114</v>
      </c>
      <c r="F9" s="92" t="s">
        <v>7</v>
      </c>
      <c r="G9" s="70">
        <v>17543.43</v>
      </c>
      <c r="H9" s="70">
        <v>16357.37</v>
      </c>
      <c r="I9" s="70">
        <v>16215.74</v>
      </c>
      <c r="J9" s="70">
        <v>15424.25</v>
      </c>
      <c r="K9" s="70">
        <v>18425.02</v>
      </c>
      <c r="L9" s="70">
        <v>17059.23</v>
      </c>
      <c r="M9" s="70">
        <v>17525.55</v>
      </c>
      <c r="N9" s="70">
        <v>10944.49</v>
      </c>
      <c r="O9" s="70">
        <v>13218.68</v>
      </c>
      <c r="P9" s="70">
        <v>17325.009999999998</v>
      </c>
      <c r="Q9" s="70">
        <v>16725.27</v>
      </c>
      <c r="R9" s="70">
        <v>16530.11</v>
      </c>
      <c r="S9" s="286"/>
      <c r="T9" s="8">
        <f>G9</f>
        <v>17543.43</v>
      </c>
      <c r="U9" s="8">
        <f>T9+H9</f>
        <v>33900.800000000003</v>
      </c>
      <c r="V9" s="8">
        <f t="shared" si="0"/>
        <v>50116.54</v>
      </c>
      <c r="W9" s="8">
        <f t="shared" si="0"/>
        <v>65540.790000000008</v>
      </c>
      <c r="X9" s="8">
        <f t="shared" si="0"/>
        <v>83965.810000000012</v>
      </c>
      <c r="Y9" s="8">
        <f t="shared" si="0"/>
        <v>101025.04000000001</v>
      </c>
      <c r="Z9" s="8">
        <f t="shared" si="0"/>
        <v>118550.59000000001</v>
      </c>
      <c r="AA9" s="8">
        <f t="shared" si="0"/>
        <v>129495.08000000002</v>
      </c>
      <c r="AB9" s="8">
        <f t="shared" si="0"/>
        <v>142713.76</v>
      </c>
      <c r="AC9" s="8">
        <f t="shared" si="0"/>
        <v>160038.77000000002</v>
      </c>
      <c r="AD9" s="8">
        <f>AC9+Q9</f>
        <v>176764.04</v>
      </c>
      <c r="AE9" s="8">
        <f t="shared" si="1"/>
        <v>193294.15000000002</v>
      </c>
      <c r="AH9" s="64" t="s">
        <v>98</v>
      </c>
      <c r="AI9" s="62">
        <f t="shared" ref="AI9:AT9" si="3">G16+G28</f>
        <v>67425.059000000008</v>
      </c>
      <c r="AJ9" s="62">
        <f t="shared" si="3"/>
        <v>61812.407000000007</v>
      </c>
      <c r="AK9" s="62">
        <f t="shared" si="3"/>
        <v>60963.383999999998</v>
      </c>
      <c r="AL9" s="62">
        <f t="shared" si="3"/>
        <v>42817.07</v>
      </c>
      <c r="AM9" s="62">
        <f t="shared" si="3"/>
        <v>69288.31</v>
      </c>
      <c r="AN9" s="62">
        <f t="shared" si="3"/>
        <v>64930.779000000002</v>
      </c>
      <c r="AO9" s="62">
        <f t="shared" si="3"/>
        <v>67897.492999999988</v>
      </c>
      <c r="AP9" s="62">
        <f t="shared" si="3"/>
        <v>62192.600999999995</v>
      </c>
      <c r="AQ9" s="62">
        <f t="shared" si="3"/>
        <v>56647.547999999995</v>
      </c>
      <c r="AR9" s="62">
        <f t="shared" si="3"/>
        <v>60934.773000000001</v>
      </c>
      <c r="AS9" s="62">
        <f t="shared" si="3"/>
        <v>64552.534</v>
      </c>
      <c r="AT9" s="62">
        <f t="shared" si="3"/>
        <v>61042.233999999997</v>
      </c>
      <c r="AU9" s="5"/>
      <c r="AV9" s="62">
        <f t="shared" ref="AV9:BG9" si="4">T16+T28</f>
        <v>67425.059000000008</v>
      </c>
      <c r="AW9" s="62">
        <f t="shared" si="4"/>
        <v>129237.46600000001</v>
      </c>
      <c r="AX9" s="62">
        <f t="shared" si="4"/>
        <v>190200.85</v>
      </c>
      <c r="AY9" s="62">
        <f t="shared" si="4"/>
        <v>233017.91999999998</v>
      </c>
      <c r="AZ9" s="62">
        <f t="shared" si="4"/>
        <v>302306.23000000004</v>
      </c>
      <c r="BA9" s="62">
        <f t="shared" si="4"/>
        <v>367237.00900000002</v>
      </c>
      <c r="BB9" s="62">
        <f t="shared" si="4"/>
        <v>435134.50200000004</v>
      </c>
      <c r="BC9" s="62">
        <f t="shared" si="4"/>
        <v>497327.103</v>
      </c>
      <c r="BD9" s="62">
        <f t="shared" si="4"/>
        <v>553974.65100000007</v>
      </c>
      <c r="BE9" s="62">
        <f t="shared" si="4"/>
        <v>614909.42400000012</v>
      </c>
      <c r="BF9" s="62">
        <f t="shared" si="4"/>
        <v>679461.9580000001</v>
      </c>
      <c r="BG9" s="62">
        <f t="shared" si="4"/>
        <v>740504.19200000004</v>
      </c>
    </row>
    <row r="10" spans="1:59" s="55" customFormat="1" ht="14.25" customHeight="1">
      <c r="A10" s="152"/>
      <c r="B10" s="155"/>
      <c r="C10" s="135" t="s">
        <v>6</v>
      </c>
      <c r="D10" s="136"/>
      <c r="E10" s="102" t="s">
        <v>115</v>
      </c>
      <c r="F10" s="92" t="s">
        <v>7</v>
      </c>
      <c r="G10" s="70">
        <v>40666.949999999997</v>
      </c>
      <c r="H10" s="70">
        <v>37004.75</v>
      </c>
      <c r="I10" s="70">
        <v>34454.230000000003</v>
      </c>
      <c r="J10" s="70">
        <v>16528.62</v>
      </c>
      <c r="K10" s="70">
        <v>41476.699999999997</v>
      </c>
      <c r="L10" s="70">
        <v>39328.839999999997</v>
      </c>
      <c r="M10" s="70">
        <v>41078.839999999997</v>
      </c>
      <c r="N10" s="70">
        <v>41258.699999999997</v>
      </c>
      <c r="O10" s="70">
        <v>38508.58</v>
      </c>
      <c r="P10" s="70">
        <v>40346.92</v>
      </c>
      <c r="Q10" s="70">
        <v>38700.410000000003</v>
      </c>
      <c r="R10" s="70">
        <v>35523.69</v>
      </c>
      <c r="S10" s="286"/>
      <c r="T10" s="8">
        <f>G10</f>
        <v>40666.949999999997</v>
      </c>
      <c r="U10" s="8">
        <f>T10+H10</f>
        <v>77671.7</v>
      </c>
      <c r="V10" s="8">
        <f t="shared" si="0"/>
        <v>112125.93</v>
      </c>
      <c r="W10" s="8">
        <f t="shared" si="0"/>
        <v>128654.54999999999</v>
      </c>
      <c r="X10" s="8">
        <f t="shared" si="0"/>
        <v>170131.25</v>
      </c>
      <c r="Y10" s="8">
        <f t="shared" si="0"/>
        <v>209460.09</v>
      </c>
      <c r="Z10" s="8">
        <f t="shared" si="0"/>
        <v>250538.93</v>
      </c>
      <c r="AA10" s="8">
        <f t="shared" si="0"/>
        <v>291797.63</v>
      </c>
      <c r="AB10" s="8">
        <f t="shared" si="0"/>
        <v>330306.21000000002</v>
      </c>
      <c r="AC10" s="8">
        <f t="shared" si="0"/>
        <v>370653.13</v>
      </c>
      <c r="AD10" s="8">
        <f>AC10+Q10</f>
        <v>409353.54000000004</v>
      </c>
      <c r="AE10" s="8">
        <f t="shared" si="1"/>
        <v>444877.23000000004</v>
      </c>
      <c r="AH10" s="64" t="s">
        <v>99</v>
      </c>
      <c r="AI10" s="61">
        <f t="shared" ref="AI10:AT10" si="5">G17+G32-G33</f>
        <v>61.347000000000001</v>
      </c>
      <c r="AJ10" s="61">
        <f t="shared" si="5"/>
        <v>10.442</v>
      </c>
      <c r="AK10" s="61">
        <f t="shared" si="5"/>
        <v>152.274</v>
      </c>
      <c r="AL10" s="61">
        <f t="shared" si="5"/>
        <v>318.56399999999996</v>
      </c>
      <c r="AM10" s="61">
        <f t="shared" si="5"/>
        <v>37.115000000000002</v>
      </c>
      <c r="AN10" s="61">
        <f t="shared" si="5"/>
        <v>60.62</v>
      </c>
      <c r="AO10" s="61">
        <f t="shared" si="5"/>
        <v>44.832000000000001</v>
      </c>
      <c r="AP10" s="61">
        <f t="shared" si="5"/>
        <v>146.81200000000001</v>
      </c>
      <c r="AQ10" s="61">
        <f t="shared" si="5"/>
        <v>180.97</v>
      </c>
      <c r="AR10" s="61">
        <f t="shared" si="5"/>
        <v>280.42200000000003</v>
      </c>
      <c r="AS10" s="61">
        <f t="shared" si="5"/>
        <v>231</v>
      </c>
      <c r="AT10" s="61">
        <f t="shared" si="5"/>
        <v>379.38600000000002</v>
      </c>
      <c r="AU10" s="5"/>
      <c r="AV10" s="61">
        <f t="shared" ref="AV10:BG10" si="6">T17+T32-T33</f>
        <v>61.347000000000001</v>
      </c>
      <c r="AW10" s="61">
        <f t="shared" si="6"/>
        <v>71.789000000000001</v>
      </c>
      <c r="AX10" s="61">
        <f t="shared" si="6"/>
        <v>224.06299999999999</v>
      </c>
      <c r="AY10" s="61">
        <f t="shared" si="6"/>
        <v>542.62699999999995</v>
      </c>
      <c r="AZ10" s="61">
        <f t="shared" si="6"/>
        <v>579.74199999999996</v>
      </c>
      <c r="BA10" s="61">
        <f t="shared" si="6"/>
        <v>640.36200000000008</v>
      </c>
      <c r="BB10" s="61">
        <f t="shared" si="6"/>
        <v>685.19399999999996</v>
      </c>
      <c r="BC10" s="61">
        <f t="shared" si="6"/>
        <v>832.00599999999997</v>
      </c>
      <c r="BD10" s="61">
        <f t="shared" si="6"/>
        <v>1012.976</v>
      </c>
      <c r="BE10" s="61">
        <f t="shared" si="6"/>
        <v>1293.3979999999999</v>
      </c>
      <c r="BF10" s="61">
        <f t="shared" si="6"/>
        <v>1524.3979999999999</v>
      </c>
      <c r="BG10" s="61">
        <f t="shared" si="6"/>
        <v>1903.7840000000001</v>
      </c>
    </row>
    <row r="11" spans="1:59" s="55" customFormat="1" ht="14.25" customHeight="1">
      <c r="A11" s="152"/>
      <c r="B11" s="155"/>
      <c r="C11" s="132" t="s">
        <v>116</v>
      </c>
      <c r="D11" s="132"/>
      <c r="E11" s="132"/>
      <c r="F11" s="96" t="s">
        <v>7</v>
      </c>
      <c r="G11" s="23">
        <f t="shared" ref="G11:R11" si="7">G8+G9+G10</f>
        <v>75864.28</v>
      </c>
      <c r="H11" s="23">
        <f t="shared" si="7"/>
        <v>69717.240000000005</v>
      </c>
      <c r="I11" s="23">
        <f t="shared" si="7"/>
        <v>67537.350000000006</v>
      </c>
      <c r="J11" s="23">
        <f t="shared" si="7"/>
        <v>48313.09</v>
      </c>
      <c r="K11" s="23">
        <f t="shared" si="7"/>
        <v>78024.08</v>
      </c>
      <c r="L11" s="23">
        <f t="shared" si="7"/>
        <v>73031.319999999992</v>
      </c>
      <c r="M11" s="23">
        <f t="shared" si="7"/>
        <v>76413.59</v>
      </c>
      <c r="N11" s="23">
        <f t="shared" si="7"/>
        <v>69922.570000000007</v>
      </c>
      <c r="O11" s="23">
        <f t="shared" si="7"/>
        <v>63695.200000000004</v>
      </c>
      <c r="P11" s="23">
        <f t="shared" si="7"/>
        <v>68517.36</v>
      </c>
      <c r="Q11" s="23">
        <f t="shared" si="7"/>
        <v>72614.740000000005</v>
      </c>
      <c r="R11" s="23">
        <f t="shared" si="7"/>
        <v>68958.03</v>
      </c>
      <c r="S11" s="286"/>
      <c r="T11" s="23">
        <f t="shared" ref="T11:AE11" si="8">T8+T9+T10</f>
        <v>75864.28</v>
      </c>
      <c r="U11" s="23">
        <f t="shared" si="8"/>
        <v>145581.52000000002</v>
      </c>
      <c r="V11" s="23">
        <f t="shared" si="8"/>
        <v>213118.87</v>
      </c>
      <c r="W11" s="23">
        <f t="shared" si="8"/>
        <v>261431.96000000002</v>
      </c>
      <c r="X11" s="23">
        <f t="shared" si="8"/>
        <v>339456.04000000004</v>
      </c>
      <c r="Y11" s="23">
        <f t="shared" si="8"/>
        <v>412487.36</v>
      </c>
      <c r="Z11" s="23">
        <f t="shared" si="8"/>
        <v>488900.95</v>
      </c>
      <c r="AA11" s="23">
        <f t="shared" si="8"/>
        <v>558823.52</v>
      </c>
      <c r="AB11" s="23">
        <f t="shared" si="8"/>
        <v>622518.72</v>
      </c>
      <c r="AC11" s="23">
        <f t="shared" si="8"/>
        <v>691036.08000000007</v>
      </c>
      <c r="AD11" s="23">
        <f t="shared" si="8"/>
        <v>763650.82000000007</v>
      </c>
      <c r="AE11" s="23">
        <f t="shared" si="8"/>
        <v>832608.85000000009</v>
      </c>
      <c r="AH11" s="64" t="s">
        <v>100</v>
      </c>
      <c r="AI11" s="62">
        <f>G37</f>
        <v>8102.3810000000003</v>
      </c>
      <c r="AJ11" s="62">
        <f t="shared" ref="AJ11:BG11" si="9">H37</f>
        <v>7601.0079999999998</v>
      </c>
      <c r="AK11" s="62">
        <f t="shared" si="9"/>
        <v>7378.674</v>
      </c>
      <c r="AL11" s="62">
        <f t="shared" si="9"/>
        <v>5193.4830000000002</v>
      </c>
      <c r="AM11" s="62">
        <f t="shared" si="9"/>
        <v>8351.9579999999987</v>
      </c>
      <c r="AN11" s="62">
        <f t="shared" si="9"/>
        <v>7729.2789999999995</v>
      </c>
      <c r="AO11" s="62">
        <f t="shared" si="9"/>
        <v>8285.5810000000001</v>
      </c>
      <c r="AP11" s="62">
        <f t="shared" si="9"/>
        <v>7512.6869999999999</v>
      </c>
      <c r="AQ11" s="62">
        <f t="shared" si="9"/>
        <v>6850.5010000000048</v>
      </c>
      <c r="AR11" s="62">
        <f t="shared" si="9"/>
        <v>7239.3180000000002</v>
      </c>
      <c r="AS11" s="62">
        <f t="shared" si="9"/>
        <v>7178.4160000000002</v>
      </c>
      <c r="AT11" s="62">
        <f t="shared" si="9"/>
        <v>7065.9549999999999</v>
      </c>
      <c r="AU11" s="5"/>
      <c r="AV11" s="62">
        <f t="shared" si="9"/>
        <v>8102.3810000000003</v>
      </c>
      <c r="AW11" s="62">
        <f t="shared" si="9"/>
        <v>15703.389000000001</v>
      </c>
      <c r="AX11" s="62">
        <f t="shared" si="9"/>
        <v>23082.063000000002</v>
      </c>
      <c r="AY11" s="62">
        <f t="shared" si="9"/>
        <v>28275.546000000002</v>
      </c>
      <c r="AZ11" s="62">
        <f t="shared" si="9"/>
        <v>36627.504000000001</v>
      </c>
      <c r="BA11" s="62">
        <f t="shared" si="9"/>
        <v>44356.783000000003</v>
      </c>
      <c r="BB11" s="62">
        <f t="shared" si="9"/>
        <v>52642.364000000001</v>
      </c>
      <c r="BC11" s="62">
        <f t="shared" si="9"/>
        <v>60155.050999999999</v>
      </c>
      <c r="BD11" s="62">
        <f t="shared" si="9"/>
        <v>67005.551999999996</v>
      </c>
      <c r="BE11" s="62">
        <f t="shared" si="9"/>
        <v>74244.87</v>
      </c>
      <c r="BF11" s="62">
        <f t="shared" si="9"/>
        <v>81423.286000000007</v>
      </c>
      <c r="BG11" s="62">
        <f t="shared" si="9"/>
        <v>88489.241000000009</v>
      </c>
    </row>
    <row r="12" spans="1:59" s="55" customFormat="1" ht="14.25" customHeight="1">
      <c r="A12" s="152"/>
      <c r="B12" s="227">
        <v>2</v>
      </c>
      <c r="C12" s="135" t="s">
        <v>244</v>
      </c>
      <c r="D12" s="136"/>
      <c r="E12" s="94" t="s">
        <v>113</v>
      </c>
      <c r="F12" s="92" t="s">
        <v>7</v>
      </c>
      <c r="G12" s="70">
        <v>1826.59</v>
      </c>
      <c r="H12" s="70">
        <v>1763.85</v>
      </c>
      <c r="I12" s="70">
        <v>1848.34</v>
      </c>
      <c r="J12" s="70">
        <v>1677.94</v>
      </c>
      <c r="K12" s="70">
        <v>1833.6</v>
      </c>
      <c r="L12" s="70">
        <v>1706.29</v>
      </c>
      <c r="M12" s="70">
        <v>1791.18</v>
      </c>
      <c r="N12" s="70">
        <v>1864.69</v>
      </c>
      <c r="O12" s="70">
        <v>1263.1500000000001</v>
      </c>
      <c r="P12" s="70">
        <v>1024.3499999999999</v>
      </c>
      <c r="Q12" s="70">
        <v>1664.47</v>
      </c>
      <c r="R12" s="70">
        <v>1818.61</v>
      </c>
      <c r="S12" s="286"/>
      <c r="T12" s="8">
        <f>G12</f>
        <v>1826.59</v>
      </c>
      <c r="U12" s="8">
        <f>T12+H12</f>
        <v>3590.4399999999996</v>
      </c>
      <c r="V12" s="8">
        <f t="shared" ref="V12:AC14" si="10">U12+I12</f>
        <v>5438.78</v>
      </c>
      <c r="W12" s="8">
        <f t="shared" si="10"/>
        <v>7116.7199999999993</v>
      </c>
      <c r="X12" s="8">
        <f t="shared" si="10"/>
        <v>8950.32</v>
      </c>
      <c r="Y12" s="8">
        <f t="shared" si="10"/>
        <v>10656.61</v>
      </c>
      <c r="Z12" s="8">
        <f t="shared" si="10"/>
        <v>12447.79</v>
      </c>
      <c r="AA12" s="8">
        <f t="shared" si="10"/>
        <v>14312.480000000001</v>
      </c>
      <c r="AB12" s="8">
        <f t="shared" si="10"/>
        <v>15575.630000000001</v>
      </c>
      <c r="AC12" s="8">
        <f t="shared" si="10"/>
        <v>16599.98</v>
      </c>
      <c r="AD12" s="8">
        <f>AC12+Q12</f>
        <v>18264.45</v>
      </c>
      <c r="AE12" s="8">
        <f t="shared" ref="AE12:AE14" si="11">AD12+R12</f>
        <v>20083.060000000001</v>
      </c>
      <c r="AH12" s="64" t="s">
        <v>9</v>
      </c>
      <c r="AI12" s="62">
        <f>G41</f>
        <v>398.18699999999467</v>
      </c>
      <c r="AJ12" s="62">
        <f t="shared" ref="AJ12:BG12" si="12">H41</f>
        <v>314.2669999999971</v>
      </c>
      <c r="AK12" s="62">
        <f t="shared" si="12"/>
        <v>-652.43399999999326</v>
      </c>
      <c r="AL12" s="62">
        <f t="shared" si="12"/>
        <v>621.10099999999841</v>
      </c>
      <c r="AM12" s="62">
        <f t="shared" si="12"/>
        <v>420.92699999999445</v>
      </c>
      <c r="AN12" s="62">
        <f t="shared" si="12"/>
        <v>431.88199999999154</v>
      </c>
      <c r="AO12" s="62">
        <f t="shared" si="12"/>
        <v>275.34800000000325</v>
      </c>
      <c r="AP12" s="62">
        <f t="shared" si="12"/>
        <v>364.09400000000102</v>
      </c>
      <c r="AQ12" s="62">
        <f t="shared" si="12"/>
        <v>378.12100000000169</v>
      </c>
      <c r="AR12" s="62">
        <f t="shared" si="12"/>
        <v>623.69099999999662</v>
      </c>
      <c r="AS12" s="62">
        <f t="shared" si="12"/>
        <v>1114.7900000000063</v>
      </c>
      <c r="AT12" s="62">
        <f t="shared" si="12"/>
        <v>1229.2270000000021</v>
      </c>
      <c r="AU12" s="5"/>
      <c r="AV12" s="62">
        <f t="shared" si="12"/>
        <v>398.18699999999467</v>
      </c>
      <c r="AW12" s="62">
        <f t="shared" si="12"/>
        <v>712.45399999999722</v>
      </c>
      <c r="AX12" s="62">
        <f t="shared" si="12"/>
        <v>60.019999999994873</v>
      </c>
      <c r="AY12" s="62">
        <f t="shared" si="12"/>
        <v>681.12100000000601</v>
      </c>
      <c r="AZ12" s="62">
        <f t="shared" si="12"/>
        <v>1102.0479999999823</v>
      </c>
      <c r="BA12" s="62">
        <f t="shared" si="12"/>
        <v>1533.9299999999994</v>
      </c>
      <c r="BB12" s="62">
        <f t="shared" si="12"/>
        <v>1809.2779999999882</v>
      </c>
      <c r="BC12" s="62">
        <f t="shared" si="12"/>
        <v>2173.3719999999944</v>
      </c>
      <c r="BD12" s="62">
        <f t="shared" si="12"/>
        <v>2551.4929999999631</v>
      </c>
      <c r="BE12" s="62">
        <f t="shared" si="12"/>
        <v>3175.1839999999347</v>
      </c>
      <c r="BF12" s="62">
        <f t="shared" si="12"/>
        <v>4289.973999999972</v>
      </c>
      <c r="BG12" s="62">
        <f t="shared" si="12"/>
        <v>5519.2010000000155</v>
      </c>
    </row>
    <row r="13" spans="1:59" s="55" customFormat="1" ht="14.25" customHeight="1">
      <c r="A13" s="152"/>
      <c r="B13" s="228"/>
      <c r="C13" s="135" t="s">
        <v>244</v>
      </c>
      <c r="D13" s="136"/>
      <c r="E13" s="94" t="s">
        <v>114</v>
      </c>
      <c r="F13" s="92" t="s">
        <v>7</v>
      </c>
      <c r="G13" s="70">
        <v>1702.38</v>
      </c>
      <c r="H13" s="70">
        <v>1656.33</v>
      </c>
      <c r="I13" s="70">
        <v>1598.95</v>
      </c>
      <c r="J13" s="70">
        <v>1558.26</v>
      </c>
      <c r="K13" s="70">
        <v>1872.43</v>
      </c>
      <c r="L13" s="70">
        <v>1706.04</v>
      </c>
      <c r="M13" s="70">
        <v>1951.43</v>
      </c>
      <c r="N13" s="70">
        <v>1117.3399999999999</v>
      </c>
      <c r="O13" s="70">
        <v>1305.56</v>
      </c>
      <c r="P13" s="70">
        <v>1756.91</v>
      </c>
      <c r="Q13" s="70">
        <v>1713.3</v>
      </c>
      <c r="R13" s="70">
        <v>1702.78</v>
      </c>
      <c r="S13" s="286"/>
      <c r="T13" s="8">
        <f>G13</f>
        <v>1702.38</v>
      </c>
      <c r="U13" s="8">
        <f>T13+H13</f>
        <v>3358.71</v>
      </c>
      <c r="V13" s="8">
        <f t="shared" si="10"/>
        <v>4957.66</v>
      </c>
      <c r="W13" s="8">
        <f t="shared" si="10"/>
        <v>6515.92</v>
      </c>
      <c r="X13" s="8">
        <f t="shared" si="10"/>
        <v>8388.35</v>
      </c>
      <c r="Y13" s="8">
        <f t="shared" si="10"/>
        <v>10094.39</v>
      </c>
      <c r="Z13" s="8">
        <f t="shared" si="10"/>
        <v>12045.82</v>
      </c>
      <c r="AA13" s="8">
        <f t="shared" si="10"/>
        <v>13163.16</v>
      </c>
      <c r="AB13" s="8">
        <f t="shared" si="10"/>
        <v>14468.72</v>
      </c>
      <c r="AC13" s="8">
        <f t="shared" si="10"/>
        <v>16225.63</v>
      </c>
      <c r="AD13" s="8">
        <f>AC13+Q13</f>
        <v>17938.93</v>
      </c>
      <c r="AE13" s="8">
        <f t="shared" si="11"/>
        <v>19641.71</v>
      </c>
      <c r="AH13" s="64" t="s">
        <v>11</v>
      </c>
      <c r="AI13" s="91">
        <f>G47</f>
        <v>67363.712000000014</v>
      </c>
      <c r="AJ13" s="91">
        <f t="shared" ref="AJ13:BG13" si="13">H47</f>
        <v>61801.965000000004</v>
      </c>
      <c r="AK13" s="91">
        <f t="shared" si="13"/>
        <v>60811.11</v>
      </c>
      <c r="AL13" s="91">
        <f t="shared" si="13"/>
        <v>42498.506000000001</v>
      </c>
      <c r="AM13" s="91">
        <f t="shared" si="13"/>
        <v>69251.194999999992</v>
      </c>
      <c r="AN13" s="91">
        <f t="shared" si="13"/>
        <v>64870.159</v>
      </c>
      <c r="AO13" s="91">
        <f t="shared" si="13"/>
        <v>67852.660999999993</v>
      </c>
      <c r="AP13" s="91">
        <f t="shared" si="13"/>
        <v>62045.788999999997</v>
      </c>
      <c r="AQ13" s="91">
        <f t="shared" si="13"/>
        <v>56466.577999999994</v>
      </c>
      <c r="AR13" s="91">
        <f t="shared" si="13"/>
        <v>60654.351000000002</v>
      </c>
      <c r="AS13" s="91">
        <f t="shared" si="13"/>
        <v>64321.534</v>
      </c>
      <c r="AT13" s="91">
        <f t="shared" si="13"/>
        <v>60662.847999999998</v>
      </c>
      <c r="AU13" s="5"/>
      <c r="AV13" s="91">
        <f t="shared" si="13"/>
        <v>67363.712000000014</v>
      </c>
      <c r="AW13" s="91">
        <f t="shared" si="13"/>
        <v>129165.67700000001</v>
      </c>
      <c r="AX13" s="91">
        <f t="shared" si="13"/>
        <v>189976.78700000001</v>
      </c>
      <c r="AY13" s="91">
        <f t="shared" si="13"/>
        <v>232475.29299999998</v>
      </c>
      <c r="AZ13" s="91">
        <f t="shared" si="13"/>
        <v>301726.48800000001</v>
      </c>
      <c r="BA13" s="91">
        <f t="shared" si="13"/>
        <v>366596.647</v>
      </c>
      <c r="BB13" s="91">
        <f t="shared" si="13"/>
        <v>434449.30800000002</v>
      </c>
      <c r="BC13" s="91">
        <f t="shared" si="13"/>
        <v>496495.09700000001</v>
      </c>
      <c r="BD13" s="91">
        <f t="shared" si="13"/>
        <v>552961.67500000005</v>
      </c>
      <c r="BE13" s="91">
        <f t="shared" si="13"/>
        <v>613616.02600000007</v>
      </c>
      <c r="BF13" s="91">
        <f t="shared" si="13"/>
        <v>677937.56</v>
      </c>
      <c r="BG13" s="91">
        <f t="shared" si="13"/>
        <v>738600.40800000005</v>
      </c>
    </row>
    <row r="14" spans="1:59" s="55" customFormat="1" ht="14.25" customHeight="1">
      <c r="A14" s="152"/>
      <c r="B14" s="228"/>
      <c r="C14" s="135" t="s">
        <v>244</v>
      </c>
      <c r="D14" s="136"/>
      <c r="E14" s="102" t="s">
        <v>115</v>
      </c>
      <c r="F14" s="92" t="s">
        <v>7</v>
      </c>
      <c r="G14" s="70">
        <v>4573.4110000000001</v>
      </c>
      <c r="H14" s="70">
        <v>4180.8280000000004</v>
      </c>
      <c r="I14" s="70">
        <v>3931.384</v>
      </c>
      <c r="J14" s="70">
        <v>1957.2829999999999</v>
      </c>
      <c r="K14" s="70">
        <v>4645.9279999999999</v>
      </c>
      <c r="L14" s="70">
        <v>4316.9489999999996</v>
      </c>
      <c r="M14" s="70">
        <v>4542.9709999999995</v>
      </c>
      <c r="N14" s="70">
        <v>4530.6570000000002</v>
      </c>
      <c r="O14" s="70">
        <v>4281.7910000000047</v>
      </c>
      <c r="P14" s="70">
        <v>4458.058</v>
      </c>
      <c r="Q14" s="70">
        <v>3800.6460000000002</v>
      </c>
      <c r="R14" s="70">
        <v>3544.5650000000001</v>
      </c>
      <c r="S14" s="286"/>
      <c r="T14" s="8">
        <f>G14</f>
        <v>4573.4110000000001</v>
      </c>
      <c r="U14" s="8">
        <f>T14+H14</f>
        <v>8754.2390000000014</v>
      </c>
      <c r="V14" s="8">
        <f t="shared" si="10"/>
        <v>12685.623000000001</v>
      </c>
      <c r="W14" s="8">
        <f t="shared" si="10"/>
        <v>14642.906000000001</v>
      </c>
      <c r="X14" s="8">
        <f t="shared" si="10"/>
        <v>19288.834000000003</v>
      </c>
      <c r="Y14" s="8">
        <f t="shared" si="10"/>
        <v>23605.783000000003</v>
      </c>
      <c r="Z14" s="8">
        <f t="shared" si="10"/>
        <v>28148.754000000001</v>
      </c>
      <c r="AA14" s="8">
        <f t="shared" si="10"/>
        <v>32679.411</v>
      </c>
      <c r="AB14" s="8">
        <f t="shared" si="10"/>
        <v>36961.202000000005</v>
      </c>
      <c r="AC14" s="8">
        <f t="shared" si="10"/>
        <v>41419.26</v>
      </c>
      <c r="AD14" s="8">
        <f>AC14+Q14</f>
        <v>45219.906000000003</v>
      </c>
      <c r="AE14" s="8">
        <f t="shared" si="11"/>
        <v>48764.471000000005</v>
      </c>
      <c r="AH14" s="64" t="s">
        <v>101</v>
      </c>
      <c r="AI14" s="62">
        <f>G114</f>
        <v>98.320999999999998</v>
      </c>
      <c r="AJ14" s="62">
        <f t="shared" ref="AJ14:BG14" si="14">H114</f>
        <v>98.32</v>
      </c>
      <c r="AK14" s="62">
        <f t="shared" si="14"/>
        <v>98.32</v>
      </c>
      <c r="AL14" s="62">
        <f t="shared" si="14"/>
        <v>98.32</v>
      </c>
      <c r="AM14" s="62">
        <f t="shared" si="14"/>
        <v>98.32</v>
      </c>
      <c r="AN14" s="62">
        <f t="shared" si="14"/>
        <v>98.32</v>
      </c>
      <c r="AO14" s="62">
        <f t="shared" si="14"/>
        <v>97.182749999999999</v>
      </c>
      <c r="AP14" s="62">
        <f t="shared" si="14"/>
        <v>97.182749999999999</v>
      </c>
      <c r="AQ14" s="62">
        <f t="shared" si="14"/>
        <v>97.182749999999999</v>
      </c>
      <c r="AR14" s="62">
        <f t="shared" si="14"/>
        <v>97.182749999999999</v>
      </c>
      <c r="AS14" s="62">
        <f t="shared" si="14"/>
        <v>97.182749999999999</v>
      </c>
      <c r="AT14" s="62">
        <f t="shared" si="14"/>
        <v>97.182749999999999</v>
      </c>
      <c r="AU14" s="5"/>
      <c r="AV14" s="62">
        <f t="shared" si="14"/>
        <v>98.320999999999998</v>
      </c>
      <c r="AW14" s="62">
        <f t="shared" si="14"/>
        <v>98.32</v>
      </c>
      <c r="AX14" s="62">
        <f t="shared" si="14"/>
        <v>98.32</v>
      </c>
      <c r="AY14" s="62">
        <f t="shared" si="14"/>
        <v>98.32</v>
      </c>
      <c r="AZ14" s="62">
        <f t="shared" si="14"/>
        <v>98.32</v>
      </c>
      <c r="BA14" s="62">
        <f t="shared" si="14"/>
        <v>98.32</v>
      </c>
      <c r="BB14" s="62">
        <f t="shared" si="14"/>
        <v>97.182749999999999</v>
      </c>
      <c r="BC14" s="62">
        <f t="shared" si="14"/>
        <v>97.182749999999999</v>
      </c>
      <c r="BD14" s="62">
        <f t="shared" si="14"/>
        <v>97.182749999999999</v>
      </c>
      <c r="BE14" s="62">
        <f t="shared" si="14"/>
        <v>97.182749999999999</v>
      </c>
      <c r="BF14" s="62">
        <f t="shared" si="14"/>
        <v>97.182749999999999</v>
      </c>
      <c r="BG14" s="62">
        <f t="shared" si="14"/>
        <v>97.182749999999999</v>
      </c>
    </row>
    <row r="15" spans="1:59" s="55" customFormat="1" ht="14.25" customHeight="1">
      <c r="A15" s="152"/>
      <c r="B15" s="229"/>
      <c r="C15" s="132" t="s">
        <v>117</v>
      </c>
      <c r="D15" s="132"/>
      <c r="E15" s="132"/>
      <c r="F15" s="96" t="s">
        <v>7</v>
      </c>
      <c r="G15" s="23">
        <f>G12+G13+G14</f>
        <v>8102.3810000000003</v>
      </c>
      <c r="H15" s="23">
        <f t="shared" ref="H15:AE15" si="15">H12+H13+H14</f>
        <v>7601.0079999999998</v>
      </c>
      <c r="I15" s="23">
        <f t="shared" si="15"/>
        <v>7378.674</v>
      </c>
      <c r="J15" s="23">
        <f t="shared" si="15"/>
        <v>5193.4830000000002</v>
      </c>
      <c r="K15" s="23">
        <f t="shared" si="15"/>
        <v>8351.9579999999987</v>
      </c>
      <c r="L15" s="23">
        <f t="shared" si="15"/>
        <v>7729.2789999999995</v>
      </c>
      <c r="M15" s="23">
        <f t="shared" si="15"/>
        <v>8285.5810000000001</v>
      </c>
      <c r="N15" s="23">
        <f>N12+N13+N14</f>
        <v>7512.6869999999999</v>
      </c>
      <c r="O15" s="23">
        <f>O12+O13+O14</f>
        <v>6850.5010000000048</v>
      </c>
      <c r="P15" s="23">
        <f t="shared" si="15"/>
        <v>7239.3180000000002</v>
      </c>
      <c r="Q15" s="23">
        <f t="shared" si="15"/>
        <v>7178.4160000000002</v>
      </c>
      <c r="R15" s="23">
        <f t="shared" si="15"/>
        <v>7065.9549999999999</v>
      </c>
      <c r="S15" s="286"/>
      <c r="T15" s="23">
        <f t="shared" si="15"/>
        <v>8102.3810000000003</v>
      </c>
      <c r="U15" s="23">
        <f t="shared" si="15"/>
        <v>15703.389000000001</v>
      </c>
      <c r="V15" s="23">
        <f t="shared" si="15"/>
        <v>23082.063000000002</v>
      </c>
      <c r="W15" s="23">
        <f t="shared" si="15"/>
        <v>28275.546000000002</v>
      </c>
      <c r="X15" s="23">
        <f t="shared" si="15"/>
        <v>36627.504000000001</v>
      </c>
      <c r="Y15" s="23">
        <f t="shared" si="15"/>
        <v>44356.783000000003</v>
      </c>
      <c r="Z15" s="23">
        <f t="shared" si="15"/>
        <v>52642.364000000001</v>
      </c>
      <c r="AA15" s="23">
        <f t="shared" si="15"/>
        <v>60155.050999999999</v>
      </c>
      <c r="AB15" s="23">
        <f t="shared" si="15"/>
        <v>67005.551999999996</v>
      </c>
      <c r="AC15" s="23">
        <f t="shared" si="15"/>
        <v>74244.87</v>
      </c>
      <c r="AD15" s="23">
        <f t="shared" si="15"/>
        <v>81423.286000000007</v>
      </c>
      <c r="AE15" s="23">
        <f t="shared" si="15"/>
        <v>88489.241000000009</v>
      </c>
      <c r="AH15" s="64" t="s">
        <v>102</v>
      </c>
      <c r="AI15" s="63">
        <f>G292</f>
        <v>92.088794515834877</v>
      </c>
      <c r="AJ15" s="63">
        <f t="shared" ref="AJ15:BG15" si="16">H292</f>
        <v>93.53865929762874</v>
      </c>
      <c r="AK15" s="63">
        <f t="shared" si="16"/>
        <v>83.13198017008321</v>
      </c>
      <c r="AL15" s="63">
        <f t="shared" si="16"/>
        <v>60.034278659253239</v>
      </c>
      <c r="AM15" s="63">
        <f t="shared" si="16"/>
        <v>94.670019499636908</v>
      </c>
      <c r="AN15" s="63">
        <f t="shared" si="16"/>
        <v>91.636943709881564</v>
      </c>
      <c r="AO15" s="63">
        <f t="shared" si="16"/>
        <v>93.84362263060369</v>
      </c>
      <c r="AP15" s="63">
        <f t="shared" si="16"/>
        <v>85.812428325162685</v>
      </c>
      <c r="AQ15" s="63">
        <f t="shared" si="16"/>
        <v>80.699303917390452</v>
      </c>
      <c r="AR15" s="63">
        <f t="shared" si="16"/>
        <v>83.88800000265546</v>
      </c>
      <c r="AS15" s="63">
        <f t="shared" si="16"/>
        <v>91.925227356592487</v>
      </c>
      <c r="AT15" s="63">
        <f t="shared" si="16"/>
        <v>83.899751778484728</v>
      </c>
      <c r="AU15" s="5"/>
      <c r="AV15" s="63">
        <f t="shared" si="16"/>
        <v>92.088794515834877</v>
      </c>
      <c r="AW15" s="63">
        <f t="shared" si="16"/>
        <v>92.777358061765341</v>
      </c>
      <c r="AX15" s="63">
        <f t="shared" si="16"/>
        <v>89.45506123240817</v>
      </c>
      <c r="AY15" s="63">
        <f t="shared" si="16"/>
        <v>82.099865589119432</v>
      </c>
      <c r="AZ15" s="63">
        <f t="shared" si="16"/>
        <v>84.680493213132962</v>
      </c>
      <c r="BA15" s="63">
        <f t="shared" si="16"/>
        <v>85.833496057897918</v>
      </c>
      <c r="BB15" s="63">
        <f t="shared" si="16"/>
        <v>87.862351629586414</v>
      </c>
      <c r="BC15" s="63">
        <f t="shared" si="16"/>
        <v>87.600838780050879</v>
      </c>
      <c r="BD15" s="63">
        <f t="shared" si="16"/>
        <v>86.842428355582697</v>
      </c>
      <c r="BE15" s="63">
        <f t="shared" si="16"/>
        <v>86.54115441169867</v>
      </c>
      <c r="BF15" s="63">
        <f t="shared" si="16"/>
        <v>87.024753778006499</v>
      </c>
      <c r="BG15" s="63">
        <f t="shared" si="16"/>
        <v>86.759342649279986</v>
      </c>
    </row>
    <row r="16" spans="1:59" s="55" customFormat="1" ht="14.25" customHeight="1">
      <c r="A16" s="152"/>
      <c r="B16" s="227">
        <v>3</v>
      </c>
      <c r="C16" s="102" t="s">
        <v>245</v>
      </c>
      <c r="D16" s="100" t="s">
        <v>133</v>
      </c>
      <c r="E16" s="94" t="s">
        <v>73</v>
      </c>
      <c r="F16" s="92" t="s">
        <v>7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286"/>
      <c r="T16" s="8">
        <f>G16</f>
        <v>0</v>
      </c>
      <c r="U16" s="8">
        <f>T16+H16</f>
        <v>0</v>
      </c>
      <c r="V16" s="8">
        <f t="shared" ref="V16:AD21" si="17">U16+I16</f>
        <v>0</v>
      </c>
      <c r="W16" s="8">
        <f t="shared" si="17"/>
        <v>0</v>
      </c>
      <c r="X16" s="8">
        <f t="shared" si="17"/>
        <v>0</v>
      </c>
      <c r="Y16" s="8">
        <f t="shared" si="17"/>
        <v>0</v>
      </c>
      <c r="Z16" s="8">
        <f t="shared" si="17"/>
        <v>0</v>
      </c>
      <c r="AA16" s="8">
        <f t="shared" si="17"/>
        <v>0</v>
      </c>
      <c r="AB16" s="8">
        <f t="shared" si="17"/>
        <v>0</v>
      </c>
      <c r="AC16" s="8">
        <f t="shared" si="17"/>
        <v>0</v>
      </c>
      <c r="AD16" s="8">
        <f>AC16+Q16</f>
        <v>0</v>
      </c>
      <c r="AE16" s="8">
        <f t="shared" ref="AE16:AE21" si="18">AD16+R16</f>
        <v>0</v>
      </c>
      <c r="AH16" s="88"/>
      <c r="AU16" s="5"/>
    </row>
    <row r="17" spans="1:59" s="55" customFormat="1" ht="14.25" customHeight="1">
      <c r="A17" s="152"/>
      <c r="B17" s="228"/>
      <c r="C17" s="102" t="s">
        <v>245</v>
      </c>
      <c r="D17" s="100" t="s">
        <v>134</v>
      </c>
      <c r="E17" s="94" t="s">
        <v>73</v>
      </c>
      <c r="F17" s="92" t="s">
        <v>7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286"/>
      <c r="T17" s="8">
        <f>G17</f>
        <v>0</v>
      </c>
      <c r="U17" s="8">
        <f>T17+H17</f>
        <v>0</v>
      </c>
      <c r="V17" s="8">
        <f t="shared" si="17"/>
        <v>0</v>
      </c>
      <c r="W17" s="8">
        <f t="shared" si="17"/>
        <v>0</v>
      </c>
      <c r="X17" s="8">
        <f t="shared" si="17"/>
        <v>0</v>
      </c>
      <c r="Y17" s="8">
        <f t="shared" si="17"/>
        <v>0</v>
      </c>
      <c r="Z17" s="8">
        <f t="shared" si="17"/>
        <v>0</v>
      </c>
      <c r="AA17" s="8">
        <f t="shared" si="17"/>
        <v>0</v>
      </c>
      <c r="AB17" s="8">
        <f t="shared" si="17"/>
        <v>0</v>
      </c>
      <c r="AC17" s="8">
        <f t="shared" si="17"/>
        <v>0</v>
      </c>
      <c r="AD17" s="8">
        <f>AC17+Q17</f>
        <v>0</v>
      </c>
      <c r="AE17" s="8">
        <f t="shared" si="18"/>
        <v>0</v>
      </c>
      <c r="AU17" s="5"/>
    </row>
    <row r="18" spans="1:59" s="55" customFormat="1" ht="14.25" customHeight="1">
      <c r="A18" s="152"/>
      <c r="B18" s="228"/>
      <c r="C18" s="102" t="s">
        <v>245</v>
      </c>
      <c r="D18" s="100" t="s">
        <v>133</v>
      </c>
      <c r="E18" s="94" t="s">
        <v>97</v>
      </c>
      <c r="F18" s="92" t="s">
        <v>7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286"/>
      <c r="T18" s="8">
        <f t="shared" ref="T18:T21" si="19">G18</f>
        <v>0</v>
      </c>
      <c r="U18" s="8">
        <f t="shared" ref="U18:U21" si="20">T18+H18</f>
        <v>0</v>
      </c>
      <c r="V18" s="8">
        <f t="shared" si="17"/>
        <v>0</v>
      </c>
      <c r="W18" s="8">
        <f t="shared" si="17"/>
        <v>0</v>
      </c>
      <c r="X18" s="8">
        <f t="shared" si="17"/>
        <v>0</v>
      </c>
      <c r="Y18" s="8">
        <f t="shared" si="17"/>
        <v>0</v>
      </c>
      <c r="Z18" s="8">
        <f t="shared" si="17"/>
        <v>0</v>
      </c>
      <c r="AA18" s="8">
        <f t="shared" si="17"/>
        <v>0</v>
      </c>
      <c r="AB18" s="8">
        <f t="shared" si="17"/>
        <v>0</v>
      </c>
      <c r="AC18" s="8">
        <f t="shared" si="17"/>
        <v>0</v>
      </c>
      <c r="AD18" s="8">
        <f t="shared" si="17"/>
        <v>0</v>
      </c>
      <c r="AE18" s="8">
        <f t="shared" si="18"/>
        <v>0</v>
      </c>
      <c r="AU18" s="5"/>
    </row>
    <row r="19" spans="1:59" s="55" customFormat="1" ht="14.25" customHeight="1">
      <c r="A19" s="152"/>
      <c r="B19" s="228"/>
      <c r="C19" s="102" t="s">
        <v>245</v>
      </c>
      <c r="D19" s="100" t="s">
        <v>134</v>
      </c>
      <c r="E19" s="94" t="s">
        <v>97</v>
      </c>
      <c r="F19" s="92" t="s">
        <v>7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286"/>
      <c r="T19" s="8">
        <f t="shared" si="19"/>
        <v>0</v>
      </c>
      <c r="U19" s="8">
        <f t="shared" si="20"/>
        <v>0</v>
      </c>
      <c r="V19" s="8">
        <f t="shared" si="17"/>
        <v>0</v>
      </c>
      <c r="W19" s="8">
        <f t="shared" si="17"/>
        <v>0</v>
      </c>
      <c r="X19" s="8">
        <f t="shared" si="17"/>
        <v>0</v>
      </c>
      <c r="Y19" s="8">
        <f t="shared" si="17"/>
        <v>0</v>
      </c>
      <c r="Z19" s="8">
        <f t="shared" si="17"/>
        <v>0</v>
      </c>
      <c r="AA19" s="8">
        <f t="shared" si="17"/>
        <v>0</v>
      </c>
      <c r="AB19" s="8">
        <f t="shared" si="17"/>
        <v>0</v>
      </c>
      <c r="AC19" s="8">
        <f t="shared" si="17"/>
        <v>0</v>
      </c>
      <c r="AD19" s="8">
        <f t="shared" si="17"/>
        <v>0</v>
      </c>
      <c r="AE19" s="8">
        <f t="shared" si="18"/>
        <v>0</v>
      </c>
      <c r="AU19" s="5"/>
    </row>
    <row r="20" spans="1:59" s="55" customFormat="1" ht="14.25" customHeight="1">
      <c r="A20" s="152"/>
      <c r="B20" s="228"/>
      <c r="C20" s="102" t="s">
        <v>245</v>
      </c>
      <c r="D20" s="100" t="s">
        <v>133</v>
      </c>
      <c r="E20" s="94" t="s">
        <v>128</v>
      </c>
      <c r="F20" s="92" t="s">
        <v>7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286"/>
      <c r="T20" s="8">
        <f t="shared" si="19"/>
        <v>0</v>
      </c>
      <c r="U20" s="8">
        <f t="shared" si="20"/>
        <v>0</v>
      </c>
      <c r="V20" s="8">
        <f t="shared" si="17"/>
        <v>0</v>
      </c>
      <c r="W20" s="8">
        <f t="shared" si="17"/>
        <v>0</v>
      </c>
      <c r="X20" s="8">
        <f t="shared" si="17"/>
        <v>0</v>
      </c>
      <c r="Y20" s="8">
        <f t="shared" si="17"/>
        <v>0</v>
      </c>
      <c r="Z20" s="8">
        <f t="shared" si="17"/>
        <v>0</v>
      </c>
      <c r="AA20" s="8">
        <f t="shared" si="17"/>
        <v>0</v>
      </c>
      <c r="AB20" s="8">
        <f t="shared" si="17"/>
        <v>0</v>
      </c>
      <c r="AC20" s="8">
        <f t="shared" si="17"/>
        <v>0</v>
      </c>
      <c r="AD20" s="8">
        <f t="shared" si="17"/>
        <v>0</v>
      </c>
      <c r="AE20" s="8">
        <f t="shared" si="18"/>
        <v>0</v>
      </c>
      <c r="AU20" s="5"/>
    </row>
    <row r="21" spans="1:59" s="55" customFormat="1" ht="14.25" customHeight="1">
      <c r="A21" s="152"/>
      <c r="B21" s="228"/>
      <c r="C21" s="102" t="s">
        <v>245</v>
      </c>
      <c r="D21" s="100" t="s">
        <v>134</v>
      </c>
      <c r="E21" s="94" t="s">
        <v>128</v>
      </c>
      <c r="F21" s="92" t="s">
        <v>7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286"/>
      <c r="T21" s="8">
        <f t="shared" si="19"/>
        <v>0</v>
      </c>
      <c r="U21" s="8">
        <f t="shared" si="20"/>
        <v>0</v>
      </c>
      <c r="V21" s="8">
        <f t="shared" si="17"/>
        <v>0</v>
      </c>
      <c r="W21" s="8">
        <f t="shared" si="17"/>
        <v>0</v>
      </c>
      <c r="X21" s="8">
        <f t="shared" si="17"/>
        <v>0</v>
      </c>
      <c r="Y21" s="8">
        <f t="shared" si="17"/>
        <v>0</v>
      </c>
      <c r="Z21" s="8">
        <f t="shared" si="17"/>
        <v>0</v>
      </c>
      <c r="AA21" s="8">
        <f t="shared" si="17"/>
        <v>0</v>
      </c>
      <c r="AB21" s="8">
        <f t="shared" si="17"/>
        <v>0</v>
      </c>
      <c r="AC21" s="8">
        <f t="shared" si="17"/>
        <v>0</v>
      </c>
      <c r="AD21" s="8">
        <f t="shared" si="17"/>
        <v>0</v>
      </c>
      <c r="AE21" s="8">
        <f t="shared" si="18"/>
        <v>0</v>
      </c>
      <c r="AU21" s="5"/>
    </row>
    <row r="22" spans="1:59" s="55" customFormat="1" ht="14.25" customHeight="1">
      <c r="A22" s="152"/>
      <c r="B22" s="228"/>
      <c r="C22" s="102" t="s">
        <v>245</v>
      </c>
      <c r="D22" s="54" t="s">
        <v>74</v>
      </c>
      <c r="E22" s="94" t="s">
        <v>113</v>
      </c>
      <c r="F22" s="92" t="s">
        <v>7</v>
      </c>
      <c r="G22" s="23">
        <f t="shared" ref="G22:R22" si="21">IF(G11=0,(G17-G16)/3,G8/G11*(G17-G16))</f>
        <v>0</v>
      </c>
      <c r="H22" s="23">
        <f t="shared" si="21"/>
        <v>0</v>
      </c>
      <c r="I22" s="23">
        <f t="shared" si="21"/>
        <v>0</v>
      </c>
      <c r="J22" s="23">
        <f t="shared" si="21"/>
        <v>0</v>
      </c>
      <c r="K22" s="23">
        <f t="shared" si="21"/>
        <v>0</v>
      </c>
      <c r="L22" s="23">
        <f t="shared" si="21"/>
        <v>0</v>
      </c>
      <c r="M22" s="23">
        <f t="shared" si="21"/>
        <v>0</v>
      </c>
      <c r="N22" s="23">
        <f t="shared" si="21"/>
        <v>0</v>
      </c>
      <c r="O22" s="23">
        <f t="shared" si="21"/>
        <v>0</v>
      </c>
      <c r="P22" s="23">
        <f t="shared" si="21"/>
        <v>0</v>
      </c>
      <c r="Q22" s="23">
        <f t="shared" si="21"/>
        <v>0</v>
      </c>
      <c r="R22" s="23">
        <f t="shared" si="21"/>
        <v>0</v>
      </c>
      <c r="S22" s="286"/>
      <c r="T22" s="23">
        <f t="shared" ref="T22:AE22" si="22">IF(T11=0,(T17-T16)/3,T8/T11*(T17-T16))</f>
        <v>0</v>
      </c>
      <c r="U22" s="23">
        <f t="shared" si="22"/>
        <v>0</v>
      </c>
      <c r="V22" s="23">
        <f t="shared" si="22"/>
        <v>0</v>
      </c>
      <c r="W22" s="23">
        <f t="shared" si="22"/>
        <v>0</v>
      </c>
      <c r="X22" s="23">
        <f t="shared" si="22"/>
        <v>0</v>
      </c>
      <c r="Y22" s="23">
        <f t="shared" si="22"/>
        <v>0</v>
      </c>
      <c r="Z22" s="23">
        <f t="shared" si="22"/>
        <v>0</v>
      </c>
      <c r="AA22" s="23">
        <f t="shared" si="22"/>
        <v>0</v>
      </c>
      <c r="AB22" s="23">
        <f t="shared" si="22"/>
        <v>0</v>
      </c>
      <c r="AC22" s="23">
        <f t="shared" si="22"/>
        <v>0</v>
      </c>
      <c r="AD22" s="23">
        <f t="shared" si="22"/>
        <v>0</v>
      </c>
      <c r="AE22" s="23">
        <f t="shared" si="22"/>
        <v>0</v>
      </c>
      <c r="AH22" s="64" t="s">
        <v>107</v>
      </c>
      <c r="AI22" s="62">
        <f>G80</f>
        <v>3653.4798357162967</v>
      </c>
      <c r="AJ22" s="62">
        <f t="shared" ref="AJ22:BG22" si="23">H80</f>
        <v>3732.3170297840693</v>
      </c>
      <c r="AK22" s="62">
        <f t="shared" si="23"/>
        <v>3477.1998602291424</v>
      </c>
      <c r="AL22" s="62">
        <f t="shared" si="23"/>
        <v>4150.0679150648966</v>
      </c>
      <c r="AM22" s="62">
        <f t="shared" si="23"/>
        <v>3627.597957695893</v>
      </c>
      <c r="AN22" s="62">
        <f t="shared" si="23"/>
        <v>3679.6702165289898</v>
      </c>
      <c r="AO22" s="62">
        <f t="shared" si="23"/>
        <v>3672.8692780670754</v>
      </c>
      <c r="AP22" s="62">
        <f t="shared" si="23"/>
        <v>3644.7236592478503</v>
      </c>
      <c r="AQ22" s="62">
        <f t="shared" si="23"/>
        <v>3631.2294607263079</v>
      </c>
      <c r="AR22" s="62">
        <f t="shared" si="23"/>
        <v>3611.9281366640948</v>
      </c>
      <c r="AS22" s="62">
        <f t="shared" si="23"/>
        <v>3654.329513130082</v>
      </c>
      <c r="AT22" s="62">
        <f t="shared" si="23"/>
        <v>3558.4634806957961</v>
      </c>
      <c r="AU22" s="5"/>
      <c r="AV22" s="62">
        <f t="shared" si="23"/>
        <v>3653.4798357162967</v>
      </c>
      <c r="AW22" s="62">
        <f t="shared" si="23"/>
        <v>3691.201106735336</v>
      </c>
      <c r="AX22" s="62">
        <f t="shared" si="23"/>
        <v>3622.6998253581264</v>
      </c>
      <c r="AY22" s="62">
        <f t="shared" si="23"/>
        <v>3719.1073000423798</v>
      </c>
      <c r="AZ22" s="62">
        <f t="shared" si="23"/>
        <v>3698.1043998556429</v>
      </c>
      <c r="BA22" s="62">
        <f t="shared" si="23"/>
        <v>3694.842426749176</v>
      </c>
      <c r="BB22" s="62">
        <f t="shared" si="23"/>
        <v>3691.4106417717917</v>
      </c>
      <c r="BC22" s="62">
        <f t="shared" si="23"/>
        <v>3685.5762827132025</v>
      </c>
      <c r="BD22" s="62">
        <f t="shared" si="23"/>
        <v>3680.0265688695167</v>
      </c>
      <c r="BE22" s="62">
        <f t="shared" si="23"/>
        <v>3673.2952156542779</v>
      </c>
      <c r="BF22" s="62">
        <f t="shared" si="23"/>
        <v>3671.4957828573333</v>
      </c>
      <c r="BG22" s="62">
        <f t="shared" si="23"/>
        <v>3662.2121955605398</v>
      </c>
    </row>
    <row r="23" spans="1:59" s="55" customFormat="1" ht="14.25" customHeight="1">
      <c r="A23" s="152"/>
      <c r="B23" s="228"/>
      <c r="C23" s="102" t="s">
        <v>245</v>
      </c>
      <c r="D23" s="54" t="s">
        <v>74</v>
      </c>
      <c r="E23" s="94" t="s">
        <v>114</v>
      </c>
      <c r="F23" s="92" t="s">
        <v>7</v>
      </c>
      <c r="G23" s="23">
        <f t="shared" ref="G23:R23" si="24">IF(G11=0,(G17-G16)/3,G9/G11*(G17-G16))</f>
        <v>0</v>
      </c>
      <c r="H23" s="23">
        <f t="shared" si="24"/>
        <v>0</v>
      </c>
      <c r="I23" s="23">
        <f t="shared" si="24"/>
        <v>0</v>
      </c>
      <c r="J23" s="23">
        <f t="shared" si="24"/>
        <v>0</v>
      </c>
      <c r="K23" s="23">
        <f t="shared" si="24"/>
        <v>0</v>
      </c>
      <c r="L23" s="23">
        <f t="shared" si="24"/>
        <v>0</v>
      </c>
      <c r="M23" s="23">
        <f t="shared" si="24"/>
        <v>0</v>
      </c>
      <c r="N23" s="23">
        <f t="shared" si="24"/>
        <v>0</v>
      </c>
      <c r="O23" s="23">
        <f t="shared" si="24"/>
        <v>0</v>
      </c>
      <c r="P23" s="23">
        <f t="shared" si="24"/>
        <v>0</v>
      </c>
      <c r="Q23" s="23">
        <f t="shared" si="24"/>
        <v>0</v>
      </c>
      <c r="R23" s="23">
        <f t="shared" si="24"/>
        <v>0</v>
      </c>
      <c r="S23" s="286"/>
      <c r="T23" s="23">
        <f t="shared" ref="T23:AE23" si="25">IF(T11=0,(T17-T16)/3,T9/T11*(T17-T16))</f>
        <v>0</v>
      </c>
      <c r="U23" s="23">
        <f t="shared" si="25"/>
        <v>0</v>
      </c>
      <c r="V23" s="23">
        <f t="shared" si="25"/>
        <v>0</v>
      </c>
      <c r="W23" s="23">
        <f t="shared" si="25"/>
        <v>0</v>
      </c>
      <c r="X23" s="23">
        <f t="shared" si="25"/>
        <v>0</v>
      </c>
      <c r="Y23" s="23">
        <f t="shared" si="25"/>
        <v>0</v>
      </c>
      <c r="Z23" s="23">
        <f t="shared" si="25"/>
        <v>0</v>
      </c>
      <c r="AA23" s="23">
        <f t="shared" si="25"/>
        <v>0</v>
      </c>
      <c r="AB23" s="23">
        <f t="shared" si="25"/>
        <v>0</v>
      </c>
      <c r="AC23" s="23">
        <f t="shared" si="25"/>
        <v>0</v>
      </c>
      <c r="AD23" s="23">
        <f t="shared" si="25"/>
        <v>0</v>
      </c>
      <c r="AE23" s="23">
        <f t="shared" si="25"/>
        <v>0</v>
      </c>
      <c r="AH23" s="64" t="s">
        <v>108</v>
      </c>
      <c r="AI23" s="61">
        <f>G248</f>
        <v>99.346657913245096</v>
      </c>
      <c r="AJ23" s="61">
        <f t="shared" ref="AJ23:BG23" si="26">H248</f>
        <v>99.849493817563641</v>
      </c>
      <c r="AK23" s="61">
        <f t="shared" si="26"/>
        <v>89.577586654724101</v>
      </c>
      <c r="AL23" s="61">
        <f t="shared" si="26"/>
        <v>66.926330123858619</v>
      </c>
      <c r="AM23" s="61">
        <f t="shared" si="26"/>
        <v>99.438443676343198</v>
      </c>
      <c r="AN23" s="61">
        <f t="shared" si="26"/>
        <v>98.445068116580785</v>
      </c>
      <c r="AO23" s="61">
        <f t="shared" si="26"/>
        <v>97.970785390020268</v>
      </c>
      <c r="AP23" s="61">
        <f t="shared" si="26"/>
        <v>89.248686268468319</v>
      </c>
      <c r="AQ23" s="61">
        <f t="shared" si="26"/>
        <v>85.500336279395299</v>
      </c>
      <c r="AR23" s="61">
        <f t="shared" si="26"/>
        <v>90.403975661584042</v>
      </c>
      <c r="AS23" s="61">
        <f t="shared" si="26"/>
        <v>100</v>
      </c>
      <c r="AT23" s="61">
        <f t="shared" si="26"/>
        <v>95.025806675667013</v>
      </c>
      <c r="AU23" s="5"/>
      <c r="AV23" s="61">
        <f t="shared" si="26"/>
        <v>99.346657913245096</v>
      </c>
      <c r="AW23" s="61">
        <f t="shared" si="26"/>
        <v>99.585297259496258</v>
      </c>
      <c r="AX23" s="61">
        <f t="shared" si="26"/>
        <v>96.138196940074749</v>
      </c>
      <c r="AY23" s="61">
        <f t="shared" si="26"/>
        <v>88.83523023602072</v>
      </c>
      <c r="AZ23" s="61">
        <f t="shared" si="26"/>
        <v>91.01204888933195</v>
      </c>
      <c r="BA23" s="61">
        <f t="shared" si="26"/>
        <v>92.244041026445018</v>
      </c>
      <c r="BB23" s="61">
        <f t="shared" si="26"/>
        <v>93.105492992048283</v>
      </c>
      <c r="BC23" s="61">
        <f t="shared" si="26"/>
        <v>92.6134723812212</v>
      </c>
      <c r="BD23" s="61">
        <f t="shared" si="26"/>
        <v>91.831809073328245</v>
      </c>
      <c r="BE23" s="61">
        <f t="shared" si="26"/>
        <v>91.686207639893809</v>
      </c>
      <c r="BF23" s="61">
        <f t="shared" si="26"/>
        <v>92.587921841690886</v>
      </c>
      <c r="BG23" s="61">
        <f t="shared" si="26"/>
        <v>92.794975074165578</v>
      </c>
    </row>
    <row r="24" spans="1:59" s="55" customFormat="1" ht="14.25" customHeight="1">
      <c r="A24" s="152"/>
      <c r="B24" s="229"/>
      <c r="C24" s="102" t="s">
        <v>245</v>
      </c>
      <c r="D24" s="54" t="s">
        <v>74</v>
      </c>
      <c r="E24" s="102" t="s">
        <v>115</v>
      </c>
      <c r="F24" s="92" t="s">
        <v>7</v>
      </c>
      <c r="G24" s="23">
        <f>IF(G11=0,(G17-G16)/3,G10/G11*(G17-G16))</f>
        <v>0</v>
      </c>
      <c r="H24" s="23">
        <f t="shared" ref="H24:AE24" si="27">IF(H11=0,(H17-H16)/3,H10/H11*(H17-H16))</f>
        <v>0</v>
      </c>
      <c r="I24" s="23">
        <f t="shared" si="27"/>
        <v>0</v>
      </c>
      <c r="J24" s="23">
        <f t="shared" si="27"/>
        <v>0</v>
      </c>
      <c r="K24" s="23">
        <f t="shared" si="27"/>
        <v>0</v>
      </c>
      <c r="L24" s="23">
        <f t="shared" si="27"/>
        <v>0</v>
      </c>
      <c r="M24" s="23">
        <f t="shared" si="27"/>
        <v>0</v>
      </c>
      <c r="N24" s="23">
        <f t="shared" si="27"/>
        <v>0</v>
      </c>
      <c r="O24" s="23">
        <f t="shared" si="27"/>
        <v>0</v>
      </c>
      <c r="P24" s="23">
        <f t="shared" si="27"/>
        <v>0</v>
      </c>
      <c r="Q24" s="23">
        <f t="shared" si="27"/>
        <v>0</v>
      </c>
      <c r="R24" s="23">
        <f t="shared" si="27"/>
        <v>0</v>
      </c>
      <c r="S24" s="286"/>
      <c r="T24" s="23">
        <f t="shared" si="27"/>
        <v>0</v>
      </c>
      <c r="U24" s="23">
        <f t="shared" si="27"/>
        <v>0</v>
      </c>
      <c r="V24" s="23">
        <f t="shared" si="27"/>
        <v>0</v>
      </c>
      <c r="W24" s="23">
        <f t="shared" si="27"/>
        <v>0</v>
      </c>
      <c r="X24" s="23">
        <f t="shared" si="27"/>
        <v>0</v>
      </c>
      <c r="Y24" s="23">
        <f t="shared" si="27"/>
        <v>0</v>
      </c>
      <c r="Z24" s="23">
        <f t="shared" si="27"/>
        <v>0</v>
      </c>
      <c r="AA24" s="23">
        <f t="shared" si="27"/>
        <v>0</v>
      </c>
      <c r="AB24" s="23">
        <f t="shared" si="27"/>
        <v>0</v>
      </c>
      <c r="AC24" s="23">
        <f t="shared" si="27"/>
        <v>0</v>
      </c>
      <c r="AD24" s="23">
        <f t="shared" si="27"/>
        <v>0</v>
      </c>
      <c r="AE24" s="23">
        <f t="shared" si="27"/>
        <v>0</v>
      </c>
      <c r="AH24" s="64" t="s">
        <v>109</v>
      </c>
      <c r="AI24" s="61">
        <f>G284</f>
        <v>0.65334208675489436</v>
      </c>
      <c r="AJ24" s="61">
        <f t="shared" ref="AJ24:BG24" si="28">H284</f>
        <v>0</v>
      </c>
      <c r="AK24" s="61">
        <f t="shared" si="28"/>
        <v>0</v>
      </c>
      <c r="AL24" s="61">
        <f t="shared" si="28"/>
        <v>3.5659455519192944</v>
      </c>
      <c r="AM24" s="61">
        <f t="shared" si="28"/>
        <v>0.56155632365678887</v>
      </c>
      <c r="AN24" s="61">
        <f t="shared" si="28"/>
        <v>0.15133973483065699</v>
      </c>
      <c r="AO24" s="61">
        <f t="shared" si="28"/>
        <v>1.8338629469741345</v>
      </c>
      <c r="AP24" s="61">
        <f t="shared" si="28"/>
        <v>0.82274371440318761</v>
      </c>
      <c r="AQ24" s="61">
        <f t="shared" si="28"/>
        <v>1.678367930567638</v>
      </c>
      <c r="AR24" s="61">
        <f t="shared" si="28"/>
        <v>0</v>
      </c>
      <c r="AS24" s="61">
        <f t="shared" si="28"/>
        <v>0</v>
      </c>
      <c r="AT24" s="61">
        <f t="shared" si="28"/>
        <v>0</v>
      </c>
      <c r="AU24" s="5"/>
      <c r="AV24" s="61">
        <f t="shared" si="28"/>
        <v>0.65334208675489436</v>
      </c>
      <c r="AW24" s="61">
        <f t="shared" si="28"/>
        <v>0.34327607765258611</v>
      </c>
      <c r="AX24" s="61">
        <f t="shared" si="28"/>
        <v>0.23310048083927007</v>
      </c>
      <c r="AY24" s="61">
        <f t="shared" si="28"/>
        <v>0.87735817430742347</v>
      </c>
      <c r="AZ24" s="61">
        <f t="shared" si="28"/>
        <v>0.80677869755605758</v>
      </c>
      <c r="BA24" s="61">
        <f t="shared" si="28"/>
        <v>0.69157684568321776</v>
      </c>
      <c r="BB24" s="61">
        <f t="shared" si="28"/>
        <v>0.87365474555506084</v>
      </c>
      <c r="BC24" s="61">
        <f t="shared" si="28"/>
        <v>0.86740059093545174</v>
      </c>
      <c r="BD24" s="61">
        <f t="shared" si="28"/>
        <v>0.95090630838784374</v>
      </c>
      <c r="BE24" s="61">
        <f t="shared" si="28"/>
        <v>0.85619638950845611</v>
      </c>
      <c r="BF24" s="61">
        <f t="shared" si="28"/>
        <v>0.60748117233533017</v>
      </c>
      <c r="BG24" s="61">
        <f t="shared" si="28"/>
        <v>0.55497752095336994</v>
      </c>
    </row>
    <row r="25" spans="1:59" s="55" customFormat="1" ht="14.25" customHeight="1">
      <c r="A25" s="152"/>
      <c r="B25" s="155">
        <v>4</v>
      </c>
      <c r="C25" s="135" t="s">
        <v>118</v>
      </c>
      <c r="D25" s="136"/>
      <c r="E25" s="94" t="s">
        <v>113</v>
      </c>
      <c r="F25" s="92" t="s">
        <v>7</v>
      </c>
      <c r="G25" s="70">
        <v>15638.300999999999</v>
      </c>
      <c r="H25" s="70">
        <v>14414.603999999999</v>
      </c>
      <c r="I25" s="70">
        <v>15390.981</v>
      </c>
      <c r="J25" s="70">
        <v>14526.187</v>
      </c>
      <c r="K25" s="70">
        <v>16063.958000000001</v>
      </c>
      <c r="L25" s="70">
        <v>14760.544</v>
      </c>
      <c r="M25" s="70">
        <v>15827.513999999999</v>
      </c>
      <c r="N25" s="70">
        <v>15679.971</v>
      </c>
      <c r="O25" s="70">
        <v>10688.764999999999</v>
      </c>
      <c r="P25" s="70">
        <v>9641.6620000000003</v>
      </c>
      <c r="Q25" s="70">
        <v>15372.713</v>
      </c>
      <c r="R25" s="70">
        <v>14914.543</v>
      </c>
      <c r="S25" s="286"/>
      <c r="T25" s="8">
        <f>G25</f>
        <v>15638.300999999999</v>
      </c>
      <c r="U25" s="8">
        <f>T25+H25</f>
        <v>30052.904999999999</v>
      </c>
      <c r="V25" s="8">
        <f t="shared" ref="V25:AC27" si="29">U25+I25</f>
        <v>45443.885999999999</v>
      </c>
      <c r="W25" s="8">
        <f t="shared" si="29"/>
        <v>59970.072999999997</v>
      </c>
      <c r="X25" s="8">
        <f t="shared" si="29"/>
        <v>76034.031000000003</v>
      </c>
      <c r="Y25" s="8">
        <f t="shared" si="29"/>
        <v>90794.574999999997</v>
      </c>
      <c r="Z25" s="8">
        <f t="shared" si="29"/>
        <v>106622.08899999999</v>
      </c>
      <c r="AA25" s="8">
        <f t="shared" si="29"/>
        <v>122302.06</v>
      </c>
      <c r="AB25" s="8">
        <f t="shared" si="29"/>
        <v>132990.82500000001</v>
      </c>
      <c r="AC25" s="8">
        <f t="shared" si="29"/>
        <v>142632.48700000002</v>
      </c>
      <c r="AD25" s="8">
        <f>AC25+Q25</f>
        <v>158005.20000000001</v>
      </c>
      <c r="AE25" s="8">
        <f t="shared" ref="AE25:AE27" si="30">AD25+R25</f>
        <v>172919.74300000002</v>
      </c>
      <c r="AH25" s="64" t="s">
        <v>110</v>
      </c>
      <c r="AI25" s="62">
        <f>G268</f>
        <v>0</v>
      </c>
      <c r="AJ25" s="62">
        <f t="shared" ref="AJ25:BG25" si="31">H268</f>
        <v>0</v>
      </c>
      <c r="AK25" s="62">
        <f t="shared" si="31"/>
        <v>10.043497833495193</v>
      </c>
      <c r="AL25" s="62">
        <f t="shared" si="31"/>
        <v>30.598863122683301</v>
      </c>
      <c r="AM25" s="62">
        <f t="shared" si="31"/>
        <v>0</v>
      </c>
      <c r="AN25" s="62">
        <f t="shared" si="31"/>
        <v>1.4057195608444084</v>
      </c>
      <c r="AO25" s="62">
        <f t="shared" si="31"/>
        <v>0</v>
      </c>
      <c r="AP25" s="62">
        <f t="shared" si="31"/>
        <v>9.940630850042167</v>
      </c>
      <c r="AQ25" s="62">
        <f t="shared" si="31"/>
        <v>13.040157613517817</v>
      </c>
      <c r="AR25" s="62">
        <f t="shared" si="31"/>
        <v>9.59602433841596</v>
      </c>
      <c r="AS25" s="62">
        <f t="shared" si="31"/>
        <v>0</v>
      </c>
      <c r="AT25" s="62">
        <f t="shared" si="31"/>
        <v>4.9741933243329983</v>
      </c>
      <c r="AU25" s="5"/>
      <c r="AV25" s="62">
        <f t="shared" si="31"/>
        <v>0</v>
      </c>
      <c r="AW25" s="62">
        <f t="shared" si="31"/>
        <v>0</v>
      </c>
      <c r="AX25" s="62">
        <f t="shared" si="31"/>
        <v>3.4594270315372335</v>
      </c>
      <c r="AY25" s="62">
        <f t="shared" si="31"/>
        <v>10.244286054323752</v>
      </c>
      <c r="AZ25" s="62">
        <f t="shared" si="31"/>
        <v>8.1411544802572866</v>
      </c>
      <c r="BA25" s="62">
        <f t="shared" si="31"/>
        <v>7.0247840516253168</v>
      </c>
      <c r="BB25" s="62">
        <f t="shared" si="31"/>
        <v>5.9682620557693058</v>
      </c>
      <c r="BC25" s="62">
        <f t="shared" si="31"/>
        <v>6.4750251529810701</v>
      </c>
      <c r="BD25" s="62">
        <f t="shared" si="31"/>
        <v>7.1964682805125815</v>
      </c>
      <c r="BE25" s="62">
        <f t="shared" si="31"/>
        <v>7.4411598522066758</v>
      </c>
      <c r="BF25" s="62">
        <f t="shared" si="31"/>
        <v>6.7727922008108665</v>
      </c>
      <c r="BG25" s="62">
        <f t="shared" si="31"/>
        <v>6.6200344880141149</v>
      </c>
    </row>
    <row r="26" spans="1:59" s="55" customFormat="1" ht="14.25" customHeight="1">
      <c r="A26" s="152"/>
      <c r="B26" s="155"/>
      <c r="C26" s="135" t="s">
        <v>118</v>
      </c>
      <c r="D26" s="136"/>
      <c r="E26" s="94" t="s">
        <v>114</v>
      </c>
      <c r="F26" s="92" t="s">
        <v>7</v>
      </c>
      <c r="G26" s="70">
        <v>15693.17</v>
      </c>
      <c r="H26" s="70">
        <v>14564.965</v>
      </c>
      <c r="I26" s="70">
        <v>14979.441999999999</v>
      </c>
      <c r="J26" s="70">
        <v>13734.267</v>
      </c>
      <c r="K26" s="70">
        <v>16394.753000000001</v>
      </c>
      <c r="L26" s="70">
        <v>15158.843999999999</v>
      </c>
      <c r="M26" s="70">
        <v>15480.941999999999</v>
      </c>
      <c r="N26" s="70">
        <v>9785.6270000000004</v>
      </c>
      <c r="O26" s="70">
        <v>11731.994000000001</v>
      </c>
      <c r="P26" s="70">
        <v>15403.707</v>
      </c>
      <c r="Q26" s="70">
        <v>14849.782999999999</v>
      </c>
      <c r="R26" s="70">
        <v>14656.26</v>
      </c>
      <c r="S26" s="286"/>
      <c r="T26" s="8">
        <f>G26</f>
        <v>15693.17</v>
      </c>
      <c r="U26" s="8">
        <f>T26+H26</f>
        <v>30258.135000000002</v>
      </c>
      <c r="V26" s="8">
        <f t="shared" si="29"/>
        <v>45237.577000000005</v>
      </c>
      <c r="W26" s="8">
        <f t="shared" si="29"/>
        <v>58971.844000000005</v>
      </c>
      <c r="X26" s="8">
        <f t="shared" si="29"/>
        <v>75366.597000000009</v>
      </c>
      <c r="Y26" s="8">
        <f t="shared" si="29"/>
        <v>90525.441000000006</v>
      </c>
      <c r="Z26" s="8">
        <f t="shared" si="29"/>
        <v>106006.383</v>
      </c>
      <c r="AA26" s="8">
        <f t="shared" si="29"/>
        <v>115792.01000000001</v>
      </c>
      <c r="AB26" s="8">
        <f t="shared" si="29"/>
        <v>127524.00400000002</v>
      </c>
      <c r="AC26" s="8">
        <f t="shared" si="29"/>
        <v>142927.71100000001</v>
      </c>
      <c r="AD26" s="8">
        <f>AC26+Q26</f>
        <v>157777.49400000001</v>
      </c>
      <c r="AE26" s="8">
        <f t="shared" si="30"/>
        <v>172433.75400000002</v>
      </c>
      <c r="AH26" s="64" t="s">
        <v>111</v>
      </c>
      <c r="AI26" s="61">
        <f>G152</f>
        <v>1</v>
      </c>
      <c r="AJ26" s="61">
        <f t="shared" ref="AJ26:BG26" si="32">H152</f>
        <v>0</v>
      </c>
      <c r="AK26" s="61">
        <f t="shared" si="32"/>
        <v>0</v>
      </c>
      <c r="AL26" s="61">
        <f t="shared" si="32"/>
        <v>1</v>
      </c>
      <c r="AM26" s="61">
        <f t="shared" si="32"/>
        <v>0</v>
      </c>
      <c r="AN26" s="61">
        <f t="shared" si="32"/>
        <v>0</v>
      </c>
      <c r="AO26" s="61">
        <f t="shared" si="32"/>
        <v>0.66666666666666663</v>
      </c>
      <c r="AP26" s="61">
        <f t="shared" si="32"/>
        <v>0.33333333333333331</v>
      </c>
      <c r="AQ26" s="61">
        <f t="shared" si="32"/>
        <v>1</v>
      </c>
      <c r="AR26" s="61">
        <f t="shared" si="32"/>
        <v>0</v>
      </c>
      <c r="AS26" s="61">
        <f t="shared" si="32"/>
        <v>0</v>
      </c>
      <c r="AT26" s="61">
        <f t="shared" si="32"/>
        <v>0</v>
      </c>
      <c r="AU26" s="5"/>
      <c r="AV26" s="61" t="e">
        <f>T152</f>
        <v>#DIV/0!</v>
      </c>
      <c r="AW26" s="61" t="e">
        <f t="shared" si="32"/>
        <v>#DIV/0!</v>
      </c>
      <c r="AX26" s="61" t="e">
        <f t="shared" si="32"/>
        <v>#DIV/0!</v>
      </c>
      <c r="AY26" s="61" t="e">
        <f t="shared" si="32"/>
        <v>#DIV/0!</v>
      </c>
      <c r="AZ26" s="61" t="e">
        <f t="shared" si="32"/>
        <v>#DIV/0!</v>
      </c>
      <c r="BA26" s="61" t="e">
        <f t="shared" si="32"/>
        <v>#DIV/0!</v>
      </c>
      <c r="BB26" s="61" t="e">
        <f t="shared" si="32"/>
        <v>#DIV/0!</v>
      </c>
      <c r="BC26" s="61" t="e">
        <f t="shared" si="32"/>
        <v>#DIV/0!</v>
      </c>
      <c r="BD26" s="61" t="e">
        <f t="shared" si="32"/>
        <v>#DIV/0!</v>
      </c>
      <c r="BE26" s="61" t="e">
        <f t="shared" si="32"/>
        <v>#DIV/0!</v>
      </c>
      <c r="BF26" s="61" t="e">
        <f t="shared" si="32"/>
        <v>#DIV/0!</v>
      </c>
      <c r="BG26" s="61" t="e">
        <f t="shared" si="32"/>
        <v>#DIV/0!</v>
      </c>
    </row>
    <row r="27" spans="1:59" s="55" customFormat="1" ht="14.25" customHeight="1">
      <c r="A27" s="152"/>
      <c r="B27" s="155"/>
      <c r="C27" s="135" t="s">
        <v>118</v>
      </c>
      <c r="D27" s="136"/>
      <c r="E27" s="102" t="s">
        <v>115</v>
      </c>
      <c r="F27" s="92" t="s">
        <v>7</v>
      </c>
      <c r="G27" s="70">
        <v>36093.588000000003</v>
      </c>
      <c r="H27" s="70">
        <v>32832.838000000003</v>
      </c>
      <c r="I27" s="70">
        <v>30592.960999999999</v>
      </c>
      <c r="J27" s="70">
        <v>14556.616</v>
      </c>
      <c r="K27" s="70">
        <v>36829.599000000002</v>
      </c>
      <c r="L27" s="70">
        <v>35011.391000000003</v>
      </c>
      <c r="M27" s="70">
        <v>36589.036999999997</v>
      </c>
      <c r="N27" s="70">
        <v>36727.002999999997</v>
      </c>
      <c r="O27" s="70">
        <v>34226.788999999997</v>
      </c>
      <c r="P27" s="70">
        <v>35889.404000000002</v>
      </c>
      <c r="Q27" s="70">
        <v>34330.038</v>
      </c>
      <c r="R27" s="70">
        <v>31471.431</v>
      </c>
      <c r="S27" s="286"/>
      <c r="T27" s="8">
        <f>G27</f>
        <v>36093.588000000003</v>
      </c>
      <c r="U27" s="8">
        <f>T27+H27</f>
        <v>68926.426000000007</v>
      </c>
      <c r="V27" s="8">
        <f t="shared" si="29"/>
        <v>99519.387000000002</v>
      </c>
      <c r="W27" s="8">
        <f t="shared" si="29"/>
        <v>114076.003</v>
      </c>
      <c r="X27" s="8">
        <f t="shared" si="29"/>
        <v>150905.60200000001</v>
      </c>
      <c r="Y27" s="8">
        <f t="shared" si="29"/>
        <v>185916.99300000002</v>
      </c>
      <c r="Z27" s="8">
        <f t="shared" si="29"/>
        <v>222506.03000000003</v>
      </c>
      <c r="AA27" s="8">
        <f t="shared" si="29"/>
        <v>259233.03300000002</v>
      </c>
      <c r="AB27" s="8">
        <f t="shared" si="29"/>
        <v>293459.82200000004</v>
      </c>
      <c r="AC27" s="8">
        <f t="shared" si="29"/>
        <v>329349.22600000002</v>
      </c>
      <c r="AD27" s="8">
        <f>AC27+Q27</f>
        <v>363679.26400000002</v>
      </c>
      <c r="AE27" s="8">
        <f t="shared" si="30"/>
        <v>395150.69500000001</v>
      </c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</row>
    <row r="28" spans="1:59" s="55" customFormat="1" ht="14.25" customHeight="1">
      <c r="A28" s="152"/>
      <c r="B28" s="155"/>
      <c r="C28" s="132" t="s">
        <v>118</v>
      </c>
      <c r="D28" s="132"/>
      <c r="E28" s="132"/>
      <c r="F28" s="96" t="s">
        <v>7</v>
      </c>
      <c r="G28" s="23">
        <f t="shared" ref="G28:R28" si="33">G25+G26+G27</f>
        <v>67425.059000000008</v>
      </c>
      <c r="H28" s="23">
        <f t="shared" si="33"/>
        <v>61812.407000000007</v>
      </c>
      <c r="I28" s="23">
        <f t="shared" si="33"/>
        <v>60963.383999999998</v>
      </c>
      <c r="J28" s="23">
        <f t="shared" si="33"/>
        <v>42817.07</v>
      </c>
      <c r="K28" s="23">
        <f t="shared" si="33"/>
        <v>69288.31</v>
      </c>
      <c r="L28" s="23">
        <f t="shared" si="33"/>
        <v>64930.779000000002</v>
      </c>
      <c r="M28" s="23">
        <f t="shared" si="33"/>
        <v>67897.492999999988</v>
      </c>
      <c r="N28" s="23">
        <f t="shared" si="33"/>
        <v>62192.600999999995</v>
      </c>
      <c r="O28" s="23">
        <f t="shared" si="33"/>
        <v>56647.547999999995</v>
      </c>
      <c r="P28" s="23">
        <f t="shared" si="33"/>
        <v>60934.773000000001</v>
      </c>
      <c r="Q28" s="23">
        <f t="shared" si="33"/>
        <v>64552.534</v>
      </c>
      <c r="R28" s="23">
        <f t="shared" si="33"/>
        <v>61042.233999999997</v>
      </c>
      <c r="S28" s="286"/>
      <c r="T28" s="23">
        <f t="shared" ref="T28:AE28" si="34">T25+T26+T27</f>
        <v>67425.059000000008</v>
      </c>
      <c r="U28" s="23">
        <f t="shared" si="34"/>
        <v>129237.46600000001</v>
      </c>
      <c r="V28" s="23">
        <f t="shared" si="34"/>
        <v>190200.85</v>
      </c>
      <c r="W28" s="23">
        <f t="shared" si="34"/>
        <v>233017.91999999998</v>
      </c>
      <c r="X28" s="23">
        <f t="shared" si="34"/>
        <v>302306.23000000004</v>
      </c>
      <c r="Y28" s="23">
        <f t="shared" si="34"/>
        <v>367237.00900000002</v>
      </c>
      <c r="Z28" s="23">
        <f t="shared" si="34"/>
        <v>435134.50200000004</v>
      </c>
      <c r="AA28" s="23">
        <f t="shared" si="34"/>
        <v>497327.103</v>
      </c>
      <c r="AB28" s="23">
        <f t="shared" si="34"/>
        <v>553974.65100000007</v>
      </c>
      <c r="AC28" s="23">
        <f t="shared" si="34"/>
        <v>614909.42400000012</v>
      </c>
      <c r="AD28" s="23">
        <f t="shared" si="34"/>
        <v>679461.9580000001</v>
      </c>
      <c r="AE28" s="23">
        <f t="shared" si="34"/>
        <v>740504.19200000004</v>
      </c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</row>
    <row r="29" spans="1:59" s="55" customFormat="1" ht="14.25" customHeight="1">
      <c r="A29" s="152"/>
      <c r="B29" s="155">
        <v>5</v>
      </c>
      <c r="C29" s="140" t="s">
        <v>135</v>
      </c>
      <c r="D29" s="141"/>
      <c r="E29" s="94" t="s">
        <v>113</v>
      </c>
      <c r="F29" s="92" t="s">
        <v>7</v>
      </c>
      <c r="G29" s="70">
        <v>30.457000000000001</v>
      </c>
      <c r="H29" s="70">
        <v>10.44</v>
      </c>
      <c r="I29" s="70">
        <v>21.123000000000001</v>
      </c>
      <c r="J29" s="70">
        <v>34.688000000000002</v>
      </c>
      <c r="K29" s="70">
        <v>37</v>
      </c>
      <c r="L29" s="70">
        <v>60.62</v>
      </c>
      <c r="M29" s="70">
        <v>24.581</v>
      </c>
      <c r="N29" s="70">
        <v>29.364999999999998</v>
      </c>
      <c r="O29" s="70">
        <v>15.471</v>
      </c>
      <c r="P29" s="70">
        <v>9.0960000000000001</v>
      </c>
      <c r="Q29" s="70">
        <v>0</v>
      </c>
      <c r="R29" s="70">
        <v>0</v>
      </c>
      <c r="S29" s="286"/>
      <c r="T29" s="8">
        <f>G29</f>
        <v>30.457000000000001</v>
      </c>
      <c r="U29" s="8">
        <f>T29+H29</f>
        <v>40.896999999999998</v>
      </c>
      <c r="V29" s="8">
        <f t="shared" ref="V29:AC31" si="35">U29+I29</f>
        <v>62.019999999999996</v>
      </c>
      <c r="W29" s="8">
        <f t="shared" si="35"/>
        <v>96.707999999999998</v>
      </c>
      <c r="X29" s="8">
        <f t="shared" si="35"/>
        <v>133.708</v>
      </c>
      <c r="Y29" s="8">
        <f t="shared" si="35"/>
        <v>194.328</v>
      </c>
      <c r="Z29" s="8">
        <f t="shared" si="35"/>
        <v>218.90899999999999</v>
      </c>
      <c r="AA29" s="8">
        <f t="shared" si="35"/>
        <v>248.274</v>
      </c>
      <c r="AB29" s="8">
        <f t="shared" si="35"/>
        <v>263.745</v>
      </c>
      <c r="AC29" s="8">
        <f t="shared" si="35"/>
        <v>272.84100000000001</v>
      </c>
      <c r="AD29" s="8">
        <f>AC29+Q29</f>
        <v>272.84100000000001</v>
      </c>
      <c r="AE29" s="8">
        <f t="shared" ref="AE29:AE31" si="36">AD29+R29</f>
        <v>272.84100000000001</v>
      </c>
      <c r="AH29" s="64" t="s">
        <v>107</v>
      </c>
      <c r="AI29" s="65">
        <f t="shared" ref="AI29:AT29" si="37">AI22</f>
        <v>3653.4798357162967</v>
      </c>
      <c r="AJ29" s="65">
        <f t="shared" si="37"/>
        <v>3732.3170297840693</v>
      </c>
      <c r="AK29" s="65">
        <f t="shared" si="37"/>
        <v>3477.1998602291424</v>
      </c>
      <c r="AL29" s="65">
        <f t="shared" si="37"/>
        <v>4150.0679150648966</v>
      </c>
      <c r="AM29" s="65">
        <f t="shared" si="37"/>
        <v>3627.597957695893</v>
      </c>
      <c r="AN29" s="65">
        <f t="shared" si="37"/>
        <v>3679.6702165289898</v>
      </c>
      <c r="AO29" s="65">
        <f t="shared" si="37"/>
        <v>3672.8692780670754</v>
      </c>
      <c r="AP29" s="65">
        <f t="shared" si="37"/>
        <v>3644.7236592478503</v>
      </c>
      <c r="AQ29" s="65">
        <f t="shared" si="37"/>
        <v>3631.2294607263079</v>
      </c>
      <c r="AR29" s="65">
        <f t="shared" si="37"/>
        <v>3611.9281366640948</v>
      </c>
      <c r="AS29" s="65">
        <f t="shared" si="37"/>
        <v>3654.329513130082</v>
      </c>
      <c r="AT29" s="65">
        <f t="shared" si="37"/>
        <v>3558.4634806957961</v>
      </c>
      <c r="AU29" s="5"/>
      <c r="AV29" s="65">
        <f t="shared" ref="AV29:BG29" si="38">AV22</f>
        <v>3653.4798357162967</v>
      </c>
      <c r="AW29" s="65">
        <f t="shared" si="38"/>
        <v>3691.201106735336</v>
      </c>
      <c r="AX29" s="65">
        <f t="shared" si="38"/>
        <v>3622.6998253581264</v>
      </c>
      <c r="AY29" s="65">
        <f t="shared" si="38"/>
        <v>3719.1073000423798</v>
      </c>
      <c r="AZ29" s="65">
        <f t="shared" si="38"/>
        <v>3698.1043998556429</v>
      </c>
      <c r="BA29" s="65">
        <f t="shared" si="38"/>
        <v>3694.842426749176</v>
      </c>
      <c r="BB29" s="65">
        <f t="shared" si="38"/>
        <v>3691.4106417717917</v>
      </c>
      <c r="BC29" s="65">
        <f t="shared" si="38"/>
        <v>3685.5762827132025</v>
      </c>
      <c r="BD29" s="65">
        <f t="shared" si="38"/>
        <v>3680.0265688695167</v>
      </c>
      <c r="BE29" s="65">
        <f t="shared" si="38"/>
        <v>3673.2952156542779</v>
      </c>
      <c r="BF29" s="65">
        <f t="shared" si="38"/>
        <v>3671.4957828573333</v>
      </c>
      <c r="BG29" s="65">
        <f t="shared" si="38"/>
        <v>3662.2121955605398</v>
      </c>
    </row>
    <row r="30" spans="1:59" s="55" customFormat="1" ht="14.25" customHeight="1">
      <c r="A30" s="152"/>
      <c r="B30" s="155"/>
      <c r="C30" s="140" t="s">
        <v>135</v>
      </c>
      <c r="D30" s="141"/>
      <c r="E30" s="94" t="s">
        <v>114</v>
      </c>
      <c r="F30" s="92" t="s">
        <v>7</v>
      </c>
      <c r="G30" s="70">
        <v>30.89</v>
      </c>
      <c r="H30" s="70">
        <v>0</v>
      </c>
      <c r="I30" s="70">
        <v>30.030999999999999</v>
      </c>
      <c r="J30" s="70">
        <v>34.287999999999997</v>
      </c>
      <c r="K30" s="70">
        <v>0</v>
      </c>
      <c r="L30" s="70">
        <v>0</v>
      </c>
      <c r="M30" s="70">
        <v>20.251000000000001</v>
      </c>
      <c r="N30" s="70">
        <v>117.43899999999999</v>
      </c>
      <c r="O30" s="70">
        <v>15.920999999999999</v>
      </c>
      <c r="P30" s="70">
        <v>271.32600000000002</v>
      </c>
      <c r="Q30" s="70">
        <v>0</v>
      </c>
      <c r="R30" s="70">
        <v>0</v>
      </c>
      <c r="S30" s="286"/>
      <c r="T30" s="8">
        <f>G30</f>
        <v>30.89</v>
      </c>
      <c r="U30" s="8">
        <f>T30+H30</f>
        <v>30.89</v>
      </c>
      <c r="V30" s="8">
        <f t="shared" si="35"/>
        <v>60.920999999999999</v>
      </c>
      <c r="W30" s="8">
        <f t="shared" si="35"/>
        <v>95.209000000000003</v>
      </c>
      <c r="X30" s="8">
        <f t="shared" si="35"/>
        <v>95.209000000000003</v>
      </c>
      <c r="Y30" s="8">
        <f t="shared" si="35"/>
        <v>95.209000000000003</v>
      </c>
      <c r="Z30" s="8">
        <f t="shared" si="35"/>
        <v>115.46000000000001</v>
      </c>
      <c r="AA30" s="8">
        <f t="shared" si="35"/>
        <v>232.899</v>
      </c>
      <c r="AB30" s="8">
        <f t="shared" si="35"/>
        <v>248.82</v>
      </c>
      <c r="AC30" s="8">
        <f t="shared" si="35"/>
        <v>520.14599999999996</v>
      </c>
      <c r="AD30" s="8">
        <f>AC30+Q30</f>
        <v>520.14599999999996</v>
      </c>
      <c r="AE30" s="8">
        <f t="shared" si="36"/>
        <v>520.14599999999996</v>
      </c>
      <c r="AH30" s="64" t="s">
        <v>108</v>
      </c>
      <c r="AI30" s="61">
        <f>G338</f>
        <v>95.205070964067332</v>
      </c>
      <c r="AJ30" s="61">
        <f t="shared" ref="AJ30:BG30" si="39">H338</f>
        <v>96.659654517319538</v>
      </c>
      <c r="AK30" s="61">
        <f t="shared" si="39"/>
        <v>87.027820475384317</v>
      </c>
      <c r="AL30" s="61">
        <f t="shared" si="39"/>
        <v>62.661447173628069</v>
      </c>
      <c r="AM30" s="61">
        <f t="shared" si="39"/>
        <v>97.565719818761636</v>
      </c>
      <c r="AN30" s="61">
        <f t="shared" si="39"/>
        <v>94.762300396663946</v>
      </c>
      <c r="AO30" s="61">
        <f t="shared" si="39"/>
        <v>96.049117635308164</v>
      </c>
      <c r="AP30" s="61">
        <f t="shared" si="39"/>
        <v>87.501158338949196</v>
      </c>
      <c r="AQ30" s="61">
        <f t="shared" si="39"/>
        <v>83.598904298010851</v>
      </c>
      <c r="AR30" s="61">
        <f t="shared" si="39"/>
        <v>86.420730814406497</v>
      </c>
      <c r="AS30" s="61">
        <f t="shared" si="39"/>
        <v>94.04409190131193</v>
      </c>
      <c r="AT30" s="61">
        <f t="shared" si="39"/>
        <v>86.229114942325566</v>
      </c>
      <c r="AU30" s="5"/>
      <c r="AV30" s="61">
        <f t="shared" si="39"/>
        <v>95.205070964067332</v>
      </c>
      <c r="AW30" s="61">
        <f t="shared" si="39"/>
        <v>95.895337934359389</v>
      </c>
      <c r="AX30" s="61">
        <f t="shared" si="39"/>
        <v>92.840970809601302</v>
      </c>
      <c r="AY30" s="61">
        <f t="shared" si="39"/>
        <v>85.296089900607967</v>
      </c>
      <c r="AZ30" s="61">
        <f t="shared" si="39"/>
        <v>87.815020546056743</v>
      </c>
      <c r="BA30" s="61">
        <f t="shared" si="39"/>
        <v>88.966503394223679</v>
      </c>
      <c r="BB30" s="61">
        <f t="shared" si="39"/>
        <v>89.994183421319434</v>
      </c>
      <c r="BC30" s="61">
        <f t="shared" si="39"/>
        <v>89.676143184473815</v>
      </c>
      <c r="BD30" s="61">
        <f t="shared" si="39"/>
        <v>89.008314735411957</v>
      </c>
      <c r="BE30" s="61">
        <f t="shared" si="39"/>
        <v>88.744449269783118</v>
      </c>
      <c r="BF30" s="61">
        <f t="shared" si="39"/>
        <v>89.375431460031336</v>
      </c>
      <c r="BG30" s="61">
        <f t="shared" si="39"/>
        <v>89.108210057157692</v>
      </c>
    </row>
    <row r="31" spans="1:59" s="55" customFormat="1" ht="14.25" customHeight="1">
      <c r="A31" s="152"/>
      <c r="B31" s="155"/>
      <c r="C31" s="140" t="s">
        <v>135</v>
      </c>
      <c r="D31" s="141"/>
      <c r="E31" s="102" t="s">
        <v>115</v>
      </c>
      <c r="F31" s="92" t="s">
        <v>7</v>
      </c>
      <c r="G31" s="70">
        <v>0</v>
      </c>
      <c r="H31" s="70">
        <v>2E-3</v>
      </c>
      <c r="I31" s="70">
        <v>101.12</v>
      </c>
      <c r="J31" s="70">
        <v>249.58799999999999</v>
      </c>
      <c r="K31" s="70">
        <v>0.115</v>
      </c>
      <c r="L31" s="70">
        <v>0</v>
      </c>
      <c r="M31" s="70">
        <v>0</v>
      </c>
      <c r="N31" s="70">
        <v>8.0000000000000002E-3</v>
      </c>
      <c r="O31" s="70">
        <v>149.578</v>
      </c>
      <c r="P31" s="70">
        <v>0</v>
      </c>
      <c r="Q31" s="70">
        <v>231</v>
      </c>
      <c r="R31" s="70">
        <v>379.38600000000002</v>
      </c>
      <c r="S31" s="286"/>
      <c r="T31" s="8">
        <f>G31</f>
        <v>0</v>
      </c>
      <c r="U31" s="8">
        <f>T31+H31</f>
        <v>2E-3</v>
      </c>
      <c r="V31" s="8">
        <f t="shared" si="35"/>
        <v>101.122</v>
      </c>
      <c r="W31" s="8">
        <f t="shared" si="35"/>
        <v>350.71</v>
      </c>
      <c r="X31" s="8">
        <f t="shared" si="35"/>
        <v>350.82499999999999</v>
      </c>
      <c r="Y31" s="8">
        <f t="shared" si="35"/>
        <v>350.82499999999999</v>
      </c>
      <c r="Z31" s="8">
        <f t="shared" si="35"/>
        <v>350.82499999999999</v>
      </c>
      <c r="AA31" s="8">
        <f t="shared" si="35"/>
        <v>350.83299999999997</v>
      </c>
      <c r="AB31" s="8">
        <f t="shared" si="35"/>
        <v>500.41099999999994</v>
      </c>
      <c r="AC31" s="8">
        <f t="shared" si="35"/>
        <v>500.41099999999994</v>
      </c>
      <c r="AD31" s="8">
        <f>AC31+Q31</f>
        <v>731.41099999999994</v>
      </c>
      <c r="AE31" s="8">
        <f t="shared" si="36"/>
        <v>1110.797</v>
      </c>
      <c r="AH31" s="64" t="s">
        <v>109</v>
      </c>
      <c r="AI31" s="61">
        <f>G346</f>
        <v>4.7949290359326646</v>
      </c>
      <c r="AJ31" s="61">
        <f t="shared" ref="AJ31:BG31" si="40">H346</f>
        <v>3.1898393002441008</v>
      </c>
      <c r="AK31" s="61">
        <f t="shared" si="40"/>
        <v>2.8344434453668561</v>
      </c>
      <c r="AL31" s="61">
        <f t="shared" si="40"/>
        <v>9.7112093647726088</v>
      </c>
      <c r="AM31" s="61">
        <f t="shared" si="40"/>
        <v>2.4342801812383525</v>
      </c>
      <c r="AN31" s="61">
        <f t="shared" si="40"/>
        <v>3.8866149490856374</v>
      </c>
      <c r="AO31" s="61">
        <f t="shared" si="40"/>
        <v>3.7555307016862343</v>
      </c>
      <c r="AP31" s="61">
        <f t="shared" si="40"/>
        <v>2.763161403327147</v>
      </c>
      <c r="AQ31" s="61">
        <f t="shared" si="40"/>
        <v>3.8649312098957731</v>
      </c>
      <c r="AR31" s="61">
        <f t="shared" si="40"/>
        <v>4.406050528229331</v>
      </c>
      <c r="AS31" s="61">
        <f t="shared" si="40"/>
        <v>5.9559080986880684</v>
      </c>
      <c r="AT31" s="61">
        <f t="shared" si="40"/>
        <v>9.2571608082901733</v>
      </c>
      <c r="AU31" s="5"/>
      <c r="AV31" s="61">
        <f t="shared" si="40"/>
        <v>4.7949290359326646</v>
      </c>
      <c r="AW31" s="61">
        <f t="shared" si="40"/>
        <v>4.0332354027894617</v>
      </c>
      <c r="AX31" s="61">
        <f t="shared" si="40"/>
        <v>3.6484791440159965</v>
      </c>
      <c r="AY31" s="61">
        <f t="shared" si="40"/>
        <v>4.8204389875854963</v>
      </c>
      <c r="AZ31" s="61">
        <f t="shared" si="40"/>
        <v>4.2871493958662947</v>
      </c>
      <c r="BA31" s="61">
        <f t="shared" si="40"/>
        <v>4.2167503005544615</v>
      </c>
      <c r="BB31" s="61">
        <f t="shared" si="40"/>
        <v>4.1824413730808976</v>
      </c>
      <c r="BC31" s="61">
        <f t="shared" si="40"/>
        <v>4.0080902319131866</v>
      </c>
      <c r="BD31" s="61">
        <f t="shared" si="40"/>
        <v>3.9933490749526985</v>
      </c>
      <c r="BE31" s="61">
        <f t="shared" si="40"/>
        <v>4.034453988040827</v>
      </c>
      <c r="BF31" s="61">
        <f t="shared" si="40"/>
        <v>4.0533533136304172</v>
      </c>
      <c r="BG31" s="61">
        <f t="shared" si="40"/>
        <v>4.5031102888270595</v>
      </c>
    </row>
    <row r="32" spans="1:59" s="55" customFormat="1" ht="14.25" customHeight="1">
      <c r="A32" s="152"/>
      <c r="B32" s="155"/>
      <c r="C32" s="257" t="s">
        <v>135</v>
      </c>
      <c r="D32" s="258"/>
      <c r="E32" s="259"/>
      <c r="F32" s="96" t="s">
        <v>7</v>
      </c>
      <c r="G32" s="23">
        <f>G29+G30+G31</f>
        <v>61.347000000000001</v>
      </c>
      <c r="H32" s="23">
        <f t="shared" ref="H32:AE32" si="41">H29+H30+H31</f>
        <v>10.442</v>
      </c>
      <c r="I32" s="23">
        <f t="shared" si="41"/>
        <v>152.274</v>
      </c>
      <c r="J32" s="23">
        <f t="shared" si="41"/>
        <v>318.56399999999996</v>
      </c>
      <c r="K32" s="23">
        <f t="shared" si="41"/>
        <v>37.115000000000002</v>
      </c>
      <c r="L32" s="23">
        <f t="shared" si="41"/>
        <v>60.62</v>
      </c>
      <c r="M32" s="23">
        <f t="shared" si="41"/>
        <v>44.832000000000001</v>
      </c>
      <c r="N32" s="23">
        <f t="shared" si="41"/>
        <v>146.81200000000001</v>
      </c>
      <c r="O32" s="23">
        <f t="shared" si="41"/>
        <v>180.97</v>
      </c>
      <c r="P32" s="23">
        <f t="shared" si="41"/>
        <v>280.42200000000003</v>
      </c>
      <c r="Q32" s="23">
        <f t="shared" si="41"/>
        <v>231</v>
      </c>
      <c r="R32" s="23">
        <f t="shared" si="41"/>
        <v>379.38600000000002</v>
      </c>
      <c r="S32" s="286"/>
      <c r="T32" s="23">
        <f t="shared" si="41"/>
        <v>61.347000000000001</v>
      </c>
      <c r="U32" s="23">
        <f t="shared" si="41"/>
        <v>71.789000000000001</v>
      </c>
      <c r="V32" s="23">
        <f t="shared" si="41"/>
        <v>224.06299999999999</v>
      </c>
      <c r="W32" s="23">
        <f t="shared" si="41"/>
        <v>542.62699999999995</v>
      </c>
      <c r="X32" s="23">
        <f t="shared" si="41"/>
        <v>579.74199999999996</v>
      </c>
      <c r="Y32" s="23">
        <f t="shared" si="41"/>
        <v>640.36200000000008</v>
      </c>
      <c r="Z32" s="23">
        <f t="shared" si="41"/>
        <v>685.19399999999996</v>
      </c>
      <c r="AA32" s="23">
        <f t="shared" si="41"/>
        <v>832.00599999999997</v>
      </c>
      <c r="AB32" s="23">
        <f t="shared" si="41"/>
        <v>1012.976</v>
      </c>
      <c r="AC32" s="23">
        <f t="shared" si="41"/>
        <v>1293.3979999999999</v>
      </c>
      <c r="AD32" s="23">
        <f t="shared" si="41"/>
        <v>1524.3979999999999</v>
      </c>
      <c r="AE32" s="23">
        <f t="shared" si="41"/>
        <v>1903.7840000000001</v>
      </c>
      <c r="AH32" s="64" t="s">
        <v>110</v>
      </c>
      <c r="AI32" s="61">
        <f>G342</f>
        <v>0</v>
      </c>
      <c r="AJ32" s="61">
        <f t="shared" ref="AJ32:BG32" si="42">H342</f>
        <v>0</v>
      </c>
      <c r="AK32" s="61">
        <f t="shared" si="42"/>
        <v>10.043497833495193</v>
      </c>
      <c r="AL32" s="61">
        <f t="shared" si="42"/>
        <v>30.598863122683301</v>
      </c>
      <c r="AM32" s="61">
        <f t="shared" si="42"/>
        <v>0</v>
      </c>
      <c r="AN32" s="61">
        <f t="shared" si="42"/>
        <v>1.4057195608444084</v>
      </c>
      <c r="AO32" s="61">
        <f t="shared" si="42"/>
        <v>0</v>
      </c>
      <c r="AP32" s="61">
        <f t="shared" si="42"/>
        <v>9.940630850042167</v>
      </c>
      <c r="AQ32" s="61">
        <f t="shared" si="42"/>
        <v>13.040157613517817</v>
      </c>
      <c r="AR32" s="61">
        <f t="shared" si="42"/>
        <v>9.59602433841596</v>
      </c>
      <c r="AS32" s="61">
        <f t="shared" si="42"/>
        <v>0</v>
      </c>
      <c r="AT32" s="61">
        <f t="shared" si="42"/>
        <v>4.9741933243329983</v>
      </c>
      <c r="AU32" s="5"/>
      <c r="AV32" s="61">
        <f t="shared" si="42"/>
        <v>0</v>
      </c>
      <c r="AW32" s="61">
        <f t="shared" si="42"/>
        <v>0</v>
      </c>
      <c r="AX32" s="61">
        <f t="shared" si="42"/>
        <v>3.4594270315372335</v>
      </c>
      <c r="AY32" s="61">
        <f t="shared" si="42"/>
        <v>10.244286054323752</v>
      </c>
      <c r="AZ32" s="61">
        <f t="shared" si="42"/>
        <v>8.1411544802572866</v>
      </c>
      <c r="BA32" s="61">
        <f t="shared" si="42"/>
        <v>7.0247840516253168</v>
      </c>
      <c r="BB32" s="61">
        <f t="shared" si="42"/>
        <v>5.9682620557693058</v>
      </c>
      <c r="BC32" s="61">
        <f t="shared" si="42"/>
        <v>6.4750251529810701</v>
      </c>
      <c r="BD32" s="61">
        <f t="shared" si="42"/>
        <v>7.1964682805125815</v>
      </c>
      <c r="BE32" s="61">
        <f t="shared" si="42"/>
        <v>7.4411598522066758</v>
      </c>
      <c r="BF32" s="61">
        <f t="shared" si="42"/>
        <v>6.7727922008108665</v>
      </c>
      <c r="BG32" s="61">
        <f t="shared" si="42"/>
        <v>6.6200344880141149</v>
      </c>
    </row>
    <row r="33" spans="1:59" s="78" customFormat="1" ht="14.25" customHeight="1">
      <c r="A33" s="152"/>
      <c r="B33" s="76">
        <v>6</v>
      </c>
      <c r="C33" s="260" t="s">
        <v>8</v>
      </c>
      <c r="D33" s="261"/>
      <c r="E33" s="262"/>
      <c r="F33" s="75" t="s">
        <v>7</v>
      </c>
      <c r="G33" s="81">
        <v>0</v>
      </c>
      <c r="H33" s="81">
        <v>0</v>
      </c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  <c r="P33" s="81">
        <v>0</v>
      </c>
      <c r="Q33" s="81">
        <v>0</v>
      </c>
      <c r="R33" s="81">
        <v>0</v>
      </c>
      <c r="S33" s="286"/>
      <c r="T33" s="80">
        <f>G33</f>
        <v>0</v>
      </c>
      <c r="U33" s="80">
        <f>T33+H33</f>
        <v>0</v>
      </c>
      <c r="V33" s="80">
        <f t="shared" ref="V33:AC33" si="43">U33+I33</f>
        <v>0</v>
      </c>
      <c r="W33" s="80">
        <f t="shared" si="43"/>
        <v>0</v>
      </c>
      <c r="X33" s="80">
        <f t="shared" si="43"/>
        <v>0</v>
      </c>
      <c r="Y33" s="80">
        <f t="shared" si="43"/>
        <v>0</v>
      </c>
      <c r="Z33" s="80">
        <f t="shared" si="43"/>
        <v>0</v>
      </c>
      <c r="AA33" s="80">
        <f t="shared" si="43"/>
        <v>0</v>
      </c>
      <c r="AB33" s="80">
        <f t="shared" si="43"/>
        <v>0</v>
      </c>
      <c r="AC33" s="80">
        <f t="shared" si="43"/>
        <v>0</v>
      </c>
      <c r="AD33" s="80">
        <f>AC33+Q33</f>
        <v>0</v>
      </c>
      <c r="AE33" s="80">
        <f t="shared" ref="AE33" si="44">AD33+R33</f>
        <v>0</v>
      </c>
      <c r="AH33" s="77" t="s">
        <v>111</v>
      </c>
      <c r="AI33" s="82">
        <f>G352</f>
        <v>1</v>
      </c>
      <c r="AJ33" s="82">
        <f t="shared" ref="AJ33:BG33" si="45">H352</f>
        <v>0</v>
      </c>
      <c r="AK33" s="82">
        <f t="shared" si="45"/>
        <v>0</v>
      </c>
      <c r="AL33" s="82">
        <f t="shared" si="45"/>
        <v>1.6666666666666667</v>
      </c>
      <c r="AM33" s="82">
        <f t="shared" si="45"/>
        <v>0</v>
      </c>
      <c r="AN33" s="82">
        <f t="shared" si="45"/>
        <v>0</v>
      </c>
      <c r="AO33" s="82">
        <f t="shared" si="45"/>
        <v>0.66666666666666663</v>
      </c>
      <c r="AP33" s="82">
        <f t="shared" si="45"/>
        <v>0.33333333333333331</v>
      </c>
      <c r="AQ33" s="82">
        <f t="shared" si="45"/>
        <v>1</v>
      </c>
      <c r="AR33" s="82">
        <f t="shared" si="45"/>
        <v>0</v>
      </c>
      <c r="AS33" s="82">
        <f t="shared" si="45"/>
        <v>0</v>
      </c>
      <c r="AT33" s="82">
        <f t="shared" si="45"/>
        <v>0</v>
      </c>
      <c r="AU33" s="79"/>
      <c r="AV33" s="82" t="e">
        <f t="shared" si="45"/>
        <v>#DIV/0!</v>
      </c>
      <c r="AW33" s="82" t="e">
        <f t="shared" si="45"/>
        <v>#DIV/0!</v>
      </c>
      <c r="AX33" s="82" t="e">
        <f t="shared" si="45"/>
        <v>#DIV/0!</v>
      </c>
      <c r="AY33" s="82" t="e">
        <f t="shared" si="45"/>
        <v>#DIV/0!</v>
      </c>
      <c r="AZ33" s="82" t="e">
        <f t="shared" si="45"/>
        <v>#DIV/0!</v>
      </c>
      <c r="BA33" s="82" t="e">
        <f t="shared" si="45"/>
        <v>#DIV/0!</v>
      </c>
      <c r="BB33" s="82" t="e">
        <f t="shared" si="45"/>
        <v>#DIV/0!</v>
      </c>
      <c r="BC33" s="82" t="e">
        <f t="shared" si="45"/>
        <v>#DIV/0!</v>
      </c>
      <c r="BD33" s="82" t="e">
        <f t="shared" si="45"/>
        <v>#DIV/0!</v>
      </c>
      <c r="BE33" s="82" t="e">
        <f t="shared" si="45"/>
        <v>#DIV/0!</v>
      </c>
      <c r="BF33" s="82" t="e">
        <f t="shared" si="45"/>
        <v>#DIV/0!</v>
      </c>
      <c r="BG33" s="82" t="e">
        <f t="shared" si="45"/>
        <v>#DIV/0!</v>
      </c>
    </row>
    <row r="34" spans="1:59" s="55" customFormat="1" ht="14.25" customHeight="1">
      <c r="A34" s="152"/>
      <c r="B34" s="227">
        <v>7</v>
      </c>
      <c r="C34" s="135" t="s">
        <v>75</v>
      </c>
      <c r="D34" s="136"/>
      <c r="E34" s="94" t="s">
        <v>113</v>
      </c>
      <c r="F34" s="92" t="s">
        <v>7</v>
      </c>
      <c r="G34" s="23">
        <f>IF(G11=0,G22-(G33/3),G12+G22-((G8/G11)*G33))</f>
        <v>1826.59</v>
      </c>
      <c r="H34" s="23">
        <f>IF(H11=0,H22-(H33/3),H12+H22-((H8/H11)*H33))</f>
        <v>1763.85</v>
      </c>
      <c r="I34" s="23">
        <f t="shared" ref="I34:R34" si="46">IF(I11=0,I22-(I33/3),I12+I22-((I8/I11)*I33))</f>
        <v>1848.34</v>
      </c>
      <c r="J34" s="23">
        <f>IF(J11=0,J22-(J33/3),J12+J22-((J8/J11)*J33))</f>
        <v>1677.94</v>
      </c>
      <c r="K34" s="23">
        <f t="shared" si="46"/>
        <v>1833.6</v>
      </c>
      <c r="L34" s="23">
        <f t="shared" si="46"/>
        <v>1706.29</v>
      </c>
      <c r="M34" s="23">
        <f t="shared" si="46"/>
        <v>1791.18</v>
      </c>
      <c r="N34" s="23">
        <f t="shared" si="46"/>
        <v>1864.69</v>
      </c>
      <c r="O34" s="23">
        <f t="shared" si="46"/>
        <v>1263.1500000000001</v>
      </c>
      <c r="P34" s="23">
        <f t="shared" si="46"/>
        <v>1024.3499999999999</v>
      </c>
      <c r="Q34" s="23">
        <f t="shared" si="46"/>
        <v>1664.47</v>
      </c>
      <c r="R34" s="23">
        <f t="shared" si="46"/>
        <v>1818.61</v>
      </c>
      <c r="S34" s="286"/>
      <c r="T34" s="23">
        <f t="shared" ref="T34:AE34" si="47">IF(T11=0,T22-(T33/3),T12+T22-((T8/T11)*T33))</f>
        <v>1826.59</v>
      </c>
      <c r="U34" s="23">
        <f t="shared" si="47"/>
        <v>3590.4399999999996</v>
      </c>
      <c r="V34" s="23">
        <f t="shared" si="47"/>
        <v>5438.78</v>
      </c>
      <c r="W34" s="23">
        <f t="shared" si="47"/>
        <v>7116.7199999999993</v>
      </c>
      <c r="X34" s="23">
        <f t="shared" si="47"/>
        <v>8950.32</v>
      </c>
      <c r="Y34" s="23">
        <f t="shared" si="47"/>
        <v>10656.61</v>
      </c>
      <c r="Z34" s="23">
        <f t="shared" si="47"/>
        <v>12447.79</v>
      </c>
      <c r="AA34" s="23">
        <f t="shared" si="47"/>
        <v>14312.480000000001</v>
      </c>
      <c r="AB34" s="23">
        <f t="shared" si="47"/>
        <v>15575.630000000001</v>
      </c>
      <c r="AC34" s="23">
        <f t="shared" si="47"/>
        <v>16599.98</v>
      </c>
      <c r="AD34" s="23">
        <f t="shared" si="47"/>
        <v>18264.45</v>
      </c>
      <c r="AE34" s="23">
        <f t="shared" si="47"/>
        <v>20083.060000000001</v>
      </c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</row>
    <row r="35" spans="1:59" s="55" customFormat="1" ht="14.25" customHeight="1">
      <c r="A35" s="152"/>
      <c r="B35" s="228"/>
      <c r="C35" s="135" t="s">
        <v>75</v>
      </c>
      <c r="D35" s="136"/>
      <c r="E35" s="94" t="s">
        <v>114</v>
      </c>
      <c r="F35" s="92" t="s">
        <v>7</v>
      </c>
      <c r="G35" s="23">
        <f>IF(G11=0,G23-(G33/3),G13+G23-((G9/G11)*G33))</f>
        <v>1702.38</v>
      </c>
      <c r="H35" s="23">
        <f t="shared" ref="H35:R35" si="48">IF(H11=0,H23-(H33/3),H13+H23-((H9/H11)*H33))</f>
        <v>1656.33</v>
      </c>
      <c r="I35" s="23">
        <f t="shared" si="48"/>
        <v>1598.95</v>
      </c>
      <c r="J35" s="23">
        <f t="shared" si="48"/>
        <v>1558.26</v>
      </c>
      <c r="K35" s="23">
        <f t="shared" si="48"/>
        <v>1872.43</v>
      </c>
      <c r="L35" s="23">
        <f t="shared" si="48"/>
        <v>1706.04</v>
      </c>
      <c r="M35" s="23">
        <f t="shared" si="48"/>
        <v>1951.43</v>
      </c>
      <c r="N35" s="23">
        <f t="shared" si="48"/>
        <v>1117.3399999999999</v>
      </c>
      <c r="O35" s="23">
        <f t="shared" si="48"/>
        <v>1305.56</v>
      </c>
      <c r="P35" s="23">
        <f t="shared" si="48"/>
        <v>1756.91</v>
      </c>
      <c r="Q35" s="23">
        <f t="shared" si="48"/>
        <v>1713.3</v>
      </c>
      <c r="R35" s="23">
        <f t="shared" si="48"/>
        <v>1702.78</v>
      </c>
      <c r="S35" s="286"/>
      <c r="T35" s="23">
        <f t="shared" ref="T35:AE35" si="49">IF(T11=0,T23-(T33/3),T13+T23-((T9/T11)*T33))</f>
        <v>1702.38</v>
      </c>
      <c r="U35" s="23">
        <f t="shared" si="49"/>
        <v>3358.71</v>
      </c>
      <c r="V35" s="23">
        <f t="shared" si="49"/>
        <v>4957.66</v>
      </c>
      <c r="W35" s="23">
        <f t="shared" si="49"/>
        <v>6515.92</v>
      </c>
      <c r="X35" s="23">
        <f t="shared" si="49"/>
        <v>8388.35</v>
      </c>
      <c r="Y35" s="23">
        <f t="shared" si="49"/>
        <v>10094.39</v>
      </c>
      <c r="Z35" s="23">
        <f t="shared" si="49"/>
        <v>12045.82</v>
      </c>
      <c r="AA35" s="23">
        <f t="shared" si="49"/>
        <v>13163.16</v>
      </c>
      <c r="AB35" s="23">
        <f t="shared" si="49"/>
        <v>14468.72</v>
      </c>
      <c r="AC35" s="23">
        <f t="shared" si="49"/>
        <v>16225.63</v>
      </c>
      <c r="AD35" s="23">
        <f t="shared" si="49"/>
        <v>17938.93</v>
      </c>
      <c r="AE35" s="23">
        <f t="shared" si="49"/>
        <v>19641.71</v>
      </c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</row>
    <row r="36" spans="1:59" s="55" customFormat="1" ht="14.25" customHeight="1">
      <c r="A36" s="152"/>
      <c r="B36" s="228"/>
      <c r="C36" s="135" t="s">
        <v>75</v>
      </c>
      <c r="D36" s="136"/>
      <c r="E36" s="102" t="s">
        <v>115</v>
      </c>
      <c r="F36" s="92" t="s">
        <v>7</v>
      </c>
      <c r="G36" s="23">
        <f>IF(G11=0,G219-(G33/3),G14+G24-((G10/G11)*G33))</f>
        <v>4573.4110000000001</v>
      </c>
      <c r="H36" s="23">
        <f t="shared" ref="H36:R36" si="50">IF(H11=0,H219-(H33/3),H14+H24-((H10/H11)*H33))</f>
        <v>4180.8280000000004</v>
      </c>
      <c r="I36" s="23">
        <f t="shared" si="50"/>
        <v>3931.384</v>
      </c>
      <c r="J36" s="23">
        <f t="shared" si="50"/>
        <v>1957.2829999999999</v>
      </c>
      <c r="K36" s="23">
        <f t="shared" si="50"/>
        <v>4645.9279999999999</v>
      </c>
      <c r="L36" s="23">
        <f t="shared" si="50"/>
        <v>4316.9489999999996</v>
      </c>
      <c r="M36" s="23">
        <f t="shared" si="50"/>
        <v>4542.9709999999995</v>
      </c>
      <c r="N36" s="23">
        <f t="shared" si="50"/>
        <v>4530.6570000000002</v>
      </c>
      <c r="O36" s="23">
        <f t="shared" si="50"/>
        <v>4281.7910000000047</v>
      </c>
      <c r="P36" s="23">
        <f t="shared" si="50"/>
        <v>4458.058</v>
      </c>
      <c r="Q36" s="23">
        <f t="shared" si="50"/>
        <v>3800.6460000000002</v>
      </c>
      <c r="R36" s="23">
        <f t="shared" si="50"/>
        <v>3544.5650000000001</v>
      </c>
      <c r="S36" s="286"/>
      <c r="T36" s="23">
        <f t="shared" ref="T36:AE36" si="51">IF(T11=0,T219-(T33/3),T14+T24-((T10/T11)*T33))</f>
        <v>4573.4110000000001</v>
      </c>
      <c r="U36" s="23">
        <f t="shared" si="51"/>
        <v>8754.2390000000014</v>
      </c>
      <c r="V36" s="23">
        <f t="shared" si="51"/>
        <v>12685.623000000001</v>
      </c>
      <c r="W36" s="23">
        <f t="shared" si="51"/>
        <v>14642.906000000001</v>
      </c>
      <c r="X36" s="23">
        <f t="shared" si="51"/>
        <v>19288.834000000003</v>
      </c>
      <c r="Y36" s="23">
        <f t="shared" si="51"/>
        <v>23605.783000000003</v>
      </c>
      <c r="Z36" s="23">
        <f t="shared" si="51"/>
        <v>28148.754000000001</v>
      </c>
      <c r="AA36" s="23">
        <f t="shared" si="51"/>
        <v>32679.411</v>
      </c>
      <c r="AB36" s="23">
        <f t="shared" si="51"/>
        <v>36961.202000000005</v>
      </c>
      <c r="AC36" s="23">
        <f t="shared" si="51"/>
        <v>41419.26</v>
      </c>
      <c r="AD36" s="23">
        <f t="shared" si="51"/>
        <v>45219.906000000003</v>
      </c>
      <c r="AE36" s="23">
        <f t="shared" si="51"/>
        <v>48764.471000000005</v>
      </c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5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</row>
    <row r="37" spans="1:59" s="55" customFormat="1" ht="14.25" customHeight="1">
      <c r="A37" s="152"/>
      <c r="B37" s="229"/>
      <c r="C37" s="132" t="s">
        <v>75</v>
      </c>
      <c r="D37" s="132"/>
      <c r="E37" s="132"/>
      <c r="F37" s="96" t="s">
        <v>7</v>
      </c>
      <c r="G37" s="23">
        <f>G34+G35+G36</f>
        <v>8102.3810000000003</v>
      </c>
      <c r="H37" s="23">
        <f t="shared" ref="H37:AE37" si="52">H34+H35+H36</f>
        <v>7601.0079999999998</v>
      </c>
      <c r="I37" s="23">
        <f t="shared" si="52"/>
        <v>7378.674</v>
      </c>
      <c r="J37" s="23">
        <f t="shared" si="52"/>
        <v>5193.4830000000002</v>
      </c>
      <c r="K37" s="23">
        <f t="shared" si="52"/>
        <v>8351.9579999999987</v>
      </c>
      <c r="L37" s="23">
        <f t="shared" si="52"/>
        <v>7729.2789999999995</v>
      </c>
      <c r="M37" s="23">
        <f t="shared" si="52"/>
        <v>8285.5810000000001</v>
      </c>
      <c r="N37" s="23">
        <f t="shared" si="52"/>
        <v>7512.6869999999999</v>
      </c>
      <c r="O37" s="23">
        <f t="shared" si="52"/>
        <v>6850.5010000000048</v>
      </c>
      <c r="P37" s="23">
        <f t="shared" si="52"/>
        <v>7239.3180000000002</v>
      </c>
      <c r="Q37" s="23">
        <f t="shared" si="52"/>
        <v>7178.4160000000002</v>
      </c>
      <c r="R37" s="23">
        <f t="shared" si="52"/>
        <v>7065.9549999999999</v>
      </c>
      <c r="S37" s="286"/>
      <c r="T37" s="23">
        <f t="shared" si="52"/>
        <v>8102.3810000000003</v>
      </c>
      <c r="U37" s="23">
        <f t="shared" si="52"/>
        <v>15703.389000000001</v>
      </c>
      <c r="V37" s="23">
        <f t="shared" si="52"/>
        <v>23082.063000000002</v>
      </c>
      <c r="W37" s="23">
        <f t="shared" si="52"/>
        <v>28275.546000000002</v>
      </c>
      <c r="X37" s="23">
        <f t="shared" si="52"/>
        <v>36627.504000000001</v>
      </c>
      <c r="Y37" s="23">
        <f t="shared" si="52"/>
        <v>44356.783000000003</v>
      </c>
      <c r="Z37" s="23">
        <f t="shared" si="52"/>
        <v>52642.364000000001</v>
      </c>
      <c r="AA37" s="23">
        <f t="shared" si="52"/>
        <v>60155.050999999999</v>
      </c>
      <c r="AB37" s="23">
        <f t="shared" si="52"/>
        <v>67005.551999999996</v>
      </c>
      <c r="AC37" s="23">
        <f t="shared" si="52"/>
        <v>74244.87</v>
      </c>
      <c r="AD37" s="23">
        <f t="shared" si="52"/>
        <v>81423.286000000007</v>
      </c>
      <c r="AE37" s="23">
        <f t="shared" si="52"/>
        <v>88489.241000000009</v>
      </c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5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</row>
    <row r="38" spans="1:59" s="55" customFormat="1" ht="14.25" customHeight="1">
      <c r="A38" s="152"/>
      <c r="B38" s="227">
        <v>8</v>
      </c>
      <c r="C38" s="135" t="s">
        <v>9</v>
      </c>
      <c r="D38" s="136"/>
      <c r="E38" s="94" t="s">
        <v>113</v>
      </c>
      <c r="F38" s="92" t="s">
        <v>7</v>
      </c>
      <c r="G38" s="23">
        <f t="shared" ref="G38:R38" si="53">G8-G12-G25+G29</f>
        <v>219.46600000000183</v>
      </c>
      <c r="H38" s="23">
        <f t="shared" si="53"/>
        <v>187.10600000000107</v>
      </c>
      <c r="I38" s="23">
        <f t="shared" si="53"/>
        <v>-350.8179999999989</v>
      </c>
      <c r="J38" s="23">
        <f t="shared" si="53"/>
        <v>190.78099999999893</v>
      </c>
      <c r="K38" s="23">
        <f t="shared" si="53"/>
        <v>261.80199999999968</v>
      </c>
      <c r="L38" s="23">
        <f t="shared" si="53"/>
        <v>237.03599999999926</v>
      </c>
      <c r="M38" s="23">
        <f t="shared" si="53"/>
        <v>215.08700000000121</v>
      </c>
      <c r="N38" s="23">
        <f t="shared" si="53"/>
        <v>204.08400000000097</v>
      </c>
      <c r="O38" s="23">
        <f t="shared" si="53"/>
        <v>31.496000000001455</v>
      </c>
      <c r="P38" s="23">
        <f t="shared" si="53"/>
        <v>188.51399999999967</v>
      </c>
      <c r="Q38" s="23">
        <f t="shared" si="53"/>
        <v>151.87700000000223</v>
      </c>
      <c r="R38" s="23">
        <f t="shared" si="53"/>
        <v>171.07699999999932</v>
      </c>
      <c r="S38" s="286"/>
      <c r="T38" s="23">
        <f t="shared" ref="T38:AE38" si="54">T8-T12-T25+T29</f>
        <v>219.46600000000183</v>
      </c>
      <c r="U38" s="23">
        <f t="shared" si="54"/>
        <v>406.57200000000654</v>
      </c>
      <c r="V38" s="23">
        <f t="shared" si="54"/>
        <v>55.754000000011288</v>
      </c>
      <c r="W38" s="23">
        <f t="shared" si="54"/>
        <v>246.53500000001205</v>
      </c>
      <c r="X38" s="23">
        <f t="shared" si="54"/>
        <v>508.33700000000078</v>
      </c>
      <c r="Y38" s="23">
        <f t="shared" si="54"/>
        <v>745.37300000001278</v>
      </c>
      <c r="Z38" s="23">
        <f t="shared" si="54"/>
        <v>960.4600000000213</v>
      </c>
      <c r="AA38" s="23">
        <f t="shared" si="54"/>
        <v>1164.544000000004</v>
      </c>
      <c r="AB38" s="23">
        <f t="shared" si="54"/>
        <v>1196.0399999999836</v>
      </c>
      <c r="AC38" s="23">
        <f t="shared" si="54"/>
        <v>1384.5539999999596</v>
      </c>
      <c r="AD38" s="23">
        <f t="shared" si="54"/>
        <v>1536.4309999999673</v>
      </c>
      <c r="AE38" s="23">
        <f t="shared" si="54"/>
        <v>1707.5079999999866</v>
      </c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</row>
    <row r="39" spans="1:59" s="55" customFormat="1" ht="14.25" customHeight="1">
      <c r="A39" s="152"/>
      <c r="B39" s="228"/>
      <c r="C39" s="135" t="s">
        <v>9</v>
      </c>
      <c r="D39" s="136"/>
      <c r="E39" s="94" t="s">
        <v>114</v>
      </c>
      <c r="F39" s="92" t="s">
        <v>7</v>
      </c>
      <c r="G39" s="23">
        <f t="shared" ref="G39:R39" si="55">G9-G13-G26+G30</f>
        <v>178.76999999999919</v>
      </c>
      <c r="H39" s="23">
        <f t="shared" si="55"/>
        <v>136.07500000000073</v>
      </c>
      <c r="I39" s="23">
        <f t="shared" si="55"/>
        <v>-332.62100000000004</v>
      </c>
      <c r="J39" s="23">
        <f t="shared" si="55"/>
        <v>166.01099999999997</v>
      </c>
      <c r="K39" s="23">
        <f t="shared" si="55"/>
        <v>157.83699999999953</v>
      </c>
      <c r="L39" s="23">
        <f t="shared" si="55"/>
        <v>194.34599999999955</v>
      </c>
      <c r="M39" s="23">
        <f t="shared" si="55"/>
        <v>113.42899999999989</v>
      </c>
      <c r="N39" s="23">
        <f t="shared" si="55"/>
        <v>158.96199999999922</v>
      </c>
      <c r="O39" s="23">
        <f t="shared" si="55"/>
        <v>197.0470000000002</v>
      </c>
      <c r="P39" s="23">
        <f t="shared" si="55"/>
        <v>435.71899999999823</v>
      </c>
      <c r="Q39" s="23">
        <f t="shared" si="55"/>
        <v>162.18700000000172</v>
      </c>
      <c r="R39" s="23">
        <f t="shared" si="55"/>
        <v>171.06999999999971</v>
      </c>
      <c r="S39" s="286"/>
      <c r="T39" s="23">
        <f t="shared" ref="T39:AE39" si="56">T9-T13-T26+T30</f>
        <v>178.76999999999919</v>
      </c>
      <c r="U39" s="23">
        <f t="shared" si="56"/>
        <v>314.84500000000173</v>
      </c>
      <c r="V39" s="23">
        <f t="shared" si="56"/>
        <v>-17.776000000000117</v>
      </c>
      <c r="W39" s="23">
        <f t="shared" si="56"/>
        <v>148.2350000000053</v>
      </c>
      <c r="X39" s="23">
        <f t="shared" si="56"/>
        <v>306.07199999999756</v>
      </c>
      <c r="Y39" s="23">
        <f t="shared" si="56"/>
        <v>500.41800000000256</v>
      </c>
      <c r="Z39" s="23">
        <f t="shared" si="56"/>
        <v>613.84700000001703</v>
      </c>
      <c r="AA39" s="23">
        <f t="shared" si="56"/>
        <v>772.80900000000349</v>
      </c>
      <c r="AB39" s="23">
        <f t="shared" si="56"/>
        <v>969.85599999999272</v>
      </c>
      <c r="AC39" s="23">
        <f t="shared" si="56"/>
        <v>1405.5750000000037</v>
      </c>
      <c r="AD39" s="23">
        <f t="shared" si="56"/>
        <v>1567.762000000009</v>
      </c>
      <c r="AE39" s="23">
        <f t="shared" si="56"/>
        <v>1738.832000000016</v>
      </c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</row>
    <row r="40" spans="1:59" s="55" customFormat="1" ht="14.25" customHeight="1">
      <c r="A40" s="152"/>
      <c r="B40" s="228"/>
      <c r="C40" s="135" t="s">
        <v>9</v>
      </c>
      <c r="D40" s="136"/>
      <c r="E40" s="102" t="s">
        <v>115</v>
      </c>
      <c r="F40" s="92" t="s">
        <v>7</v>
      </c>
      <c r="G40" s="23">
        <f t="shared" ref="G40:Q40" si="57">G10-G14-G27+G31</f>
        <v>-4.9000000006344635E-2</v>
      </c>
      <c r="H40" s="23">
        <f t="shared" si="57"/>
        <v>-8.9140000000047142</v>
      </c>
      <c r="I40" s="23">
        <f t="shared" si="57"/>
        <v>31.00500000000568</v>
      </c>
      <c r="J40" s="23">
        <f t="shared" si="57"/>
        <v>264.30899999999951</v>
      </c>
      <c r="K40" s="23">
        <f t="shared" si="57"/>
        <v>1.287999999995227</v>
      </c>
      <c r="L40" s="23">
        <f t="shared" si="57"/>
        <v>0.49999999999272404</v>
      </c>
      <c r="M40" s="23">
        <f t="shared" si="57"/>
        <v>-53.167999999997846</v>
      </c>
      <c r="N40" s="23">
        <f t="shared" si="57"/>
        <v>1.0480000000008731</v>
      </c>
      <c r="O40" s="23">
        <f t="shared" si="57"/>
        <v>149.578</v>
      </c>
      <c r="P40" s="23">
        <f t="shared" si="57"/>
        <v>-0.54200000000128057</v>
      </c>
      <c r="Q40" s="23">
        <f t="shared" si="57"/>
        <v>800.72600000000239</v>
      </c>
      <c r="R40" s="23">
        <f>R10-R14-R27+R31</f>
        <v>887.08000000000311</v>
      </c>
      <c r="S40" s="286"/>
      <c r="T40" s="23">
        <f t="shared" ref="T40:AE40" si="58">T10-T14-T27+T31</f>
        <v>-4.9000000006344635E-2</v>
      </c>
      <c r="U40" s="23">
        <f t="shared" si="58"/>
        <v>-8.9630000000110588</v>
      </c>
      <c r="V40" s="23">
        <f t="shared" si="58"/>
        <v>22.041999999983702</v>
      </c>
      <c r="W40" s="23">
        <f t="shared" si="58"/>
        <v>286.35099999998869</v>
      </c>
      <c r="X40" s="23">
        <f t="shared" si="58"/>
        <v>287.63899999998392</v>
      </c>
      <c r="Y40" s="23">
        <f t="shared" si="58"/>
        <v>288.13899999998392</v>
      </c>
      <c r="Z40" s="23">
        <f t="shared" si="58"/>
        <v>234.9709999999497</v>
      </c>
      <c r="AA40" s="23">
        <f t="shared" si="58"/>
        <v>236.01899999998693</v>
      </c>
      <c r="AB40" s="23">
        <f t="shared" si="58"/>
        <v>385.59699999998691</v>
      </c>
      <c r="AC40" s="23">
        <f t="shared" si="58"/>
        <v>385.05499999997107</v>
      </c>
      <c r="AD40" s="23">
        <f t="shared" si="58"/>
        <v>1185.7809999999954</v>
      </c>
      <c r="AE40" s="23">
        <f t="shared" si="58"/>
        <v>2072.8610000000131</v>
      </c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</row>
    <row r="41" spans="1:59" s="55" customFormat="1" ht="14.25" customHeight="1">
      <c r="A41" s="152"/>
      <c r="B41" s="229"/>
      <c r="C41" s="132" t="s">
        <v>9</v>
      </c>
      <c r="D41" s="132"/>
      <c r="E41" s="132"/>
      <c r="F41" s="96" t="s">
        <v>7</v>
      </c>
      <c r="G41" s="23">
        <f>SUM(G38:G40)</f>
        <v>398.18699999999467</v>
      </c>
      <c r="H41" s="23">
        <f t="shared" ref="H41:AE41" si="59">SUM(H38:H40)</f>
        <v>314.2669999999971</v>
      </c>
      <c r="I41" s="23">
        <f t="shared" si="59"/>
        <v>-652.43399999999326</v>
      </c>
      <c r="J41" s="23">
        <f t="shared" si="59"/>
        <v>621.10099999999841</v>
      </c>
      <c r="K41" s="23">
        <f t="shared" si="59"/>
        <v>420.92699999999445</v>
      </c>
      <c r="L41" s="23">
        <f t="shared" si="59"/>
        <v>431.88199999999154</v>
      </c>
      <c r="M41" s="23">
        <f t="shared" si="59"/>
        <v>275.34800000000325</v>
      </c>
      <c r="N41" s="23">
        <f t="shared" si="59"/>
        <v>364.09400000000102</v>
      </c>
      <c r="O41" s="23">
        <f t="shared" si="59"/>
        <v>378.12100000000169</v>
      </c>
      <c r="P41" s="23">
        <f t="shared" si="59"/>
        <v>623.69099999999662</v>
      </c>
      <c r="Q41" s="23">
        <f t="shared" si="59"/>
        <v>1114.7900000000063</v>
      </c>
      <c r="R41" s="23">
        <f t="shared" si="59"/>
        <v>1229.2270000000021</v>
      </c>
      <c r="S41" s="286"/>
      <c r="T41" s="23">
        <f t="shared" si="59"/>
        <v>398.18699999999467</v>
      </c>
      <c r="U41" s="23">
        <f t="shared" si="59"/>
        <v>712.45399999999722</v>
      </c>
      <c r="V41" s="23">
        <f t="shared" si="59"/>
        <v>60.019999999994873</v>
      </c>
      <c r="W41" s="23">
        <f t="shared" si="59"/>
        <v>681.12100000000601</v>
      </c>
      <c r="X41" s="23">
        <f t="shared" si="59"/>
        <v>1102.0479999999823</v>
      </c>
      <c r="Y41" s="23">
        <f t="shared" si="59"/>
        <v>1533.9299999999994</v>
      </c>
      <c r="Z41" s="23">
        <f t="shared" si="59"/>
        <v>1809.2779999999882</v>
      </c>
      <c r="AA41" s="23">
        <f t="shared" si="59"/>
        <v>2173.3719999999944</v>
      </c>
      <c r="AB41" s="23">
        <f t="shared" si="59"/>
        <v>2551.4929999999631</v>
      </c>
      <c r="AC41" s="23">
        <f t="shared" si="59"/>
        <v>3175.1839999999347</v>
      </c>
      <c r="AD41" s="23">
        <f t="shared" si="59"/>
        <v>4289.973999999972</v>
      </c>
      <c r="AE41" s="23">
        <f t="shared" si="59"/>
        <v>5519.2010000000155</v>
      </c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</row>
    <row r="42" spans="1:59" s="55" customFormat="1" ht="14.25" customHeight="1">
      <c r="A42" s="152"/>
      <c r="B42" s="94">
        <v>9</v>
      </c>
      <c r="C42" s="233" t="s">
        <v>136</v>
      </c>
      <c r="D42" s="233"/>
      <c r="E42" s="233"/>
      <c r="F42" s="92" t="s">
        <v>10</v>
      </c>
      <c r="G42" s="23">
        <f t="shared" ref="G42:R42" si="60">IF(G11=0,0,G37/G11*100)</f>
        <v>10.680100041811508</v>
      </c>
      <c r="H42" s="23">
        <f t="shared" si="60"/>
        <v>10.902623224901042</v>
      </c>
      <c r="I42" s="23">
        <f t="shared" si="60"/>
        <v>10.925323543194986</v>
      </c>
      <c r="J42" s="23">
        <f t="shared" si="60"/>
        <v>10.74963948693822</v>
      </c>
      <c r="K42" s="23">
        <f t="shared" si="60"/>
        <v>10.704333841552502</v>
      </c>
      <c r="L42" s="23">
        <f t="shared" si="60"/>
        <v>10.583512662786324</v>
      </c>
      <c r="M42" s="23">
        <f t="shared" si="60"/>
        <v>10.843072547697341</v>
      </c>
      <c r="N42" s="23">
        <f t="shared" si="60"/>
        <v>10.744294724864947</v>
      </c>
      <c r="O42" s="23">
        <f t="shared" si="60"/>
        <v>10.755129114909764</v>
      </c>
      <c r="P42" s="23">
        <f t="shared" si="60"/>
        <v>10.56566978062202</v>
      </c>
      <c r="Q42" s="23">
        <f t="shared" si="60"/>
        <v>9.8856182642807777</v>
      </c>
      <c r="R42" s="23">
        <f t="shared" si="60"/>
        <v>10.246747188108477</v>
      </c>
      <c r="S42" s="286"/>
      <c r="T42" s="23">
        <f t="shared" ref="T42:AE42" si="61">IF(T11=0,0,T37/T11*100)</f>
        <v>10.680100041811508</v>
      </c>
      <c r="U42" s="23">
        <f t="shared" si="61"/>
        <v>10.786663719406144</v>
      </c>
      <c r="V42" s="23">
        <f t="shared" si="61"/>
        <v>10.830605004615501</v>
      </c>
      <c r="W42" s="23">
        <f t="shared" si="61"/>
        <v>10.815642433312284</v>
      </c>
      <c r="X42" s="23">
        <f t="shared" si="61"/>
        <v>10.790058117687344</v>
      </c>
      <c r="Y42" s="23">
        <f t="shared" si="61"/>
        <v>10.753489028124402</v>
      </c>
      <c r="Z42" s="23">
        <f t="shared" si="61"/>
        <v>10.767490633839023</v>
      </c>
      <c r="AA42" s="23">
        <f t="shared" si="61"/>
        <v>10.76458825498254</v>
      </c>
      <c r="AB42" s="23">
        <f t="shared" si="61"/>
        <v>10.763620409680209</v>
      </c>
      <c r="AC42" s="23">
        <f t="shared" si="61"/>
        <v>10.743993280350859</v>
      </c>
      <c r="AD42" s="23">
        <f t="shared" si="61"/>
        <v>10.662371317822981</v>
      </c>
      <c r="AE42" s="23">
        <f t="shared" si="61"/>
        <v>10.627948645993854</v>
      </c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</row>
    <row r="43" spans="1:59" s="55" customFormat="1" ht="14.25" customHeight="1">
      <c r="A43" s="152"/>
      <c r="B43" s="94">
        <v>10</v>
      </c>
      <c r="C43" s="233" t="s">
        <v>137</v>
      </c>
      <c r="D43" s="233"/>
      <c r="E43" s="233"/>
      <c r="F43" s="92" t="s">
        <v>10</v>
      </c>
      <c r="G43" s="23">
        <f t="shared" ref="G43:R43" si="62">IF(G11=0,0,(G37+G41)/G11*100)</f>
        <v>11.204967607944075</v>
      </c>
      <c r="H43" s="23">
        <f t="shared" si="62"/>
        <v>11.353396950309559</v>
      </c>
      <c r="I43" s="23">
        <f t="shared" si="62"/>
        <v>9.9592891933130439</v>
      </c>
      <c r="J43" s="23">
        <f t="shared" si="62"/>
        <v>12.035214472930626</v>
      </c>
      <c r="K43" s="23">
        <f t="shared" si="62"/>
        <v>11.243817293327897</v>
      </c>
      <c r="L43" s="23">
        <f t="shared" si="62"/>
        <v>11.174878120784332</v>
      </c>
      <c r="M43" s="23">
        <f t="shared" si="62"/>
        <v>11.203411592100311</v>
      </c>
      <c r="N43" s="23">
        <f t="shared" si="62"/>
        <v>11.265004990520229</v>
      </c>
      <c r="O43" s="23">
        <f t="shared" si="62"/>
        <v>11.348770394001441</v>
      </c>
      <c r="P43" s="23">
        <f t="shared" si="62"/>
        <v>11.475936901246628</v>
      </c>
      <c r="Q43" s="23">
        <f t="shared" si="62"/>
        <v>11.420829985757718</v>
      </c>
      <c r="R43" s="23">
        <f t="shared" si="62"/>
        <v>12.029319863110942</v>
      </c>
      <c r="S43" s="286"/>
      <c r="T43" s="23">
        <f t="shared" ref="T43:AE43" si="63">IF(T11=0,0,(T37+T41)/T11*100)</f>
        <v>11.204967607944075</v>
      </c>
      <c r="U43" s="23">
        <f t="shared" si="63"/>
        <v>11.276048635843336</v>
      </c>
      <c r="V43" s="23">
        <f t="shared" si="63"/>
        <v>10.858767691476592</v>
      </c>
      <c r="W43" s="23">
        <f t="shared" si="63"/>
        <v>11.076177143758555</v>
      </c>
      <c r="X43" s="23">
        <f t="shared" si="63"/>
        <v>11.114709286068376</v>
      </c>
      <c r="Y43" s="23">
        <f t="shared" si="63"/>
        <v>11.125362241402986</v>
      </c>
      <c r="Z43" s="23">
        <f t="shared" si="63"/>
        <v>11.137561094941621</v>
      </c>
      <c r="AA43" s="23">
        <f t="shared" si="63"/>
        <v>11.153507461532756</v>
      </c>
      <c r="AB43" s="23">
        <f t="shared" si="63"/>
        <v>11.173486477643589</v>
      </c>
      <c r="AC43" s="23">
        <f t="shared" si="63"/>
        <v>11.203474932886271</v>
      </c>
      <c r="AD43" s="23">
        <f t="shared" si="63"/>
        <v>11.224142992473965</v>
      </c>
      <c r="AE43" s="23">
        <f t="shared" si="63"/>
        <v>11.290829060969026</v>
      </c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</row>
    <row r="44" spans="1:59" s="55" customFormat="1" ht="15" customHeight="1">
      <c r="A44" s="152"/>
      <c r="B44" s="221">
        <v>11</v>
      </c>
      <c r="C44" s="140" t="s">
        <v>138</v>
      </c>
      <c r="D44" s="141"/>
      <c r="E44" s="94" t="s">
        <v>113</v>
      </c>
      <c r="F44" s="92" t="s">
        <v>7</v>
      </c>
      <c r="G44" s="23">
        <f>IF(G11=0,G25-G29-G22+(G33/3),G25-G29-G22+((G8/G11)*G33))</f>
        <v>15607.843999999999</v>
      </c>
      <c r="H44" s="23">
        <f t="shared" ref="H44:R44" si="64">IF(H11=0,H25-H29-H22+(H33/3),H25-H29-H22+((H8/H11)*H33))</f>
        <v>14404.163999999999</v>
      </c>
      <c r="I44" s="23">
        <f t="shared" si="64"/>
        <v>15369.858</v>
      </c>
      <c r="J44" s="23">
        <f t="shared" si="64"/>
        <v>14491.499</v>
      </c>
      <c r="K44" s="23">
        <f>IF(K11=0,K25-K29-K22+(K33/3),K25-K29-K22+((K8/K11)*K33))</f>
        <v>16026.958000000001</v>
      </c>
      <c r="L44" s="23">
        <f t="shared" si="64"/>
        <v>14699.923999999999</v>
      </c>
      <c r="M44" s="23">
        <f t="shared" si="64"/>
        <v>15802.932999999999</v>
      </c>
      <c r="N44" s="23">
        <f t="shared" si="64"/>
        <v>15650.606</v>
      </c>
      <c r="O44" s="23">
        <f t="shared" si="64"/>
        <v>10673.294</v>
      </c>
      <c r="P44" s="23">
        <f t="shared" si="64"/>
        <v>9632.5660000000007</v>
      </c>
      <c r="Q44" s="23">
        <f t="shared" si="64"/>
        <v>15372.713</v>
      </c>
      <c r="R44" s="23">
        <f t="shared" si="64"/>
        <v>14914.543</v>
      </c>
      <c r="S44" s="286"/>
      <c r="T44" s="23">
        <f t="shared" ref="T44:AE44" si="65">IF(T11=0,T25-T29-T22+(T33/3),T25-T29-T22+((T8/T11)*T33))</f>
        <v>15607.843999999999</v>
      </c>
      <c r="U44" s="23">
        <f t="shared" si="65"/>
        <v>30012.007999999998</v>
      </c>
      <c r="V44" s="23">
        <f t="shared" si="65"/>
        <v>45381.866000000002</v>
      </c>
      <c r="W44" s="23">
        <f t="shared" si="65"/>
        <v>59873.364999999998</v>
      </c>
      <c r="X44" s="23">
        <f t="shared" si="65"/>
        <v>75900.323000000004</v>
      </c>
      <c r="Y44" s="23">
        <f t="shared" si="65"/>
        <v>90600.247000000003</v>
      </c>
      <c r="Z44" s="23">
        <f t="shared" si="65"/>
        <v>106403.18</v>
      </c>
      <c r="AA44" s="23">
        <f t="shared" si="65"/>
        <v>122053.78599999999</v>
      </c>
      <c r="AB44" s="23">
        <f t="shared" si="65"/>
        <v>132727.08000000002</v>
      </c>
      <c r="AC44" s="23">
        <f t="shared" si="65"/>
        <v>142359.64600000004</v>
      </c>
      <c r="AD44" s="23">
        <f t="shared" si="65"/>
        <v>157732.35900000003</v>
      </c>
      <c r="AE44" s="23">
        <f t="shared" si="65"/>
        <v>172646.90200000003</v>
      </c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</row>
    <row r="45" spans="1:59" s="55" customFormat="1" ht="15" customHeight="1">
      <c r="A45" s="152"/>
      <c r="B45" s="222"/>
      <c r="C45" s="140" t="s">
        <v>138</v>
      </c>
      <c r="D45" s="141"/>
      <c r="E45" s="94" t="s">
        <v>114</v>
      </c>
      <c r="F45" s="92" t="s">
        <v>7</v>
      </c>
      <c r="G45" s="23">
        <f t="shared" ref="G45:R45" si="66">IF(G11=0,G26-G30-G23+(G33/3),G26-G30-G23+((G9/G11)*G33))</f>
        <v>15662.28</v>
      </c>
      <c r="H45" s="23">
        <f t="shared" si="66"/>
        <v>14564.965</v>
      </c>
      <c r="I45" s="23">
        <f t="shared" si="66"/>
        <v>14949.410999999998</v>
      </c>
      <c r="J45" s="23">
        <f t="shared" si="66"/>
        <v>13699.978999999999</v>
      </c>
      <c r="K45" s="23">
        <f t="shared" si="66"/>
        <v>16394.753000000001</v>
      </c>
      <c r="L45" s="23">
        <f>IF(L11=0,L26-L30-L23+(L33/3),L26-L30-L23+((L9/L11)*L33))</f>
        <v>15158.843999999999</v>
      </c>
      <c r="M45" s="23">
        <f t="shared" si="66"/>
        <v>15460.690999999999</v>
      </c>
      <c r="N45" s="23">
        <f t="shared" si="66"/>
        <v>9668.1880000000001</v>
      </c>
      <c r="O45" s="23">
        <f t="shared" si="66"/>
        <v>11716.073</v>
      </c>
      <c r="P45" s="23">
        <f t="shared" si="66"/>
        <v>15132.381000000001</v>
      </c>
      <c r="Q45" s="23">
        <f t="shared" si="66"/>
        <v>14849.782999999999</v>
      </c>
      <c r="R45" s="23">
        <f t="shared" si="66"/>
        <v>14656.26</v>
      </c>
      <c r="S45" s="286"/>
      <c r="T45" s="23">
        <f t="shared" ref="T45:AE45" si="67">IF(T11=0,T26-T30-T23+(T33/3),T26-T30-T23+((T9/T11)*T33))</f>
        <v>15662.28</v>
      </c>
      <c r="U45" s="23">
        <f t="shared" si="67"/>
        <v>30227.245000000003</v>
      </c>
      <c r="V45" s="23">
        <f t="shared" si="67"/>
        <v>45176.656000000003</v>
      </c>
      <c r="W45" s="23">
        <f t="shared" si="67"/>
        <v>58876.635000000002</v>
      </c>
      <c r="X45" s="23">
        <f t="shared" si="67"/>
        <v>75271.388000000006</v>
      </c>
      <c r="Y45" s="23">
        <f t="shared" si="67"/>
        <v>90430.232000000004</v>
      </c>
      <c r="Z45" s="23">
        <f t="shared" si="67"/>
        <v>105890.923</v>
      </c>
      <c r="AA45" s="23">
        <f t="shared" si="67"/>
        <v>115559.111</v>
      </c>
      <c r="AB45" s="23">
        <f t="shared" si="67"/>
        <v>127275.18400000001</v>
      </c>
      <c r="AC45" s="23">
        <f t="shared" si="67"/>
        <v>142407.565</v>
      </c>
      <c r="AD45" s="23">
        <f t="shared" si="67"/>
        <v>157257.348</v>
      </c>
      <c r="AE45" s="23">
        <f t="shared" si="67"/>
        <v>171913.60800000001</v>
      </c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</row>
    <row r="46" spans="1:59" s="55" customFormat="1" ht="15" customHeight="1">
      <c r="A46" s="152"/>
      <c r="B46" s="222"/>
      <c r="C46" s="140" t="s">
        <v>138</v>
      </c>
      <c r="D46" s="141"/>
      <c r="E46" s="102" t="s">
        <v>115</v>
      </c>
      <c r="F46" s="92" t="s">
        <v>7</v>
      </c>
      <c r="G46" s="23">
        <f t="shared" ref="G46:R46" si="68">IF(G11=0,G27-G31-G24+(G33/3),G27-G31-G24+((G10/G11)*G33))</f>
        <v>36093.588000000003</v>
      </c>
      <c r="H46" s="23">
        <f t="shared" si="68"/>
        <v>32832.836000000003</v>
      </c>
      <c r="I46" s="23">
        <f t="shared" si="68"/>
        <v>30491.841</v>
      </c>
      <c r="J46" s="23">
        <f t="shared" si="68"/>
        <v>14307.028</v>
      </c>
      <c r="K46" s="23">
        <f t="shared" si="68"/>
        <v>36829.484000000004</v>
      </c>
      <c r="L46" s="23">
        <f t="shared" si="68"/>
        <v>35011.391000000003</v>
      </c>
      <c r="M46" s="23">
        <f t="shared" si="68"/>
        <v>36589.036999999997</v>
      </c>
      <c r="N46" s="23">
        <f t="shared" si="68"/>
        <v>36726.994999999995</v>
      </c>
      <c r="O46" s="23">
        <f t="shared" si="68"/>
        <v>34077.210999999996</v>
      </c>
      <c r="P46" s="23">
        <f t="shared" si="68"/>
        <v>35889.404000000002</v>
      </c>
      <c r="Q46" s="23">
        <f t="shared" si="68"/>
        <v>34099.038</v>
      </c>
      <c r="R46" s="23">
        <f t="shared" si="68"/>
        <v>31092.045000000002</v>
      </c>
      <c r="S46" s="286"/>
      <c r="T46" s="23">
        <f t="shared" ref="T46:AE46" si="69">IF(T11=0,T27-T31-T24+(T33/3),T27-T31-T24+((T10/T11)*T33))</f>
        <v>36093.588000000003</v>
      </c>
      <c r="U46" s="23">
        <f t="shared" si="69"/>
        <v>68926.424000000014</v>
      </c>
      <c r="V46" s="23">
        <f t="shared" si="69"/>
        <v>99418.264999999999</v>
      </c>
      <c r="W46" s="23">
        <f t="shared" si="69"/>
        <v>113725.29299999999</v>
      </c>
      <c r="X46" s="23">
        <f t="shared" si="69"/>
        <v>150554.777</v>
      </c>
      <c r="Y46" s="23">
        <f t="shared" si="69"/>
        <v>185566.16800000001</v>
      </c>
      <c r="Z46" s="23">
        <f t="shared" si="69"/>
        <v>222155.20500000002</v>
      </c>
      <c r="AA46" s="23">
        <f t="shared" si="69"/>
        <v>258882.2</v>
      </c>
      <c r="AB46" s="23">
        <f t="shared" si="69"/>
        <v>292959.41100000002</v>
      </c>
      <c r="AC46" s="23">
        <f t="shared" si="69"/>
        <v>328848.815</v>
      </c>
      <c r="AD46" s="23">
        <f t="shared" si="69"/>
        <v>362947.853</v>
      </c>
      <c r="AE46" s="23">
        <f t="shared" si="69"/>
        <v>394039.89799999999</v>
      </c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</row>
    <row r="47" spans="1:59" ht="21.75" customHeight="1">
      <c r="A47" s="152"/>
      <c r="B47" s="223"/>
      <c r="C47" s="254" t="s">
        <v>138</v>
      </c>
      <c r="D47" s="255"/>
      <c r="E47" s="256"/>
      <c r="F47" s="95" t="s">
        <v>7</v>
      </c>
      <c r="G47" s="25">
        <f t="shared" ref="G47:Q47" si="70">G28+G16-G32-G17+G33</f>
        <v>67363.712000000014</v>
      </c>
      <c r="H47" s="25">
        <f t="shared" si="70"/>
        <v>61801.965000000004</v>
      </c>
      <c r="I47" s="25">
        <f t="shared" si="70"/>
        <v>60811.11</v>
      </c>
      <c r="J47" s="25">
        <f t="shared" si="70"/>
        <v>42498.506000000001</v>
      </c>
      <c r="K47" s="25">
        <f t="shared" si="70"/>
        <v>69251.194999999992</v>
      </c>
      <c r="L47" s="25">
        <f t="shared" si="70"/>
        <v>64870.159</v>
      </c>
      <c r="M47" s="25">
        <f t="shared" si="70"/>
        <v>67852.660999999993</v>
      </c>
      <c r="N47" s="25">
        <f t="shared" si="70"/>
        <v>62045.788999999997</v>
      </c>
      <c r="O47" s="25">
        <f t="shared" si="70"/>
        <v>56466.577999999994</v>
      </c>
      <c r="P47" s="25">
        <f t="shared" si="70"/>
        <v>60654.351000000002</v>
      </c>
      <c r="Q47" s="25">
        <f t="shared" si="70"/>
        <v>64321.534</v>
      </c>
      <c r="R47" s="25">
        <f>R28+R16-R32-R17+R33</f>
        <v>60662.847999999998</v>
      </c>
      <c r="S47" s="286"/>
      <c r="T47" s="25">
        <f t="shared" ref="T47:AE47" si="71">T28+T16-T32-T17+T33</f>
        <v>67363.712000000014</v>
      </c>
      <c r="U47" s="25">
        <f t="shared" si="71"/>
        <v>129165.67700000001</v>
      </c>
      <c r="V47" s="25">
        <f t="shared" si="71"/>
        <v>189976.78700000001</v>
      </c>
      <c r="W47" s="25">
        <f t="shared" si="71"/>
        <v>232475.29299999998</v>
      </c>
      <c r="X47" s="25">
        <f t="shared" si="71"/>
        <v>301726.48800000001</v>
      </c>
      <c r="Y47" s="25">
        <f t="shared" si="71"/>
        <v>366596.647</v>
      </c>
      <c r="Z47" s="25">
        <f t="shared" si="71"/>
        <v>434449.30800000002</v>
      </c>
      <c r="AA47" s="25">
        <f t="shared" si="71"/>
        <v>496495.09700000001</v>
      </c>
      <c r="AB47" s="25">
        <f t="shared" si="71"/>
        <v>552961.67500000005</v>
      </c>
      <c r="AC47" s="25">
        <f t="shared" si="71"/>
        <v>613616.02600000007</v>
      </c>
      <c r="AD47" s="25">
        <f t="shared" si="71"/>
        <v>677937.56</v>
      </c>
      <c r="AE47" s="25">
        <f t="shared" si="71"/>
        <v>738600.40800000005</v>
      </c>
    </row>
    <row r="48" spans="1:59" ht="12.75">
      <c r="A48" s="152"/>
      <c r="B48" s="221">
        <v>12</v>
      </c>
      <c r="C48" s="233" t="s">
        <v>12</v>
      </c>
      <c r="D48" s="233"/>
      <c r="E48" s="233"/>
      <c r="F48" s="74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8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</row>
    <row r="49" spans="1:31" ht="12.75">
      <c r="A49" s="152"/>
      <c r="B49" s="222"/>
      <c r="C49" s="246" t="s">
        <v>90</v>
      </c>
      <c r="D49" s="94" t="s">
        <v>91</v>
      </c>
      <c r="E49" s="94" t="s">
        <v>113</v>
      </c>
      <c r="F49" s="74" t="s">
        <v>243</v>
      </c>
      <c r="G49" s="70">
        <v>14989.232</v>
      </c>
      <c r="H49" s="70">
        <v>15473.029</v>
      </c>
      <c r="I49" s="70">
        <v>14328.067999999999</v>
      </c>
      <c r="J49" s="70">
        <v>16439.079000000002</v>
      </c>
      <c r="K49" s="70">
        <v>16302.08</v>
      </c>
      <c r="L49" s="70">
        <v>14906.02</v>
      </c>
      <c r="M49" s="70">
        <v>16212.519</v>
      </c>
      <c r="N49" s="70">
        <v>16631.21</v>
      </c>
      <c r="O49" s="70">
        <v>10942.76</v>
      </c>
      <c r="P49" s="70">
        <v>9084.6419999999998</v>
      </c>
      <c r="Q49" s="70">
        <v>15012.325000000001</v>
      </c>
      <c r="R49" s="70">
        <v>15092.084000000001</v>
      </c>
      <c r="S49" s="286"/>
      <c r="T49" s="7">
        <f>G49</f>
        <v>14989.232</v>
      </c>
      <c r="U49" s="7">
        <f>T49+H49</f>
        <v>30462.260999999999</v>
      </c>
      <c r="V49" s="7">
        <f t="shared" ref="V49:AC51" si="72">U49+I49</f>
        <v>44790.328999999998</v>
      </c>
      <c r="W49" s="7">
        <f t="shared" si="72"/>
        <v>61229.407999999996</v>
      </c>
      <c r="X49" s="7">
        <f t="shared" si="72"/>
        <v>77531.487999999998</v>
      </c>
      <c r="Y49" s="7">
        <f t="shared" si="72"/>
        <v>92437.508000000002</v>
      </c>
      <c r="Z49" s="7">
        <f t="shared" si="72"/>
        <v>108650.027</v>
      </c>
      <c r="AA49" s="7">
        <f t="shared" si="72"/>
        <v>125281.23699999999</v>
      </c>
      <c r="AB49" s="7">
        <f t="shared" si="72"/>
        <v>136223.997</v>
      </c>
      <c r="AC49" s="7">
        <f t="shared" si="72"/>
        <v>145308.639</v>
      </c>
      <c r="AD49" s="7">
        <f>AC49+Q49</f>
        <v>160320.96400000001</v>
      </c>
      <c r="AE49" s="7">
        <f t="shared" ref="AE49:AE51" si="73">AD49+R49</f>
        <v>175413.04800000001</v>
      </c>
    </row>
    <row r="50" spans="1:31" ht="12.75">
      <c r="A50" s="152"/>
      <c r="B50" s="222"/>
      <c r="C50" s="246"/>
      <c r="D50" s="94" t="s">
        <v>91</v>
      </c>
      <c r="E50" s="94" t="s">
        <v>114</v>
      </c>
      <c r="F50" s="74" t="s">
        <v>243</v>
      </c>
      <c r="G50" s="70">
        <v>15852.102999999999</v>
      </c>
      <c r="H50" s="70">
        <v>16278.544</v>
      </c>
      <c r="I50" s="70">
        <v>13672.582</v>
      </c>
      <c r="J50" s="70">
        <v>14855.712</v>
      </c>
      <c r="K50" s="70">
        <v>15742.08</v>
      </c>
      <c r="L50" s="70">
        <v>14275.38</v>
      </c>
      <c r="M50" s="70">
        <v>16670.517</v>
      </c>
      <c r="N50" s="70">
        <v>9400.125</v>
      </c>
      <c r="O50" s="70">
        <v>12281.72</v>
      </c>
      <c r="P50" s="70">
        <v>15685.475</v>
      </c>
      <c r="Q50" s="70">
        <v>14613.932000000001</v>
      </c>
      <c r="R50" s="70">
        <v>15005.396000000001</v>
      </c>
      <c r="S50" s="286"/>
      <c r="T50" s="7">
        <f>G50</f>
        <v>15852.102999999999</v>
      </c>
      <c r="U50" s="7">
        <f>T50+H50</f>
        <v>32130.646999999997</v>
      </c>
      <c r="V50" s="7">
        <f t="shared" si="72"/>
        <v>45803.228999999999</v>
      </c>
      <c r="W50" s="7">
        <f t="shared" si="72"/>
        <v>60658.940999999999</v>
      </c>
      <c r="X50" s="7">
        <f t="shared" si="72"/>
        <v>76401.020999999993</v>
      </c>
      <c r="Y50" s="7">
        <f t="shared" si="72"/>
        <v>90676.400999999998</v>
      </c>
      <c r="Z50" s="7">
        <f t="shared" si="72"/>
        <v>107346.91800000001</v>
      </c>
      <c r="AA50" s="7">
        <f t="shared" si="72"/>
        <v>116747.04300000001</v>
      </c>
      <c r="AB50" s="7">
        <f t="shared" si="72"/>
        <v>129028.76300000001</v>
      </c>
      <c r="AC50" s="7">
        <f t="shared" si="72"/>
        <v>144714.23800000001</v>
      </c>
      <c r="AD50" s="7">
        <f>AC50+Q50</f>
        <v>159328.17000000001</v>
      </c>
      <c r="AE50" s="7">
        <f t="shared" si="73"/>
        <v>174333.56600000002</v>
      </c>
    </row>
    <row r="51" spans="1:31" ht="12.75">
      <c r="A51" s="152"/>
      <c r="B51" s="222"/>
      <c r="C51" s="246"/>
      <c r="D51" s="94" t="s">
        <v>91</v>
      </c>
      <c r="E51" s="102" t="s">
        <v>115</v>
      </c>
      <c r="F51" s="74" t="s">
        <v>243</v>
      </c>
      <c r="G51" s="70">
        <v>30093.348999999998</v>
      </c>
      <c r="H51" s="70">
        <v>27465.563999999998</v>
      </c>
      <c r="I51" s="70">
        <v>25067.082999999999</v>
      </c>
      <c r="J51" s="70">
        <v>12665.655000000001</v>
      </c>
      <c r="K51" s="70">
        <v>30901.41</v>
      </c>
      <c r="L51" s="70">
        <v>28098.43</v>
      </c>
      <c r="M51" s="70">
        <v>28657.535</v>
      </c>
      <c r="N51" s="70">
        <v>28822.65</v>
      </c>
      <c r="O51" s="70">
        <v>27355.75</v>
      </c>
      <c r="P51" s="70">
        <v>28642.514999999999</v>
      </c>
      <c r="Q51" s="70">
        <v>27062.495999999999</v>
      </c>
      <c r="R51" s="70">
        <v>25474.789000000001</v>
      </c>
      <c r="S51" s="286"/>
      <c r="T51" s="7">
        <f>G51</f>
        <v>30093.348999999998</v>
      </c>
      <c r="U51" s="7">
        <f>T51+H51</f>
        <v>57558.913</v>
      </c>
      <c r="V51" s="7">
        <f t="shared" si="72"/>
        <v>82625.995999999999</v>
      </c>
      <c r="W51" s="7">
        <f t="shared" si="72"/>
        <v>95291.650999999998</v>
      </c>
      <c r="X51" s="7">
        <f t="shared" si="72"/>
        <v>126193.061</v>
      </c>
      <c r="Y51" s="7">
        <f t="shared" si="72"/>
        <v>154291.49100000001</v>
      </c>
      <c r="Z51" s="7">
        <f t="shared" si="72"/>
        <v>182949.02600000001</v>
      </c>
      <c r="AA51" s="7">
        <f t="shared" si="72"/>
        <v>211771.67600000001</v>
      </c>
      <c r="AB51" s="7">
        <f t="shared" si="72"/>
        <v>239127.42600000001</v>
      </c>
      <c r="AC51" s="7">
        <f t="shared" si="72"/>
        <v>267769.94099999999</v>
      </c>
      <c r="AD51" s="7">
        <f>AC51+Q51</f>
        <v>294832.43699999998</v>
      </c>
      <c r="AE51" s="7">
        <f t="shared" si="73"/>
        <v>320307.22599999997</v>
      </c>
    </row>
    <row r="52" spans="1:31" ht="12.75">
      <c r="A52" s="152"/>
      <c r="B52" s="222"/>
      <c r="C52" s="246"/>
      <c r="D52" s="132" t="s">
        <v>91</v>
      </c>
      <c r="E52" s="132"/>
      <c r="F52" s="74" t="s">
        <v>243</v>
      </c>
      <c r="G52" s="24">
        <f>SUM(G49:G51)</f>
        <v>60934.683999999994</v>
      </c>
      <c r="H52" s="24">
        <f t="shared" ref="H52:AE52" si="74">SUM(H49:H51)</f>
        <v>59217.137000000002</v>
      </c>
      <c r="I52" s="24">
        <f t="shared" si="74"/>
        <v>53067.733</v>
      </c>
      <c r="J52" s="24">
        <f t="shared" si="74"/>
        <v>43960.446000000004</v>
      </c>
      <c r="K52" s="24">
        <f t="shared" si="74"/>
        <v>62945.57</v>
      </c>
      <c r="L52" s="24">
        <f t="shared" si="74"/>
        <v>57279.83</v>
      </c>
      <c r="M52" s="24">
        <f t="shared" si="74"/>
        <v>61540.570999999996</v>
      </c>
      <c r="N52" s="24">
        <f t="shared" si="74"/>
        <v>54853.985000000001</v>
      </c>
      <c r="O52" s="24">
        <f t="shared" si="74"/>
        <v>50580.229999999996</v>
      </c>
      <c r="P52" s="24">
        <f t="shared" si="74"/>
        <v>53412.631999999998</v>
      </c>
      <c r="Q52" s="24">
        <f t="shared" si="74"/>
        <v>56688.752999999997</v>
      </c>
      <c r="R52" s="24">
        <f t="shared" si="74"/>
        <v>55572.269</v>
      </c>
      <c r="S52" s="286"/>
      <c r="T52" s="24">
        <f t="shared" si="74"/>
        <v>60934.683999999994</v>
      </c>
      <c r="U52" s="24">
        <f t="shared" si="74"/>
        <v>120151.821</v>
      </c>
      <c r="V52" s="24">
        <f t="shared" si="74"/>
        <v>173219.554</v>
      </c>
      <c r="W52" s="24">
        <f t="shared" si="74"/>
        <v>217180</v>
      </c>
      <c r="X52" s="24">
        <f t="shared" si="74"/>
        <v>280125.57</v>
      </c>
      <c r="Y52" s="24">
        <f t="shared" si="74"/>
        <v>337405.4</v>
      </c>
      <c r="Z52" s="24">
        <f t="shared" si="74"/>
        <v>398945.97100000002</v>
      </c>
      <c r="AA52" s="24">
        <f t="shared" si="74"/>
        <v>453799.95600000001</v>
      </c>
      <c r="AB52" s="24">
        <f t="shared" si="74"/>
        <v>504380.18599999999</v>
      </c>
      <c r="AC52" s="24">
        <f t="shared" si="74"/>
        <v>557792.81799999997</v>
      </c>
      <c r="AD52" s="24">
        <f t="shared" si="74"/>
        <v>614481.571</v>
      </c>
      <c r="AE52" s="24">
        <f t="shared" si="74"/>
        <v>670053.84000000008</v>
      </c>
    </row>
    <row r="53" spans="1:31" ht="12.75">
      <c r="A53" s="152"/>
      <c r="B53" s="222"/>
      <c r="C53" s="247" t="s">
        <v>76</v>
      </c>
      <c r="D53" s="248"/>
      <c r="E53" s="94" t="s">
        <v>113</v>
      </c>
      <c r="F53" s="10" t="s">
        <v>139</v>
      </c>
      <c r="G53" s="70">
        <v>4164</v>
      </c>
      <c r="H53" s="70">
        <v>3980.6790000000001</v>
      </c>
      <c r="I53" s="70">
        <v>4096.13</v>
      </c>
      <c r="J53" s="70">
        <v>3884.8330000000001</v>
      </c>
      <c r="K53" s="70">
        <v>4053</v>
      </c>
      <c r="L53" s="70">
        <v>4172.8599999999997</v>
      </c>
      <c r="M53" s="70">
        <v>3917</v>
      </c>
      <c r="N53" s="70">
        <v>4110</v>
      </c>
      <c r="O53" s="70">
        <v>4050</v>
      </c>
      <c r="P53" s="70">
        <v>4119</v>
      </c>
      <c r="Q53" s="70">
        <v>4154</v>
      </c>
      <c r="R53" s="70">
        <v>3877</v>
      </c>
      <c r="S53" s="286"/>
      <c r="T53" s="2">
        <f>G53</f>
        <v>4164</v>
      </c>
      <c r="U53" s="2">
        <f>IFERROR(((G49*G53)+(H49*H53))/SUM(G49:H49),0)</f>
        <v>4070.8837618682019</v>
      </c>
      <c r="V53" s="2">
        <f>IFERROR(((G49*G53)+(H49*H53)+(I49*I53))/SUM(G49:I49),0)</f>
        <v>4078.9598315192334</v>
      </c>
      <c r="W53" s="2">
        <f>IFERROR(((G49*G53)+(H49*H53)+(I49*I53)+(J49*J53))/SUM(G49:J49),0)</f>
        <v>4026.8400017902845</v>
      </c>
      <c r="X53" s="2">
        <f>IFERROR(((G49*G53)+(H49*H53)+(I49*I53)+(J49*J53)+(K49*K53))/SUM(G49:K49),0)</f>
        <v>4032.3405073863414</v>
      </c>
      <c r="Y53" s="2">
        <f>IFERROR(((G49*G53)+(H49*H53)+(I49*I53)+(J49*J53)+(K49*K53)+(L49*L53))/SUM(G49:L49),0)</f>
        <v>4054.9999928334078</v>
      </c>
      <c r="Z53" s="2">
        <f>IFERROR(((G49*G53)+(H49*H53)+(I49*I53)+(J49*J53)+(K49*K53)+(L49*L53)+(M49*M53))/SUM(G49:M49),0)</f>
        <v>4034.4079362312355</v>
      </c>
      <c r="AA53" s="2">
        <f>IFERROR(((G49*G53)+(H49*H53)+(I49*I53)+(J49*J53)+(K49*K53)+(L49*L53)+(M49*M53)+(N49*N53))/SUM(G49:N49),0)</f>
        <v>4044.4428585945243</v>
      </c>
      <c r="AB53" s="2">
        <f>IFERROR(((G49*G53)+(H49*H53)+(I49*I53)+(J49*J53)+(K49*K53)+(L49*L53)+(M49*M53)+(N49*N53)+(O49*O53))/SUM(G49:O49),0)</f>
        <v>4044.8892591261879</v>
      </c>
      <c r="AC53" s="2">
        <f>IFERROR(((G49*G53)+(H49*H53)+(I49*I53)+(J49*J53)+(K49*K53)+(L49*L53)+(M49*M53)+(N49*N53)+(O49*O53)+(P49*P53))/SUM(G49:P49),0)</f>
        <v>4049.5226350481344</v>
      </c>
      <c r="AD53" s="2">
        <f>IFERROR(((G49*G53)+(H49*H53)+(I49*I53)+(J49*J53)+(K49*K53)+(L49*L53)+(M49*M53)+(N49*N53)+(O49*O53)+(P49*P53)+(Q49*Q53))/SUM(G49:Q49),0)</f>
        <v>4059.305810739374</v>
      </c>
      <c r="AE53" s="2">
        <f>IFERROR(((G49*G53)+(H49*H53)+(I49*I53)+(J49*J53)+(K49*K53)+(L49*L53)+(M49*M53)+(N49*N53)+(O49*O53)+(P49*P53)+(Q49*Q53)+(R49*R53))/SUM(G49:R49),0)</f>
        <v>4043.6206912985058</v>
      </c>
    </row>
    <row r="54" spans="1:31" ht="12.75">
      <c r="A54" s="152"/>
      <c r="B54" s="222"/>
      <c r="C54" s="247" t="s">
        <v>76</v>
      </c>
      <c r="D54" s="248"/>
      <c r="E54" s="94" t="s">
        <v>114</v>
      </c>
      <c r="F54" s="10" t="s">
        <v>139</v>
      </c>
      <c r="G54" s="70">
        <v>4156</v>
      </c>
      <c r="H54" s="70">
        <v>3969.5709999999999</v>
      </c>
      <c r="I54" s="70">
        <v>4097.62</v>
      </c>
      <c r="J54" s="70">
        <v>3902.893</v>
      </c>
      <c r="K54" s="70">
        <v>4021</v>
      </c>
      <c r="L54" s="70">
        <v>4153.5200000000004</v>
      </c>
      <c r="M54" s="70">
        <v>3932</v>
      </c>
      <c r="N54" s="70">
        <v>4119</v>
      </c>
      <c r="O54" s="70">
        <v>4039</v>
      </c>
      <c r="P54" s="70">
        <v>4111</v>
      </c>
      <c r="Q54" s="70">
        <v>4154</v>
      </c>
      <c r="R54" s="70">
        <v>3840</v>
      </c>
      <c r="S54" s="286"/>
      <c r="T54" s="2">
        <f t="shared" ref="T54:T55" si="75">G54</f>
        <v>4156</v>
      </c>
      <c r="U54" s="2">
        <f t="shared" ref="U54:U55" si="76">IFERROR(((G50*G54)+(H50*H54))/SUM(G50:H50),0)</f>
        <v>4061.5483482988693</v>
      </c>
      <c r="V54" s="2">
        <f t="shared" ref="V54:V55" si="77">IFERROR(((G50*G54)+(H50*H54)+(I50*I54))/SUM(G50:I50),0)</f>
        <v>4072.315986880838</v>
      </c>
      <c r="W54" s="2">
        <f t="shared" ref="W54:W55" si="78">IFERROR(((G50*G54)+(H50*H54)+(I50*I54)+(J50*J54))/SUM(G50:J50),0)</f>
        <v>4030.8233551634212</v>
      </c>
      <c r="X54" s="2">
        <f t="shared" ref="X54:X55" si="79">IFERROR(((G50*G54)+(H50*H54)+(I50*I54)+(J50*J54)+(K50*K54))/SUM(G50:K50),0)</f>
        <v>4028.799297882158</v>
      </c>
      <c r="Y54" s="2">
        <f t="shared" ref="Y54:Y55" si="80">IFERROR(((G50*G54)+(H50*H54)+(I50*I54)+(J50*J54)+(K50*K54)+(L50*L54))/SUM(G50:L50),0)</f>
        <v>4048.4343451156601</v>
      </c>
      <c r="Z54" s="2">
        <f t="shared" ref="Z54:Z55" si="81">IFERROR(((G50*G54)+(H50*H54)+(I50*I54)+(J50*J54)+(K50*K54)+(L50*L54)+(M50*M54))/SUM(G50:M50),0)</f>
        <v>4030.3525895720632</v>
      </c>
      <c r="AA54" s="2">
        <f t="shared" ref="AA54:AA55" si="82">IFERROR(((G50*G54)+(H50*H54)+(I50*I54)+(J50*J54)+(K50*K54)+(L50*L54)+(M50*M54)+(N50*N54))/SUM(G50:N50),0)</f>
        <v>4037.4902156526564</v>
      </c>
      <c r="AB54" s="2">
        <f t="shared" ref="AB54:AB55" si="83">IFERROR(((G50*G54)+(H50*H54)+(I50*I54)+(J50*J54)+(K50*K54)+(L50*L54)+(M50*M54)+(N50*N54)+(O50*O54))/SUM(G50:O50),0)</f>
        <v>4037.6339258470603</v>
      </c>
      <c r="AC54" s="2">
        <f t="shared" ref="AC54:AC55" si="84">IFERROR(((G50*G54)+(H50*H54)+(I50*I54)+(J50*J54)+(K50*K54)+(L50*L54)+(M50*M54)+(N50*N54)+(O50*O54)+(P50*P54))/SUM(G50:P50),0)</f>
        <v>4045.5860232901191</v>
      </c>
      <c r="AD54" s="2">
        <f t="shared" ref="AD54:AD55" si="85">IFERROR(((G50*G54)+(H50*H54)+(I50*I54)+(J50*J54)+(K50*K54)+(L50*L54)+(M50*M54)+(N50*N54)+(O50*O54)+(P50*P54)+(Q50*Q54))/SUM(G50:Q50),0)</f>
        <v>4055.5299929188909</v>
      </c>
      <c r="AE54" s="2">
        <f t="shared" ref="AE54:AE55" si="86">IFERROR(((G50*G54)+(H50*H54)+(I50*I54)+(J50*J54)+(K50*K54)+(L50*L54)+(M50*M54)+(N50*N54)+(O50*O54)+(P50*P54)+(Q50*Q54)+(R50*R54))/SUM(G50:R50),0)</f>
        <v>4036.9787008881572</v>
      </c>
    </row>
    <row r="55" spans="1:31" ht="12.75">
      <c r="A55" s="152"/>
      <c r="B55" s="222"/>
      <c r="C55" s="247" t="s">
        <v>76</v>
      </c>
      <c r="D55" s="248"/>
      <c r="E55" s="102" t="s">
        <v>115</v>
      </c>
      <c r="F55" s="10" t="s">
        <v>139</v>
      </c>
      <c r="G55" s="70">
        <v>3915</v>
      </c>
      <c r="H55" s="70">
        <v>3803.0360000000001</v>
      </c>
      <c r="I55" s="70">
        <v>3859.1529999999998</v>
      </c>
      <c r="J55" s="70">
        <v>4305.2139999999999</v>
      </c>
      <c r="K55" s="70">
        <v>3943</v>
      </c>
      <c r="L55" s="70">
        <v>4171.3</v>
      </c>
      <c r="M55" s="70">
        <v>4193</v>
      </c>
      <c r="N55" s="70">
        <v>4131</v>
      </c>
      <c r="O55" s="70">
        <v>4062</v>
      </c>
      <c r="P55" s="70">
        <v>4091</v>
      </c>
      <c r="Q55" s="70">
        <v>4138</v>
      </c>
      <c r="R55" s="70">
        <v>3915</v>
      </c>
      <c r="S55" s="286"/>
      <c r="T55" s="2">
        <f t="shared" si="75"/>
        <v>3915</v>
      </c>
      <c r="U55" s="2">
        <f t="shared" si="76"/>
        <v>3861.5737928772901</v>
      </c>
      <c r="V55" s="2">
        <f t="shared" si="77"/>
        <v>3860.8393724900207</v>
      </c>
      <c r="W55" s="2">
        <f t="shared" si="78"/>
        <v>3919.903263856484</v>
      </c>
      <c r="X55" s="2">
        <f t="shared" si="79"/>
        <v>3925.5590559228367</v>
      </c>
      <c r="Y55" s="2">
        <f t="shared" si="80"/>
        <v>3970.3115868014584</v>
      </c>
      <c r="Z55" s="2">
        <f t="shared" si="81"/>
        <v>4005.1939862045119</v>
      </c>
      <c r="AA55" s="2">
        <f t="shared" si="82"/>
        <v>4022.3164965043434</v>
      </c>
      <c r="AB55" s="2">
        <f t="shared" si="83"/>
        <v>4026.8562183543636</v>
      </c>
      <c r="AC55" s="2">
        <f t="shared" si="84"/>
        <v>4033.717478513292</v>
      </c>
      <c r="AD55" s="2">
        <f t="shared" si="85"/>
        <v>4043.2895098315557</v>
      </c>
      <c r="AE55" s="2">
        <f t="shared" si="86"/>
        <v>4033.0863425952589</v>
      </c>
    </row>
    <row r="56" spans="1:31" ht="12.75">
      <c r="A56" s="152"/>
      <c r="B56" s="222"/>
      <c r="C56" s="235" t="s">
        <v>77</v>
      </c>
      <c r="D56" s="249"/>
      <c r="E56" s="250"/>
      <c r="F56" s="10" t="s">
        <v>140</v>
      </c>
      <c r="G56" s="24">
        <f>(G49*G53)+(G50*G54)+(G51*G55)</f>
        <v>246111963.45099998</v>
      </c>
      <c r="H56" s="24">
        <f t="shared" ref="H56:R56" si="87">(H49*H53)+(H50*H54)+(H51*H55)</f>
        <v>230664526.44361901</v>
      </c>
      <c r="I56" s="24">
        <f t="shared" si="87"/>
        <v>211452383.192379</v>
      </c>
      <c r="J56" s="24">
        <f>(J49*J53)+(J50*J54)+(J51*J55)</f>
        <v>176371686.188793</v>
      </c>
      <c r="K56" s="24">
        <f t="shared" si="87"/>
        <v>251215493.55000001</v>
      </c>
      <c r="L56" s="24">
        <f>(L49*L53)+(L50*L54)+(L51*L55)</f>
        <v>238700792.0138</v>
      </c>
      <c r="M56" s="24">
        <f t="shared" si="87"/>
        <v>249213954.02199998</v>
      </c>
      <c r="N56" s="24">
        <f t="shared" si="87"/>
        <v>226139755.125</v>
      </c>
      <c r="O56" s="24">
        <f t="shared" si="87"/>
        <v>205043101.57999998</v>
      </c>
      <c r="P56" s="24">
        <f t="shared" si="87"/>
        <v>219079156.98799998</v>
      </c>
      <c r="Q56" s="24">
        <f t="shared" si="87"/>
        <v>235052080.02600002</v>
      </c>
      <c r="R56" s="24">
        <f t="shared" si="87"/>
        <v>215866529.243</v>
      </c>
      <c r="S56" s="286"/>
      <c r="T56" s="24">
        <f>(T49*T53)+(T50*T54)+(T51*T55)</f>
        <v>246111963.45099998</v>
      </c>
      <c r="U56" s="24">
        <f t="shared" ref="U56:AE56" si="88">(U49*U53)+(U50*U54)+(U51*U55)</f>
        <v>476776489.89461899</v>
      </c>
      <c r="V56" s="24">
        <f t="shared" si="88"/>
        <v>688228873.08699799</v>
      </c>
      <c r="W56" s="24">
        <f t="shared" si="88"/>
        <v>864600559.27579105</v>
      </c>
      <c r="X56" s="24">
        <f t="shared" si="88"/>
        <v>1115816052.8257909</v>
      </c>
      <c r="Y56" s="24">
        <f t="shared" si="88"/>
        <v>1354516844.839591</v>
      </c>
      <c r="Z56" s="24">
        <f t="shared" si="88"/>
        <v>1603730798.8615909</v>
      </c>
      <c r="AA56" s="24">
        <f t="shared" si="88"/>
        <v>1829870553.9865909</v>
      </c>
      <c r="AB56" s="24">
        <f t="shared" si="88"/>
        <v>2034913655.566591</v>
      </c>
      <c r="AC56" s="24">
        <f t="shared" si="88"/>
        <v>2253992812.5545912</v>
      </c>
      <c r="AD56" s="24">
        <f t="shared" si="88"/>
        <v>2489044892.5805907</v>
      </c>
      <c r="AE56" s="24">
        <f t="shared" si="88"/>
        <v>2704911421.8235908</v>
      </c>
    </row>
    <row r="57" spans="1:31" s="79" customFormat="1" ht="12.75">
      <c r="A57" s="152"/>
      <c r="B57" s="222"/>
      <c r="C57" s="155" t="s">
        <v>78</v>
      </c>
      <c r="D57" s="241" t="s">
        <v>92</v>
      </c>
      <c r="E57" s="241"/>
      <c r="F57" s="83" t="s">
        <v>10</v>
      </c>
      <c r="G57" s="84"/>
      <c r="H57" s="84"/>
      <c r="I57" s="84"/>
      <c r="J57" s="84">
        <v>0</v>
      </c>
      <c r="K57" s="84"/>
      <c r="L57" s="84"/>
      <c r="M57" s="84"/>
      <c r="N57" s="84"/>
      <c r="O57" s="84"/>
      <c r="P57" s="84"/>
      <c r="Q57" s="84"/>
      <c r="R57" s="84"/>
      <c r="S57" s="286"/>
      <c r="T57" s="85">
        <f>G57</f>
        <v>0</v>
      </c>
      <c r="U57" s="85">
        <f>IFERROR(((G71*G57)+(H71*H57))/SUM(G71:H71),0)</f>
        <v>0</v>
      </c>
      <c r="V57" s="85">
        <f>IFERROR(((G71*G57)+(H71*H57)+(I71*I57))/SUM(G71:I71),0)</f>
        <v>0</v>
      </c>
      <c r="W57" s="85">
        <f>IFERROR(((G71*G57)+(H71*H57)+(I71*I57)+(J71*J57))/SUM(G71:J71),0)</f>
        <v>0</v>
      </c>
      <c r="X57" s="85">
        <f>IFERROR(((G71*G57)+(H71*H57)+(I71*I57)+(J71*J57)+(K71*K57))/SUM(G71:K71),0)</f>
        <v>0</v>
      </c>
      <c r="Y57" s="85">
        <f>IFERROR(((G71*G57)+(H71*H57)+(I71*I57)+(J71*J57)+(K71*K57)+(L71*L57))/SUM(G71:L71),0)</f>
        <v>0</v>
      </c>
      <c r="Z57" s="85">
        <f>IFERROR(((G71*G57)+(H71*H57)+(I71*I57)+(J71*J57)+(K71*K57)+(L71*L57)+(M71*M57))/SUM(G71:M71),0)</f>
        <v>0</v>
      </c>
      <c r="AA57" s="85">
        <f>IFERROR(((G71*G57)+(H71*H57)+(I71*I57)+(J71*J57)+(K71*K57)+(L71*L57)+(M71*M57)+(N71*N57))/SUM(G71:N71),0)</f>
        <v>0</v>
      </c>
      <c r="AB57" s="85">
        <f>IFERROR(((G71*G57)+(H71*H57)+(I71*I57)+(J71*J57)+(K71*K57)+(L71*L57)+(M71*M57)+(N71*N57)+(O71*O57))/SUM(G71:O71),0)</f>
        <v>0</v>
      </c>
      <c r="AC57" s="85">
        <f>IFERROR(((G71*G57)+(H71*H57)+(I71*I57)+(J71*J57)+(K71*K57)+(L71*L57)+(M71*M57)+(N71*N57)+(O71*O57)+(P71*P57))/SUM(G71:P71),0)</f>
        <v>0</v>
      </c>
      <c r="AD57" s="85">
        <f>IFERROR(((G71*G57)+(H71*H57)+(I71*I57)+(J71*J57)+(K71*K57)+(L71*L57)+(M71*M57)+(N71*N57)+(O71*O57)+(P71*P57)+(Q71*Q57))/SUM(G71:Q71),0)</f>
        <v>0</v>
      </c>
      <c r="AE57" s="85">
        <f>IFERROR(((G71*G57)+(H71*H57)+(I71*I57)+(J71*J57)+(K71*K57)+(L71*L57)+(M71*M57)+(N71*N57)+(O71*O57)+(P71*P57)+(Q71*Q57)+(R71*R57))/SUM(G71:R71),0)</f>
        <v>0</v>
      </c>
    </row>
    <row r="58" spans="1:31" s="79" customFormat="1" ht="12.75">
      <c r="A58" s="152"/>
      <c r="B58" s="222"/>
      <c r="C58" s="155"/>
      <c r="D58" s="241" t="s">
        <v>93</v>
      </c>
      <c r="E58" s="241"/>
      <c r="F58" s="83" t="s">
        <v>10</v>
      </c>
      <c r="G58" s="84"/>
      <c r="H58" s="84"/>
      <c r="I58" s="84"/>
      <c r="J58" s="84">
        <v>0</v>
      </c>
      <c r="K58" s="84"/>
      <c r="L58" s="84"/>
      <c r="M58" s="84"/>
      <c r="N58" s="84"/>
      <c r="O58" s="84"/>
      <c r="P58" s="84"/>
      <c r="Q58" s="84"/>
      <c r="R58" s="84"/>
      <c r="S58" s="286"/>
      <c r="T58" s="85">
        <f>G58</f>
        <v>0</v>
      </c>
      <c r="U58" s="85">
        <f>IFERROR(((G72*G58)+(H72*H58))/SUM(G72:H72),0)</f>
        <v>0</v>
      </c>
      <c r="V58" s="85">
        <f>IFERROR(((G72*G58)+(H72*H58)+(I72*I58))/SUM(G72:I72),0)</f>
        <v>0</v>
      </c>
      <c r="W58" s="85">
        <f>IFERROR(((G72*G58)+(H72*H58)+(I72*I58)+(J72*J58))/SUM(G72:J72),0)</f>
        <v>0</v>
      </c>
      <c r="X58" s="85">
        <f>IFERROR(((G72*G58)+(H72*H58)+(I72*I58)+(J72*J58)+(K72*K58))/SUM(G72:K72),0)</f>
        <v>0</v>
      </c>
      <c r="Y58" s="85">
        <f>IFERROR(((G72*G58)+(H72*H58)+(I72*I58)+(J72*J58)+(K72*K58)+(L72*L58))/SUM(G72:L72),0)</f>
        <v>0</v>
      </c>
      <c r="Z58" s="85">
        <f>IFERROR(((G72*G58)+(H72*H58)+(I72*I58)+(J72*J58)+(K72*K58)+(L72*L58)+(M72*M58))/SUM(G72:M72),0)</f>
        <v>0</v>
      </c>
      <c r="AA58" s="85">
        <f>IFERROR(((G72*G58)+(H72*H58)+(I72*I58)+(J72*J58)+(K72*K58)+(L72*L58)+(M72*M58)+(N72*N58))/SUM(G72:N72),0)</f>
        <v>0</v>
      </c>
      <c r="AB58" s="85">
        <f>IFERROR(((G72*G58)+(H72*H58)+(I72*I58)+(J72*J58)+(K72*K58)+(L72*L58)+(M72*M58)+(N72*N58)+(O72*O58))/SUM(G72:O72),0)</f>
        <v>0</v>
      </c>
      <c r="AC58" s="85">
        <f>IFERROR(((G72*G58)+(H72*H58)+(I72*I58)+(J72*J58)+(K72*K58)+(L72*L58)+(M72*M58)+(N72*N58)+(O72*O58)+(P72*P58))/SUM(G72:P72),0)</f>
        <v>0</v>
      </c>
      <c r="AD58" s="85">
        <f>IFERROR(((G72*G58)+(H72*H58)+(I72*I58)+(J72*J58)+(K72*K58)+(L72*L58)+(M72*M58)+(N72*N58)+(O72*O58)+(P72*P58)+(Q72*Q58))/SUM(G72:Q72),0)</f>
        <v>0</v>
      </c>
      <c r="AE58" s="85">
        <f>IFERROR(((G72*G58)+(H72*H58)+(I72*I58)+(J72*J58)+(K72*K58)+(L72*L58)+(M72*M58)+(N72*N58)+(O72*O58)+(P72*P58)+(Q72*Q58)+(R72*R58))/SUM(G72:R72),0)</f>
        <v>0</v>
      </c>
    </row>
    <row r="59" spans="1:31" ht="14.25" customHeight="1">
      <c r="A59" s="152"/>
      <c r="B59" s="222"/>
      <c r="C59" s="155"/>
      <c r="D59" s="17" t="s">
        <v>79</v>
      </c>
      <c r="E59" s="94" t="s">
        <v>113</v>
      </c>
      <c r="F59" s="27" t="s">
        <v>13</v>
      </c>
      <c r="G59" s="70">
        <v>7.0949999999999998</v>
      </c>
      <c r="H59" s="70">
        <v>0</v>
      </c>
      <c r="I59" s="70">
        <v>16.847000000000001</v>
      </c>
      <c r="J59" s="70">
        <v>8.4849999999999994</v>
      </c>
      <c r="K59" s="70">
        <v>0</v>
      </c>
      <c r="L59" s="70">
        <v>7.1630000000000003</v>
      </c>
      <c r="M59" s="70">
        <v>13.291</v>
      </c>
      <c r="N59" s="70">
        <v>0.753</v>
      </c>
      <c r="O59" s="70">
        <v>2.9060000000000001</v>
      </c>
      <c r="P59" s="70">
        <v>21</v>
      </c>
      <c r="Q59" s="70">
        <v>2.6309999999999998</v>
      </c>
      <c r="R59" s="70">
        <v>0</v>
      </c>
      <c r="S59" s="286"/>
      <c r="T59" s="7">
        <f>G59</f>
        <v>7.0949999999999998</v>
      </c>
      <c r="U59" s="7">
        <f>T59+H59</f>
        <v>7.0949999999999998</v>
      </c>
      <c r="V59" s="7">
        <f t="shared" ref="V59:AC61" si="89">U59+I59</f>
        <v>23.942</v>
      </c>
      <c r="W59" s="7">
        <f t="shared" si="89"/>
        <v>32.427</v>
      </c>
      <c r="X59" s="7">
        <f t="shared" si="89"/>
        <v>32.427</v>
      </c>
      <c r="Y59" s="7">
        <f t="shared" si="89"/>
        <v>39.590000000000003</v>
      </c>
      <c r="Z59" s="7">
        <f t="shared" si="89"/>
        <v>52.881</v>
      </c>
      <c r="AA59" s="7">
        <f t="shared" si="89"/>
        <v>53.634</v>
      </c>
      <c r="AB59" s="7">
        <f t="shared" si="89"/>
        <v>56.54</v>
      </c>
      <c r="AC59" s="7">
        <f t="shared" si="89"/>
        <v>77.539999999999992</v>
      </c>
      <c r="AD59" s="7">
        <f>AC59+Q59</f>
        <v>80.170999999999992</v>
      </c>
      <c r="AE59" s="7">
        <f t="shared" ref="AE59:AE61" si="90">AD59+R59</f>
        <v>80.170999999999992</v>
      </c>
    </row>
    <row r="60" spans="1:31" ht="14.25" customHeight="1">
      <c r="A60" s="152"/>
      <c r="B60" s="222"/>
      <c r="C60" s="155"/>
      <c r="D60" s="17" t="s">
        <v>79</v>
      </c>
      <c r="E60" s="94" t="s">
        <v>114</v>
      </c>
      <c r="F60" s="27" t="s">
        <v>13</v>
      </c>
      <c r="G60" s="70">
        <v>0</v>
      </c>
      <c r="H60" s="70">
        <v>0</v>
      </c>
      <c r="I60" s="70">
        <v>11.223000000000001</v>
      </c>
      <c r="J60" s="70">
        <v>8.7409999999999997</v>
      </c>
      <c r="K60" s="70">
        <v>19.391999999999999</v>
      </c>
      <c r="L60" s="70">
        <v>7.1630000000000003</v>
      </c>
      <c r="M60" s="70">
        <v>0.1</v>
      </c>
      <c r="N60" s="70">
        <v>0</v>
      </c>
      <c r="O60" s="70">
        <v>17.062000000000001</v>
      </c>
      <c r="P60" s="70">
        <v>0</v>
      </c>
      <c r="Q60" s="70">
        <v>0</v>
      </c>
      <c r="R60" s="70">
        <v>0</v>
      </c>
      <c r="S60" s="286"/>
      <c r="T60" s="7">
        <f>G60</f>
        <v>0</v>
      </c>
      <c r="U60" s="7">
        <f>T60+H60</f>
        <v>0</v>
      </c>
      <c r="V60" s="7">
        <f t="shared" si="89"/>
        <v>11.223000000000001</v>
      </c>
      <c r="W60" s="7">
        <f t="shared" si="89"/>
        <v>19.963999999999999</v>
      </c>
      <c r="X60" s="7">
        <f t="shared" si="89"/>
        <v>39.355999999999995</v>
      </c>
      <c r="Y60" s="7">
        <f t="shared" si="89"/>
        <v>46.518999999999991</v>
      </c>
      <c r="Z60" s="7">
        <f t="shared" si="89"/>
        <v>46.618999999999993</v>
      </c>
      <c r="AA60" s="7">
        <f t="shared" si="89"/>
        <v>46.618999999999993</v>
      </c>
      <c r="AB60" s="7">
        <f t="shared" si="89"/>
        <v>63.680999999999997</v>
      </c>
      <c r="AC60" s="7">
        <f t="shared" si="89"/>
        <v>63.680999999999997</v>
      </c>
      <c r="AD60" s="7">
        <f>AC60+Q60</f>
        <v>63.680999999999997</v>
      </c>
      <c r="AE60" s="7">
        <f t="shared" si="90"/>
        <v>63.680999999999997</v>
      </c>
    </row>
    <row r="61" spans="1:31" ht="14.25" customHeight="1">
      <c r="A61" s="152"/>
      <c r="B61" s="222"/>
      <c r="C61" s="155"/>
      <c r="D61" s="17" t="s">
        <v>79</v>
      </c>
      <c r="E61" s="102" t="s">
        <v>115</v>
      </c>
      <c r="F61" s="27" t="s">
        <v>13</v>
      </c>
      <c r="G61" s="70">
        <v>15.311</v>
      </c>
      <c r="H61" s="70">
        <v>0</v>
      </c>
      <c r="I61" s="70">
        <v>10.375999999999999</v>
      </c>
      <c r="J61" s="70">
        <v>79.481999999999999</v>
      </c>
      <c r="K61" s="70">
        <v>3.556</v>
      </c>
      <c r="L61" s="70">
        <v>1.778</v>
      </c>
      <c r="M61" s="70">
        <v>8.6289999999999996</v>
      </c>
      <c r="N61" s="70">
        <v>5.8410000000000002</v>
      </c>
      <c r="O61" s="70">
        <v>18.138999999999999</v>
      </c>
      <c r="P61" s="70">
        <v>0</v>
      </c>
      <c r="Q61" s="70">
        <v>5.7270000000000003</v>
      </c>
      <c r="R61" s="70">
        <v>30.113</v>
      </c>
      <c r="S61" s="286"/>
      <c r="T61" s="7">
        <f>G61</f>
        <v>15.311</v>
      </c>
      <c r="U61" s="7">
        <f>T61+H61</f>
        <v>15.311</v>
      </c>
      <c r="V61" s="7">
        <f t="shared" si="89"/>
        <v>25.686999999999998</v>
      </c>
      <c r="W61" s="7">
        <f t="shared" si="89"/>
        <v>105.169</v>
      </c>
      <c r="X61" s="7">
        <f t="shared" si="89"/>
        <v>108.72499999999999</v>
      </c>
      <c r="Y61" s="7">
        <f t="shared" si="89"/>
        <v>110.503</v>
      </c>
      <c r="Z61" s="7">
        <f t="shared" si="89"/>
        <v>119.13200000000001</v>
      </c>
      <c r="AA61" s="7">
        <f t="shared" si="89"/>
        <v>124.973</v>
      </c>
      <c r="AB61" s="7">
        <f t="shared" si="89"/>
        <v>143.11199999999999</v>
      </c>
      <c r="AC61" s="7">
        <f t="shared" si="89"/>
        <v>143.11199999999999</v>
      </c>
      <c r="AD61" s="7">
        <f>AC61+Q61</f>
        <v>148.839</v>
      </c>
      <c r="AE61" s="7">
        <f t="shared" si="90"/>
        <v>178.952</v>
      </c>
    </row>
    <row r="62" spans="1:31" ht="14.25" customHeight="1">
      <c r="A62" s="152"/>
      <c r="B62" s="222"/>
      <c r="C62" s="155"/>
      <c r="D62" s="132" t="s">
        <v>79</v>
      </c>
      <c r="E62" s="132"/>
      <c r="F62" s="27" t="s">
        <v>13</v>
      </c>
      <c r="G62" s="23">
        <f>G59+G60+G61</f>
        <v>22.405999999999999</v>
      </c>
      <c r="H62" s="23">
        <f t="shared" ref="H62:AE62" si="91">H59+H60+H61</f>
        <v>0</v>
      </c>
      <c r="I62" s="23">
        <f t="shared" si="91"/>
        <v>38.445999999999998</v>
      </c>
      <c r="J62" s="23">
        <f t="shared" si="91"/>
        <v>96.707999999999998</v>
      </c>
      <c r="K62" s="23">
        <f t="shared" si="91"/>
        <v>22.948</v>
      </c>
      <c r="L62" s="23">
        <f t="shared" si="91"/>
        <v>16.103999999999999</v>
      </c>
      <c r="M62" s="23">
        <f t="shared" si="91"/>
        <v>22.02</v>
      </c>
      <c r="N62" s="23">
        <f t="shared" si="91"/>
        <v>6.5940000000000003</v>
      </c>
      <c r="O62" s="23">
        <f t="shared" si="91"/>
        <v>38.106999999999999</v>
      </c>
      <c r="P62" s="23">
        <f t="shared" si="91"/>
        <v>21</v>
      </c>
      <c r="Q62" s="23">
        <f t="shared" si="91"/>
        <v>8.3580000000000005</v>
      </c>
      <c r="R62" s="23">
        <f t="shared" si="91"/>
        <v>30.113</v>
      </c>
      <c r="S62" s="286"/>
      <c r="T62" s="23">
        <f t="shared" si="91"/>
        <v>22.405999999999999</v>
      </c>
      <c r="U62" s="23">
        <f t="shared" si="91"/>
        <v>22.405999999999999</v>
      </c>
      <c r="V62" s="23">
        <f t="shared" si="91"/>
        <v>60.851999999999997</v>
      </c>
      <c r="W62" s="23">
        <f t="shared" si="91"/>
        <v>157.56</v>
      </c>
      <c r="X62" s="23">
        <f t="shared" si="91"/>
        <v>180.50799999999998</v>
      </c>
      <c r="Y62" s="23">
        <f t="shared" si="91"/>
        <v>196.61199999999999</v>
      </c>
      <c r="Z62" s="23">
        <f t="shared" si="91"/>
        <v>218.63200000000001</v>
      </c>
      <c r="AA62" s="23">
        <f t="shared" si="91"/>
        <v>225.226</v>
      </c>
      <c r="AB62" s="23">
        <f t="shared" si="91"/>
        <v>263.33299999999997</v>
      </c>
      <c r="AC62" s="23">
        <f t="shared" si="91"/>
        <v>284.33299999999997</v>
      </c>
      <c r="AD62" s="23">
        <f t="shared" si="91"/>
        <v>292.69099999999997</v>
      </c>
      <c r="AE62" s="23">
        <f t="shared" si="91"/>
        <v>322.80399999999997</v>
      </c>
    </row>
    <row r="63" spans="1:31" ht="14.25" customHeight="1">
      <c r="A63" s="152"/>
      <c r="B63" s="222"/>
      <c r="C63" s="155"/>
      <c r="D63" s="17" t="s">
        <v>80</v>
      </c>
      <c r="E63" s="94" t="s">
        <v>113</v>
      </c>
      <c r="F63" s="27" t="s">
        <v>13</v>
      </c>
      <c r="G63" s="23">
        <f>G59/100*G57</f>
        <v>0</v>
      </c>
      <c r="H63" s="23">
        <f t="shared" ref="H63:AE63" si="92">H59/100*H57</f>
        <v>0</v>
      </c>
      <c r="I63" s="23">
        <f t="shared" si="92"/>
        <v>0</v>
      </c>
      <c r="J63" s="23">
        <f t="shared" si="92"/>
        <v>0</v>
      </c>
      <c r="K63" s="23">
        <f t="shared" si="92"/>
        <v>0</v>
      </c>
      <c r="L63" s="23">
        <f t="shared" si="92"/>
        <v>0</v>
      </c>
      <c r="M63" s="23">
        <f t="shared" si="92"/>
        <v>0</v>
      </c>
      <c r="N63" s="23">
        <f t="shared" si="92"/>
        <v>0</v>
      </c>
      <c r="O63" s="23">
        <f t="shared" si="92"/>
        <v>0</v>
      </c>
      <c r="P63" s="23">
        <f t="shared" si="92"/>
        <v>0</v>
      </c>
      <c r="Q63" s="23">
        <f t="shared" si="92"/>
        <v>0</v>
      </c>
      <c r="R63" s="23">
        <f t="shared" si="92"/>
        <v>0</v>
      </c>
      <c r="S63" s="286"/>
      <c r="T63" s="23">
        <f t="shared" si="92"/>
        <v>0</v>
      </c>
      <c r="U63" s="23">
        <f t="shared" si="92"/>
        <v>0</v>
      </c>
      <c r="V63" s="23">
        <f t="shared" si="92"/>
        <v>0</v>
      </c>
      <c r="W63" s="23">
        <f t="shared" si="92"/>
        <v>0</v>
      </c>
      <c r="X63" s="23">
        <f t="shared" si="92"/>
        <v>0</v>
      </c>
      <c r="Y63" s="23">
        <f t="shared" si="92"/>
        <v>0</v>
      </c>
      <c r="Z63" s="23">
        <f t="shared" si="92"/>
        <v>0</v>
      </c>
      <c r="AA63" s="23">
        <f t="shared" si="92"/>
        <v>0</v>
      </c>
      <c r="AB63" s="23">
        <f t="shared" si="92"/>
        <v>0</v>
      </c>
      <c r="AC63" s="23">
        <f t="shared" si="92"/>
        <v>0</v>
      </c>
      <c r="AD63" s="23">
        <f t="shared" si="92"/>
        <v>0</v>
      </c>
      <c r="AE63" s="23">
        <f t="shared" si="92"/>
        <v>0</v>
      </c>
    </row>
    <row r="64" spans="1:31" ht="14.25" customHeight="1">
      <c r="A64" s="152"/>
      <c r="B64" s="222"/>
      <c r="C64" s="155"/>
      <c r="D64" s="17" t="s">
        <v>80</v>
      </c>
      <c r="E64" s="94" t="s">
        <v>114</v>
      </c>
      <c r="F64" s="27" t="s">
        <v>13</v>
      </c>
      <c r="G64" s="23">
        <f>G60/100*G57</f>
        <v>0</v>
      </c>
      <c r="H64" s="23">
        <f t="shared" ref="H64:AE64" si="93">H60/100*H57</f>
        <v>0</v>
      </c>
      <c r="I64" s="23">
        <f t="shared" si="93"/>
        <v>0</v>
      </c>
      <c r="J64" s="23">
        <f t="shared" si="93"/>
        <v>0</v>
      </c>
      <c r="K64" s="23">
        <f t="shared" si="93"/>
        <v>0</v>
      </c>
      <c r="L64" s="23">
        <f t="shared" si="93"/>
        <v>0</v>
      </c>
      <c r="M64" s="23">
        <f t="shared" si="93"/>
        <v>0</v>
      </c>
      <c r="N64" s="23">
        <f t="shared" si="93"/>
        <v>0</v>
      </c>
      <c r="O64" s="23">
        <f t="shared" si="93"/>
        <v>0</v>
      </c>
      <c r="P64" s="23">
        <f t="shared" si="93"/>
        <v>0</v>
      </c>
      <c r="Q64" s="23">
        <f t="shared" si="93"/>
        <v>0</v>
      </c>
      <c r="R64" s="23">
        <f t="shared" si="93"/>
        <v>0</v>
      </c>
      <c r="S64" s="286"/>
      <c r="T64" s="23">
        <f t="shared" si="93"/>
        <v>0</v>
      </c>
      <c r="U64" s="23">
        <f t="shared" si="93"/>
        <v>0</v>
      </c>
      <c r="V64" s="23">
        <f t="shared" si="93"/>
        <v>0</v>
      </c>
      <c r="W64" s="23">
        <f t="shared" si="93"/>
        <v>0</v>
      </c>
      <c r="X64" s="23">
        <f t="shared" si="93"/>
        <v>0</v>
      </c>
      <c r="Y64" s="23">
        <f t="shared" si="93"/>
        <v>0</v>
      </c>
      <c r="Z64" s="23">
        <f t="shared" si="93"/>
        <v>0</v>
      </c>
      <c r="AA64" s="23">
        <f t="shared" si="93"/>
        <v>0</v>
      </c>
      <c r="AB64" s="23">
        <f t="shared" si="93"/>
        <v>0</v>
      </c>
      <c r="AC64" s="23">
        <f t="shared" si="93"/>
        <v>0</v>
      </c>
      <c r="AD64" s="23">
        <f t="shared" si="93"/>
        <v>0</v>
      </c>
      <c r="AE64" s="23">
        <f t="shared" si="93"/>
        <v>0</v>
      </c>
    </row>
    <row r="65" spans="1:59" ht="14.25" customHeight="1">
      <c r="A65" s="152"/>
      <c r="B65" s="222"/>
      <c r="C65" s="155"/>
      <c r="D65" s="17" t="s">
        <v>80</v>
      </c>
      <c r="E65" s="102" t="s">
        <v>115</v>
      </c>
      <c r="F65" s="27" t="s">
        <v>13</v>
      </c>
      <c r="G65" s="23">
        <f>G61/100*G57</f>
        <v>0</v>
      </c>
      <c r="H65" s="23">
        <f t="shared" ref="H65:AE65" si="94">H61/100*H57</f>
        <v>0</v>
      </c>
      <c r="I65" s="23">
        <f t="shared" si="94"/>
        <v>0</v>
      </c>
      <c r="J65" s="23">
        <f t="shared" si="94"/>
        <v>0</v>
      </c>
      <c r="K65" s="23">
        <f t="shared" si="94"/>
        <v>0</v>
      </c>
      <c r="L65" s="23">
        <f t="shared" si="94"/>
        <v>0</v>
      </c>
      <c r="M65" s="23">
        <f t="shared" si="94"/>
        <v>0</v>
      </c>
      <c r="N65" s="23">
        <f t="shared" si="94"/>
        <v>0</v>
      </c>
      <c r="O65" s="23">
        <f t="shared" si="94"/>
        <v>0</v>
      </c>
      <c r="P65" s="23">
        <f t="shared" si="94"/>
        <v>0</v>
      </c>
      <c r="Q65" s="23">
        <f t="shared" si="94"/>
        <v>0</v>
      </c>
      <c r="R65" s="23">
        <f t="shared" si="94"/>
        <v>0</v>
      </c>
      <c r="S65" s="286"/>
      <c r="T65" s="23">
        <f t="shared" si="94"/>
        <v>0</v>
      </c>
      <c r="U65" s="23">
        <f t="shared" si="94"/>
        <v>0</v>
      </c>
      <c r="V65" s="23">
        <f t="shared" si="94"/>
        <v>0</v>
      </c>
      <c r="W65" s="23">
        <f t="shared" si="94"/>
        <v>0</v>
      </c>
      <c r="X65" s="23">
        <f t="shared" si="94"/>
        <v>0</v>
      </c>
      <c r="Y65" s="23">
        <f t="shared" si="94"/>
        <v>0</v>
      </c>
      <c r="Z65" s="23">
        <f t="shared" si="94"/>
        <v>0</v>
      </c>
      <c r="AA65" s="23">
        <f t="shared" si="94"/>
        <v>0</v>
      </c>
      <c r="AB65" s="23">
        <f t="shared" si="94"/>
        <v>0</v>
      </c>
      <c r="AC65" s="23">
        <f t="shared" si="94"/>
        <v>0</v>
      </c>
      <c r="AD65" s="23">
        <f t="shared" si="94"/>
        <v>0</v>
      </c>
      <c r="AE65" s="23">
        <f t="shared" si="94"/>
        <v>0</v>
      </c>
    </row>
    <row r="66" spans="1:59" ht="14.25" customHeight="1">
      <c r="A66" s="152"/>
      <c r="B66" s="222"/>
      <c r="C66" s="155"/>
      <c r="D66" s="132" t="s">
        <v>80</v>
      </c>
      <c r="E66" s="132"/>
      <c r="F66" s="27" t="s">
        <v>13</v>
      </c>
      <c r="G66" s="23">
        <f>G63+G64+G65</f>
        <v>0</v>
      </c>
      <c r="H66" s="23">
        <f t="shared" ref="H66:AE66" si="95">H63+H64+H65</f>
        <v>0</v>
      </c>
      <c r="I66" s="23">
        <f t="shared" si="95"/>
        <v>0</v>
      </c>
      <c r="J66" s="23">
        <f t="shared" si="95"/>
        <v>0</v>
      </c>
      <c r="K66" s="23">
        <f t="shared" si="95"/>
        <v>0</v>
      </c>
      <c r="L66" s="23">
        <f t="shared" si="95"/>
        <v>0</v>
      </c>
      <c r="M66" s="23">
        <f t="shared" si="95"/>
        <v>0</v>
      </c>
      <c r="N66" s="23">
        <f t="shared" si="95"/>
        <v>0</v>
      </c>
      <c r="O66" s="23">
        <f t="shared" si="95"/>
        <v>0</v>
      </c>
      <c r="P66" s="23">
        <f t="shared" si="95"/>
        <v>0</v>
      </c>
      <c r="Q66" s="23">
        <f t="shared" si="95"/>
        <v>0</v>
      </c>
      <c r="R66" s="23">
        <f t="shared" si="95"/>
        <v>0</v>
      </c>
      <c r="S66" s="286"/>
      <c r="T66" s="23">
        <f t="shared" si="95"/>
        <v>0</v>
      </c>
      <c r="U66" s="23">
        <f t="shared" si="95"/>
        <v>0</v>
      </c>
      <c r="V66" s="23">
        <f t="shared" si="95"/>
        <v>0</v>
      </c>
      <c r="W66" s="23">
        <f t="shared" si="95"/>
        <v>0</v>
      </c>
      <c r="X66" s="23">
        <f t="shared" si="95"/>
        <v>0</v>
      </c>
      <c r="Y66" s="23">
        <f t="shared" si="95"/>
        <v>0</v>
      </c>
      <c r="Z66" s="23">
        <f t="shared" si="95"/>
        <v>0</v>
      </c>
      <c r="AA66" s="23">
        <f t="shared" si="95"/>
        <v>0</v>
      </c>
      <c r="AB66" s="23">
        <f t="shared" si="95"/>
        <v>0</v>
      </c>
      <c r="AC66" s="23">
        <f t="shared" si="95"/>
        <v>0</v>
      </c>
      <c r="AD66" s="23">
        <f t="shared" si="95"/>
        <v>0</v>
      </c>
      <c r="AE66" s="23">
        <f t="shared" si="95"/>
        <v>0</v>
      </c>
    </row>
    <row r="67" spans="1:59" ht="14.25" customHeight="1">
      <c r="A67" s="152"/>
      <c r="B67" s="222"/>
      <c r="C67" s="155"/>
      <c r="D67" s="17" t="s">
        <v>81</v>
      </c>
      <c r="E67" s="94" t="s">
        <v>113</v>
      </c>
      <c r="F67" s="27" t="s">
        <v>13</v>
      </c>
      <c r="G67" s="23">
        <f>G59/100*G58</f>
        <v>0</v>
      </c>
      <c r="H67" s="23">
        <f t="shared" ref="H67:AE67" si="96">H59/100*H58</f>
        <v>0</v>
      </c>
      <c r="I67" s="23">
        <f t="shared" si="96"/>
        <v>0</v>
      </c>
      <c r="J67" s="23">
        <f t="shared" si="96"/>
        <v>0</v>
      </c>
      <c r="K67" s="23">
        <f t="shared" si="96"/>
        <v>0</v>
      </c>
      <c r="L67" s="23">
        <f t="shared" si="96"/>
        <v>0</v>
      </c>
      <c r="M67" s="23">
        <f t="shared" si="96"/>
        <v>0</v>
      </c>
      <c r="N67" s="23">
        <f t="shared" si="96"/>
        <v>0</v>
      </c>
      <c r="O67" s="23">
        <f t="shared" si="96"/>
        <v>0</v>
      </c>
      <c r="P67" s="23">
        <f t="shared" si="96"/>
        <v>0</v>
      </c>
      <c r="Q67" s="23">
        <f t="shared" si="96"/>
        <v>0</v>
      </c>
      <c r="R67" s="23">
        <f t="shared" si="96"/>
        <v>0</v>
      </c>
      <c r="S67" s="286"/>
      <c r="T67" s="23">
        <f t="shared" si="96"/>
        <v>0</v>
      </c>
      <c r="U67" s="23">
        <f t="shared" si="96"/>
        <v>0</v>
      </c>
      <c r="V67" s="23">
        <f t="shared" si="96"/>
        <v>0</v>
      </c>
      <c r="W67" s="23">
        <f t="shared" si="96"/>
        <v>0</v>
      </c>
      <c r="X67" s="23">
        <f t="shared" si="96"/>
        <v>0</v>
      </c>
      <c r="Y67" s="23">
        <f t="shared" si="96"/>
        <v>0</v>
      </c>
      <c r="Z67" s="23">
        <f t="shared" si="96"/>
        <v>0</v>
      </c>
      <c r="AA67" s="23">
        <f t="shared" si="96"/>
        <v>0</v>
      </c>
      <c r="AB67" s="23">
        <f t="shared" si="96"/>
        <v>0</v>
      </c>
      <c r="AC67" s="23">
        <f t="shared" si="96"/>
        <v>0</v>
      </c>
      <c r="AD67" s="23">
        <f t="shared" si="96"/>
        <v>0</v>
      </c>
      <c r="AE67" s="23">
        <f t="shared" si="96"/>
        <v>0</v>
      </c>
    </row>
    <row r="68" spans="1:59" ht="14.25" customHeight="1">
      <c r="A68" s="152"/>
      <c r="B68" s="222"/>
      <c r="C68" s="155"/>
      <c r="D68" s="17" t="s">
        <v>81</v>
      </c>
      <c r="E68" s="94" t="s">
        <v>114</v>
      </c>
      <c r="F68" s="27" t="s">
        <v>13</v>
      </c>
      <c r="G68" s="23">
        <f>(G60/100*G58)</f>
        <v>0</v>
      </c>
      <c r="H68" s="23">
        <f t="shared" ref="H68:AE68" si="97">(H60/100*H58)</f>
        <v>0</v>
      </c>
      <c r="I68" s="23">
        <f t="shared" si="97"/>
        <v>0</v>
      </c>
      <c r="J68" s="23">
        <f t="shared" si="97"/>
        <v>0</v>
      </c>
      <c r="K68" s="23">
        <f t="shared" si="97"/>
        <v>0</v>
      </c>
      <c r="L68" s="23">
        <f t="shared" si="97"/>
        <v>0</v>
      </c>
      <c r="M68" s="23">
        <f t="shared" si="97"/>
        <v>0</v>
      </c>
      <c r="N68" s="23">
        <f t="shared" si="97"/>
        <v>0</v>
      </c>
      <c r="O68" s="23">
        <f t="shared" si="97"/>
        <v>0</v>
      </c>
      <c r="P68" s="23">
        <f t="shared" si="97"/>
        <v>0</v>
      </c>
      <c r="Q68" s="23">
        <f t="shared" si="97"/>
        <v>0</v>
      </c>
      <c r="R68" s="23">
        <f t="shared" si="97"/>
        <v>0</v>
      </c>
      <c r="S68" s="286"/>
      <c r="T68" s="23">
        <f t="shared" si="97"/>
        <v>0</v>
      </c>
      <c r="U68" s="23">
        <f t="shared" si="97"/>
        <v>0</v>
      </c>
      <c r="V68" s="23">
        <f t="shared" si="97"/>
        <v>0</v>
      </c>
      <c r="W68" s="23">
        <f t="shared" si="97"/>
        <v>0</v>
      </c>
      <c r="X68" s="23">
        <f t="shared" si="97"/>
        <v>0</v>
      </c>
      <c r="Y68" s="23">
        <f t="shared" si="97"/>
        <v>0</v>
      </c>
      <c r="Z68" s="23">
        <f t="shared" si="97"/>
        <v>0</v>
      </c>
      <c r="AA68" s="23">
        <f t="shared" si="97"/>
        <v>0</v>
      </c>
      <c r="AB68" s="23">
        <f t="shared" si="97"/>
        <v>0</v>
      </c>
      <c r="AC68" s="23">
        <f t="shared" si="97"/>
        <v>0</v>
      </c>
      <c r="AD68" s="23">
        <f t="shared" si="97"/>
        <v>0</v>
      </c>
      <c r="AE68" s="23">
        <f t="shared" si="97"/>
        <v>0</v>
      </c>
    </row>
    <row r="69" spans="1:59" ht="14.25" customHeight="1">
      <c r="A69" s="152"/>
      <c r="B69" s="222"/>
      <c r="C69" s="155"/>
      <c r="D69" s="17" t="s">
        <v>81</v>
      </c>
      <c r="E69" s="102" t="s">
        <v>115</v>
      </c>
      <c r="F69" s="27" t="s">
        <v>13</v>
      </c>
      <c r="G69" s="23">
        <f>(G61/100*G58)</f>
        <v>0</v>
      </c>
      <c r="H69" s="23">
        <f t="shared" ref="H69:AE69" si="98">(H61/100*H58)</f>
        <v>0</v>
      </c>
      <c r="I69" s="23">
        <f t="shared" si="98"/>
        <v>0</v>
      </c>
      <c r="J69" s="23">
        <f t="shared" si="98"/>
        <v>0</v>
      </c>
      <c r="K69" s="23">
        <f t="shared" si="98"/>
        <v>0</v>
      </c>
      <c r="L69" s="23">
        <f t="shared" si="98"/>
        <v>0</v>
      </c>
      <c r="M69" s="23">
        <f t="shared" si="98"/>
        <v>0</v>
      </c>
      <c r="N69" s="23">
        <f t="shared" si="98"/>
        <v>0</v>
      </c>
      <c r="O69" s="23">
        <f t="shared" si="98"/>
        <v>0</v>
      </c>
      <c r="P69" s="23">
        <f t="shared" si="98"/>
        <v>0</v>
      </c>
      <c r="Q69" s="23">
        <f t="shared" si="98"/>
        <v>0</v>
      </c>
      <c r="R69" s="23">
        <f t="shared" si="98"/>
        <v>0</v>
      </c>
      <c r="S69" s="286"/>
      <c r="T69" s="23">
        <f t="shared" si="98"/>
        <v>0</v>
      </c>
      <c r="U69" s="23">
        <f t="shared" si="98"/>
        <v>0</v>
      </c>
      <c r="V69" s="23">
        <f t="shared" si="98"/>
        <v>0</v>
      </c>
      <c r="W69" s="23">
        <f t="shared" si="98"/>
        <v>0</v>
      </c>
      <c r="X69" s="23">
        <f t="shared" si="98"/>
        <v>0</v>
      </c>
      <c r="Y69" s="23">
        <f t="shared" si="98"/>
        <v>0</v>
      </c>
      <c r="Z69" s="23">
        <f t="shared" si="98"/>
        <v>0</v>
      </c>
      <c r="AA69" s="23">
        <f t="shared" si="98"/>
        <v>0</v>
      </c>
      <c r="AB69" s="23">
        <f t="shared" si="98"/>
        <v>0</v>
      </c>
      <c r="AC69" s="23">
        <f t="shared" si="98"/>
        <v>0</v>
      </c>
      <c r="AD69" s="23">
        <f t="shared" si="98"/>
        <v>0</v>
      </c>
      <c r="AE69" s="23">
        <f t="shared" si="98"/>
        <v>0</v>
      </c>
    </row>
    <row r="70" spans="1:59" ht="14.25" customHeight="1">
      <c r="A70" s="152"/>
      <c r="B70" s="222"/>
      <c r="C70" s="155"/>
      <c r="D70" s="132" t="s">
        <v>81</v>
      </c>
      <c r="E70" s="132"/>
      <c r="F70" s="27" t="s">
        <v>13</v>
      </c>
      <c r="G70" s="23">
        <f>G69+G68+G67</f>
        <v>0</v>
      </c>
      <c r="H70" s="23">
        <f t="shared" ref="H70:AE70" si="99">H69+H68+H67</f>
        <v>0</v>
      </c>
      <c r="I70" s="23">
        <f t="shared" si="99"/>
        <v>0</v>
      </c>
      <c r="J70" s="23">
        <f t="shared" si="99"/>
        <v>0</v>
      </c>
      <c r="K70" s="23">
        <f t="shared" si="99"/>
        <v>0</v>
      </c>
      <c r="L70" s="23">
        <f t="shared" si="99"/>
        <v>0</v>
      </c>
      <c r="M70" s="23">
        <f t="shared" si="99"/>
        <v>0</v>
      </c>
      <c r="N70" s="23">
        <f t="shared" si="99"/>
        <v>0</v>
      </c>
      <c r="O70" s="23">
        <f t="shared" si="99"/>
        <v>0</v>
      </c>
      <c r="P70" s="23">
        <f t="shared" si="99"/>
        <v>0</v>
      </c>
      <c r="Q70" s="23">
        <f t="shared" si="99"/>
        <v>0</v>
      </c>
      <c r="R70" s="23">
        <f t="shared" si="99"/>
        <v>0</v>
      </c>
      <c r="S70" s="286"/>
      <c r="T70" s="23">
        <f t="shared" si="99"/>
        <v>0</v>
      </c>
      <c r="U70" s="23">
        <f t="shared" si="99"/>
        <v>0</v>
      </c>
      <c r="V70" s="23">
        <f t="shared" si="99"/>
        <v>0</v>
      </c>
      <c r="W70" s="23">
        <f t="shared" si="99"/>
        <v>0</v>
      </c>
      <c r="X70" s="23">
        <f t="shared" si="99"/>
        <v>0</v>
      </c>
      <c r="Y70" s="23">
        <f t="shared" si="99"/>
        <v>0</v>
      </c>
      <c r="Z70" s="23">
        <f t="shared" si="99"/>
        <v>0</v>
      </c>
      <c r="AA70" s="23">
        <f t="shared" si="99"/>
        <v>0</v>
      </c>
      <c r="AB70" s="23">
        <f t="shared" si="99"/>
        <v>0</v>
      </c>
      <c r="AC70" s="23">
        <f t="shared" si="99"/>
        <v>0</v>
      </c>
      <c r="AD70" s="23">
        <f t="shared" si="99"/>
        <v>0</v>
      </c>
      <c r="AE70" s="23">
        <f t="shared" si="99"/>
        <v>0</v>
      </c>
    </row>
    <row r="71" spans="1:59" s="79" customFormat="1" ht="12.75">
      <c r="A71" s="152"/>
      <c r="B71" s="222"/>
      <c r="C71" s="242" t="s">
        <v>94</v>
      </c>
      <c r="D71" s="243"/>
      <c r="E71" s="86"/>
      <c r="F71" s="83" t="s">
        <v>141</v>
      </c>
      <c r="G71" s="87"/>
      <c r="H71" s="87"/>
      <c r="I71" s="87"/>
      <c r="J71" s="87">
        <v>0</v>
      </c>
      <c r="K71" s="87"/>
      <c r="L71" s="87"/>
      <c r="M71" s="87"/>
      <c r="N71" s="87"/>
      <c r="O71" s="87"/>
      <c r="P71" s="87"/>
      <c r="Q71" s="87"/>
      <c r="R71" s="87"/>
      <c r="S71" s="286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</row>
    <row r="72" spans="1:59" s="79" customFormat="1" ht="12.75">
      <c r="A72" s="152"/>
      <c r="B72" s="222"/>
      <c r="C72" s="244" t="s">
        <v>95</v>
      </c>
      <c r="D72" s="245"/>
      <c r="E72" s="86"/>
      <c r="F72" s="83" t="s">
        <v>141</v>
      </c>
      <c r="G72" s="87"/>
      <c r="H72" s="87"/>
      <c r="I72" s="87"/>
      <c r="J72" s="87">
        <v>0</v>
      </c>
      <c r="K72" s="87"/>
      <c r="L72" s="87"/>
      <c r="M72" s="87"/>
      <c r="N72" s="87"/>
      <c r="O72" s="87"/>
      <c r="P72" s="87"/>
      <c r="Q72" s="87"/>
      <c r="R72" s="87"/>
      <c r="S72" s="286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</row>
    <row r="73" spans="1:59" ht="12.75">
      <c r="A73" s="152"/>
      <c r="B73" s="222"/>
      <c r="C73" s="235" t="s">
        <v>82</v>
      </c>
      <c r="D73" s="249"/>
      <c r="E73" s="250"/>
      <c r="F73" s="74" t="s">
        <v>140</v>
      </c>
      <c r="G73" s="23">
        <f>IF(G62=0,0,((G57/100*G71)+(G58/100*G72))*G62)</f>
        <v>0</v>
      </c>
      <c r="H73" s="23">
        <f t="shared" ref="H73:AE73" si="100">IF(H62=0,0,((H57/100*H71)+(H58/100*H72))*H62)</f>
        <v>0</v>
      </c>
      <c r="I73" s="23">
        <f t="shared" si="100"/>
        <v>0</v>
      </c>
      <c r="J73" s="23">
        <f>IF(J62=0,0,((J57/100*J71)+(J58/100*J72))*J62)</f>
        <v>0</v>
      </c>
      <c r="K73" s="23">
        <f t="shared" si="100"/>
        <v>0</v>
      </c>
      <c r="L73" s="23">
        <f t="shared" si="100"/>
        <v>0</v>
      </c>
      <c r="M73" s="23">
        <f t="shared" si="100"/>
        <v>0</v>
      </c>
      <c r="N73" s="23">
        <f t="shared" si="100"/>
        <v>0</v>
      </c>
      <c r="O73" s="23">
        <f t="shared" si="100"/>
        <v>0</v>
      </c>
      <c r="P73" s="23">
        <f t="shared" si="100"/>
        <v>0</v>
      </c>
      <c r="Q73" s="23">
        <f t="shared" si="100"/>
        <v>0</v>
      </c>
      <c r="R73" s="23">
        <f t="shared" si="100"/>
        <v>0</v>
      </c>
      <c r="S73" s="286"/>
      <c r="T73" s="23">
        <f t="shared" si="100"/>
        <v>0</v>
      </c>
      <c r="U73" s="23">
        <f t="shared" si="100"/>
        <v>0</v>
      </c>
      <c r="V73" s="23">
        <f t="shared" si="100"/>
        <v>0</v>
      </c>
      <c r="W73" s="23">
        <f t="shared" si="100"/>
        <v>0</v>
      </c>
      <c r="X73" s="23">
        <f t="shared" si="100"/>
        <v>0</v>
      </c>
      <c r="Y73" s="23">
        <f t="shared" si="100"/>
        <v>0</v>
      </c>
      <c r="Z73" s="23">
        <f t="shared" si="100"/>
        <v>0</v>
      </c>
      <c r="AA73" s="23">
        <f t="shared" si="100"/>
        <v>0</v>
      </c>
      <c r="AB73" s="23">
        <f t="shared" si="100"/>
        <v>0</v>
      </c>
      <c r="AC73" s="23">
        <f t="shared" si="100"/>
        <v>0</v>
      </c>
      <c r="AD73" s="23">
        <f t="shared" si="100"/>
        <v>0</v>
      </c>
      <c r="AE73" s="23">
        <f t="shared" si="100"/>
        <v>0</v>
      </c>
    </row>
    <row r="74" spans="1:59" ht="12.75">
      <c r="A74" s="152"/>
      <c r="B74" s="222"/>
      <c r="C74" s="251" t="s">
        <v>83</v>
      </c>
      <c r="D74" s="252"/>
      <c r="E74" s="253"/>
      <c r="F74" s="10" t="s">
        <v>13</v>
      </c>
      <c r="G74" s="70">
        <v>0</v>
      </c>
      <c r="H74" s="70">
        <v>0</v>
      </c>
      <c r="I74" s="70">
        <v>0</v>
      </c>
      <c r="J74" s="70">
        <v>0</v>
      </c>
      <c r="K74" s="70">
        <v>0</v>
      </c>
      <c r="L74" s="70">
        <v>0</v>
      </c>
      <c r="M74" s="70">
        <v>0</v>
      </c>
      <c r="N74" s="70">
        <v>0</v>
      </c>
      <c r="O74" s="70">
        <v>0</v>
      </c>
      <c r="P74" s="70">
        <v>0</v>
      </c>
      <c r="Q74" s="70">
        <v>0</v>
      </c>
      <c r="R74" s="70">
        <v>0</v>
      </c>
      <c r="S74" s="286"/>
      <c r="T74" s="7">
        <f>G74</f>
        <v>0</v>
      </c>
      <c r="U74" s="7">
        <f>T74+H74</f>
        <v>0</v>
      </c>
      <c r="V74" s="7">
        <f t="shared" ref="V74:AC76" si="101">U74+I74</f>
        <v>0</v>
      </c>
      <c r="W74" s="7">
        <f t="shared" si="101"/>
        <v>0</v>
      </c>
      <c r="X74" s="7">
        <f t="shared" si="101"/>
        <v>0</v>
      </c>
      <c r="Y74" s="7">
        <f t="shared" si="101"/>
        <v>0</v>
      </c>
      <c r="Z74" s="7">
        <f t="shared" si="101"/>
        <v>0</v>
      </c>
      <c r="AA74" s="7">
        <f t="shared" si="101"/>
        <v>0</v>
      </c>
      <c r="AB74" s="7">
        <f t="shared" si="101"/>
        <v>0</v>
      </c>
      <c r="AC74" s="7">
        <f t="shared" si="101"/>
        <v>0</v>
      </c>
      <c r="AD74" s="7">
        <f>AC74+Q74</f>
        <v>0</v>
      </c>
      <c r="AE74" s="7">
        <f t="shared" ref="AE74:AE76" si="102">AD74+R74</f>
        <v>0</v>
      </c>
    </row>
    <row r="75" spans="1:59" ht="12.75">
      <c r="A75" s="152"/>
      <c r="B75" s="222"/>
      <c r="C75" s="251" t="s">
        <v>84</v>
      </c>
      <c r="D75" s="252"/>
      <c r="E75" s="253"/>
      <c r="F75" s="10" t="s">
        <v>13</v>
      </c>
      <c r="G75" s="70">
        <v>0</v>
      </c>
      <c r="H75" s="70">
        <v>0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O75" s="70">
        <v>0</v>
      </c>
      <c r="P75" s="70">
        <v>0</v>
      </c>
      <c r="Q75" s="70">
        <v>0</v>
      </c>
      <c r="R75" s="70">
        <v>0</v>
      </c>
      <c r="S75" s="286"/>
      <c r="T75" s="7">
        <f>G75</f>
        <v>0</v>
      </c>
      <c r="U75" s="7">
        <f>T75+H75</f>
        <v>0</v>
      </c>
      <c r="V75" s="7">
        <f t="shared" si="101"/>
        <v>0</v>
      </c>
      <c r="W75" s="7">
        <f t="shared" si="101"/>
        <v>0</v>
      </c>
      <c r="X75" s="7">
        <f t="shared" si="101"/>
        <v>0</v>
      </c>
      <c r="Y75" s="7">
        <f t="shared" si="101"/>
        <v>0</v>
      </c>
      <c r="Z75" s="7">
        <f t="shared" si="101"/>
        <v>0</v>
      </c>
      <c r="AA75" s="7">
        <f t="shared" si="101"/>
        <v>0</v>
      </c>
      <c r="AB75" s="7">
        <f t="shared" si="101"/>
        <v>0</v>
      </c>
      <c r="AC75" s="7">
        <f t="shared" si="101"/>
        <v>0</v>
      </c>
      <c r="AD75" s="7">
        <f>AC75+Q75</f>
        <v>0</v>
      </c>
      <c r="AE75" s="7">
        <f t="shared" si="102"/>
        <v>0</v>
      </c>
    </row>
    <row r="76" spans="1:59" ht="12.75">
      <c r="A76" s="152"/>
      <c r="B76" s="223"/>
      <c r="C76" s="251" t="s">
        <v>85</v>
      </c>
      <c r="D76" s="252"/>
      <c r="E76" s="253"/>
      <c r="F76" s="10" t="s">
        <v>13</v>
      </c>
      <c r="G76" s="70">
        <v>0</v>
      </c>
      <c r="H76" s="70">
        <v>0</v>
      </c>
      <c r="I76" s="70">
        <v>0</v>
      </c>
      <c r="J76" s="70">
        <v>0</v>
      </c>
      <c r="K76" s="70">
        <v>0</v>
      </c>
      <c r="L76" s="70">
        <v>0</v>
      </c>
      <c r="M76" s="70">
        <v>0</v>
      </c>
      <c r="N76" s="70">
        <v>0</v>
      </c>
      <c r="O76" s="70">
        <v>0</v>
      </c>
      <c r="P76" s="70">
        <v>0</v>
      </c>
      <c r="Q76" s="70">
        <v>0</v>
      </c>
      <c r="R76" s="70">
        <v>0</v>
      </c>
      <c r="S76" s="286"/>
      <c r="T76" s="7">
        <f>G76</f>
        <v>0</v>
      </c>
      <c r="U76" s="7">
        <f>T76+H76</f>
        <v>0</v>
      </c>
      <c r="V76" s="7">
        <f t="shared" si="101"/>
        <v>0</v>
      </c>
      <c r="W76" s="7">
        <f t="shared" si="101"/>
        <v>0</v>
      </c>
      <c r="X76" s="7">
        <f t="shared" si="101"/>
        <v>0</v>
      </c>
      <c r="Y76" s="7">
        <f t="shared" si="101"/>
        <v>0</v>
      </c>
      <c r="Z76" s="7">
        <f t="shared" si="101"/>
        <v>0</v>
      </c>
      <c r="AA76" s="7">
        <f t="shared" si="101"/>
        <v>0</v>
      </c>
      <c r="AB76" s="7">
        <f t="shared" si="101"/>
        <v>0</v>
      </c>
      <c r="AC76" s="7">
        <f t="shared" si="101"/>
        <v>0</v>
      </c>
      <c r="AD76" s="7">
        <f>AC76+Q76</f>
        <v>0</v>
      </c>
      <c r="AE76" s="7">
        <f t="shared" si="102"/>
        <v>0</v>
      </c>
    </row>
    <row r="77" spans="1:59" ht="13.5" customHeight="1">
      <c r="A77" s="152"/>
      <c r="B77" s="221">
        <v>13</v>
      </c>
      <c r="C77" s="177" t="s">
        <v>246</v>
      </c>
      <c r="D77" s="178"/>
      <c r="E77" s="94" t="s">
        <v>113</v>
      </c>
      <c r="F77" s="74" t="s">
        <v>142</v>
      </c>
      <c r="G77" s="24">
        <f>IF(G44=0,0,((G49*G53)+(G63*G71)+(G67*G72))/G44)</f>
        <v>3998.9611664493832</v>
      </c>
      <c r="H77" s="24">
        <f t="shared" ref="H77:R77" si="103">IF(H44=0,0,((H49*H53)+(H63*H71)+(H67*H72))/H44)</f>
        <v>4276.0663934880922</v>
      </c>
      <c r="I77" s="24">
        <f t="shared" si="103"/>
        <v>3818.4887054154956</v>
      </c>
      <c r="J77" s="24">
        <f t="shared" si="103"/>
        <v>4406.9337884788183</v>
      </c>
      <c r="K77" s="24">
        <f t="shared" si="103"/>
        <v>4122.5746170920274</v>
      </c>
      <c r="L77" s="24">
        <f>IF(L44=0,0,((L49*L53)+(L63*L71)+(L67*L72))/L44)</f>
        <v>4231.3643674076138</v>
      </c>
      <c r="M77" s="24">
        <f t="shared" si="103"/>
        <v>4018.5221897099736</v>
      </c>
      <c r="N77" s="24">
        <f t="shared" si="103"/>
        <v>4367.5160629562843</v>
      </c>
      <c r="O77" s="24">
        <f t="shared" si="103"/>
        <v>4152.2493430800278</v>
      </c>
      <c r="P77" s="24">
        <f t="shared" si="103"/>
        <v>3884.701168722851</v>
      </c>
      <c r="Q77" s="24">
        <f t="shared" si="103"/>
        <v>4056.6162947294993</v>
      </c>
      <c r="R77" s="24">
        <f t="shared" si="103"/>
        <v>3923.1513609233621</v>
      </c>
      <c r="S77" s="286"/>
      <c r="T77" s="24">
        <f t="shared" ref="T77:AE77" si="104">IF(T44=0,0,((T49*T53)+(T63*T71)+(T67*T72))/T44)</f>
        <v>3998.9611664493832</v>
      </c>
      <c r="U77" s="24">
        <f t="shared" si="104"/>
        <v>4131.9569038729769</v>
      </c>
      <c r="V77" s="24">
        <f t="shared" si="104"/>
        <v>4025.7919943514667</v>
      </c>
      <c r="W77" s="24">
        <f t="shared" si="104"/>
        <v>4118.0419610679646</v>
      </c>
      <c r="X77" s="24">
        <f t="shared" si="104"/>
        <v>4118.9990675051286</v>
      </c>
      <c r="Y77" s="24">
        <f t="shared" si="104"/>
        <v>4137.2303794882373</v>
      </c>
      <c r="Z77" s="24">
        <f t="shared" si="104"/>
        <v>4119.5999142181472</v>
      </c>
      <c r="AA77" s="24">
        <f t="shared" si="104"/>
        <v>4151.3894890613064</v>
      </c>
      <c r="AB77" s="24">
        <f t="shared" si="104"/>
        <v>4151.4586345193311</v>
      </c>
      <c r="AC77" s="24">
        <f t="shared" si="104"/>
        <v>4133.4088643247815</v>
      </c>
      <c r="AD77" s="24">
        <f t="shared" si="104"/>
        <v>4125.924603388059</v>
      </c>
      <c r="AE77" s="24">
        <f t="shared" si="104"/>
        <v>4108.4075196237109</v>
      </c>
    </row>
    <row r="78" spans="1:59" ht="13.5" customHeight="1">
      <c r="A78" s="152"/>
      <c r="B78" s="222"/>
      <c r="C78" s="177" t="s">
        <v>246</v>
      </c>
      <c r="D78" s="178"/>
      <c r="E78" s="94" t="s">
        <v>114</v>
      </c>
      <c r="F78" s="74" t="s">
        <v>142</v>
      </c>
      <c r="G78" s="24">
        <f>IF(G45=0,0,((G50*G54)+(G64*G71)+(G68*G72))/G45)</f>
        <v>4206.3697027508124</v>
      </c>
      <c r="H78" s="24">
        <f t="shared" ref="H78:AE78" si="105">IF(H45=0,0,((H50*H54)+(H64*H71)+(H68*H72))/H45)</f>
        <v>4436.5939900730282</v>
      </c>
      <c r="I78" s="24">
        <f t="shared" si="105"/>
        <v>3747.642328840916</v>
      </c>
      <c r="J78" s="24">
        <f t="shared" si="105"/>
        <v>4232.1418430507083</v>
      </c>
      <c r="K78" s="24">
        <f>IF(K45=0,0,((K50*K54)+(K64*K71)+(K68*K72))/K45)</f>
        <v>3860.9245092012056</v>
      </c>
      <c r="L78" s="24">
        <f t="shared" si="105"/>
        <v>3911.4510537610918</v>
      </c>
      <c r="M78" s="24">
        <f t="shared" si="105"/>
        <v>4239.6858487114196</v>
      </c>
      <c r="N78" s="24">
        <f t="shared" si="105"/>
        <v>4004.7954047852609</v>
      </c>
      <c r="O78" s="24">
        <f t="shared" si="105"/>
        <v>4234.00119476893</v>
      </c>
      <c r="P78" s="24">
        <f t="shared" si="105"/>
        <v>4261.2585372387857</v>
      </c>
      <c r="Q78" s="24">
        <f t="shared" si="105"/>
        <v>4088.0242847993136</v>
      </c>
      <c r="R78" s="24">
        <f t="shared" si="105"/>
        <v>3931.4750584391927</v>
      </c>
      <c r="S78" s="286"/>
      <c r="T78" s="24">
        <f t="shared" si="105"/>
        <v>4206.3697027508124</v>
      </c>
      <c r="U78" s="24">
        <f t="shared" si="105"/>
        <v>4317.3030242294326</v>
      </c>
      <c r="V78" s="24">
        <f t="shared" si="105"/>
        <v>4128.7965560678949</v>
      </c>
      <c r="W78" s="24">
        <f t="shared" si="105"/>
        <v>4152.8439266659852</v>
      </c>
      <c r="X78" s="24">
        <f t="shared" si="105"/>
        <v>4089.2613772749874</v>
      </c>
      <c r="Y78" s="24">
        <f t="shared" si="105"/>
        <v>4059.4549851412521</v>
      </c>
      <c r="Z78" s="24">
        <f t="shared" si="105"/>
        <v>4085.7697400926422</v>
      </c>
      <c r="AA78" s="24">
        <f t="shared" si="105"/>
        <v>4078.9950678910982</v>
      </c>
      <c r="AB78" s="24">
        <f t="shared" si="105"/>
        <v>4093.2638596608112</v>
      </c>
      <c r="AC78" s="24">
        <f t="shared" si="105"/>
        <v>4111.115154759369</v>
      </c>
      <c r="AD78" s="24">
        <f t="shared" si="105"/>
        <v>4108.9346880749881</v>
      </c>
      <c r="AE78" s="24">
        <f t="shared" si="105"/>
        <v>4093.8056095703596</v>
      </c>
    </row>
    <row r="79" spans="1:59" ht="13.5" customHeight="1">
      <c r="A79" s="152"/>
      <c r="B79" s="222"/>
      <c r="C79" s="179" t="s">
        <v>246</v>
      </c>
      <c r="D79" s="180"/>
      <c r="E79" s="94" t="s">
        <v>115</v>
      </c>
      <c r="F79" s="74" t="s">
        <v>142</v>
      </c>
      <c r="G79" s="24">
        <f>IF(G46=0,0,((G51*G55)+(G65*G71)+(G69*G72))/G46)</f>
        <v>3264.1659603085172</v>
      </c>
      <c r="H79" s="24">
        <f t="shared" ref="H79:R79" si="106">IF(H46=0,0,((H51*H55)+(H65*H71)+(H69*H72))/H46)</f>
        <v>3181.3434773744184</v>
      </c>
      <c r="I79" s="24">
        <f t="shared" si="106"/>
        <v>3172.5768398404998</v>
      </c>
      <c r="J79" s="24">
        <f t="shared" si="106"/>
        <v>3811.2985607611868</v>
      </c>
      <c r="K79" s="24">
        <f t="shared" si="106"/>
        <v>3308.334692660912</v>
      </c>
      <c r="L79" s="24">
        <f t="shared" si="106"/>
        <v>3347.6813605891862</v>
      </c>
      <c r="M79" s="24">
        <f t="shared" si="106"/>
        <v>3284.0723371593522</v>
      </c>
      <c r="N79" s="24">
        <f t="shared" si="106"/>
        <v>3241.9305513560262</v>
      </c>
      <c r="O79" s="24">
        <f t="shared" si="106"/>
        <v>3260.8025492461816</v>
      </c>
      <c r="P79" s="24">
        <f t="shared" si="106"/>
        <v>3264.9338190458661</v>
      </c>
      <c r="Q79" s="24">
        <f t="shared" si="106"/>
        <v>3284.0987610266307</v>
      </c>
      <c r="R79" s="24">
        <f t="shared" si="106"/>
        <v>3207.6950530272293</v>
      </c>
      <c r="S79" s="286"/>
      <c r="T79" s="24">
        <f>IF(T46=0,0,((T51*T55)+(T65*T71)+(T69*T72))/T46)</f>
        <v>3264.1659603085172</v>
      </c>
      <c r="U79" s="24">
        <f t="shared" ref="U79:AE79" si="107">IF(U46=0,0,((U51*U55)+(U65*U71)+(U69*U72))/U46)</f>
        <v>3224.7137902773534</v>
      </c>
      <c r="V79" s="24">
        <f t="shared" si="107"/>
        <v>3208.7232516882382</v>
      </c>
      <c r="W79" s="24">
        <f t="shared" si="107"/>
        <v>3284.5292715418459</v>
      </c>
      <c r="X79" s="24">
        <f t="shared" si="107"/>
        <v>3290.3526761105227</v>
      </c>
      <c r="Y79" s="24">
        <f t="shared" si="107"/>
        <v>3301.1690711971428</v>
      </c>
      <c r="Z79" s="24">
        <f t="shared" si="107"/>
        <v>3298.3532333495086</v>
      </c>
      <c r="AA79" s="24">
        <f t="shared" si="107"/>
        <v>3290.3486831739415</v>
      </c>
      <c r="AB79" s="24">
        <f t="shared" si="107"/>
        <v>3286.9118594970582</v>
      </c>
      <c r="AC79" s="24">
        <f t="shared" si="107"/>
        <v>3284.513253399356</v>
      </c>
      <c r="AD79" s="24">
        <f t="shared" si="107"/>
        <v>3284.4743117413423</v>
      </c>
      <c r="AE79" s="24">
        <f t="shared" si="107"/>
        <v>3278.4159806456273</v>
      </c>
    </row>
    <row r="80" spans="1:59" s="11" customFormat="1" ht="18.75" customHeight="1">
      <c r="A80" s="152"/>
      <c r="B80" s="223"/>
      <c r="C80" s="230" t="s">
        <v>247</v>
      </c>
      <c r="D80" s="231"/>
      <c r="E80" s="232"/>
      <c r="F80" s="96" t="s">
        <v>142</v>
      </c>
      <c r="G80" s="47">
        <f t="shared" ref="G80:R80" si="108">IF(G47=0,0,((G56)+(G73))/G47)</f>
        <v>3653.4798357162967</v>
      </c>
      <c r="H80" s="47">
        <f t="shared" si="108"/>
        <v>3732.3170297840693</v>
      </c>
      <c r="I80" s="47">
        <f t="shared" si="108"/>
        <v>3477.1998602291424</v>
      </c>
      <c r="J80" s="47">
        <f t="shared" si="108"/>
        <v>4150.0679150648966</v>
      </c>
      <c r="K80" s="47">
        <f t="shared" si="108"/>
        <v>3627.597957695893</v>
      </c>
      <c r="L80" s="47">
        <f t="shared" si="108"/>
        <v>3679.6702165289898</v>
      </c>
      <c r="M80" s="47">
        <f t="shared" si="108"/>
        <v>3672.8692780670754</v>
      </c>
      <c r="N80" s="47">
        <f t="shared" si="108"/>
        <v>3644.7236592478503</v>
      </c>
      <c r="O80" s="47">
        <f t="shared" si="108"/>
        <v>3631.2294607263079</v>
      </c>
      <c r="P80" s="47">
        <f t="shared" si="108"/>
        <v>3611.9281366640948</v>
      </c>
      <c r="Q80" s="47">
        <f t="shared" si="108"/>
        <v>3654.329513130082</v>
      </c>
      <c r="R80" s="47">
        <f t="shared" si="108"/>
        <v>3558.4634806957961</v>
      </c>
      <c r="S80" s="286"/>
      <c r="T80" s="47">
        <f t="shared" ref="T80:AE80" si="109">IF(T47=0,0,((T56)+(T73))/T47)</f>
        <v>3653.4798357162967</v>
      </c>
      <c r="U80" s="47">
        <f t="shared" si="109"/>
        <v>3691.201106735336</v>
      </c>
      <c r="V80" s="47">
        <f t="shared" si="109"/>
        <v>3622.6998253581264</v>
      </c>
      <c r="W80" s="47">
        <f t="shared" si="109"/>
        <v>3719.1073000423798</v>
      </c>
      <c r="X80" s="47">
        <f t="shared" si="109"/>
        <v>3698.1043998556429</v>
      </c>
      <c r="Y80" s="47">
        <f t="shared" si="109"/>
        <v>3694.842426749176</v>
      </c>
      <c r="Z80" s="47">
        <f t="shared" si="109"/>
        <v>3691.4106417717917</v>
      </c>
      <c r="AA80" s="47">
        <f t="shared" si="109"/>
        <v>3685.5762827132025</v>
      </c>
      <c r="AB80" s="47">
        <f t="shared" si="109"/>
        <v>3680.0265688695167</v>
      </c>
      <c r="AC80" s="47">
        <f t="shared" si="109"/>
        <v>3673.2952156542779</v>
      </c>
      <c r="AD80" s="47">
        <f t="shared" si="109"/>
        <v>3671.4957828573333</v>
      </c>
      <c r="AE80" s="47">
        <f t="shared" si="109"/>
        <v>3662.2121955605398</v>
      </c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</row>
    <row r="81" spans="1:59" ht="14.25" customHeight="1">
      <c r="A81" s="152"/>
      <c r="B81" s="221">
        <v>14</v>
      </c>
      <c r="C81" s="177" t="s">
        <v>86</v>
      </c>
      <c r="D81" s="178"/>
      <c r="E81" s="94" t="s">
        <v>113</v>
      </c>
      <c r="F81" s="74" t="s">
        <v>142</v>
      </c>
      <c r="G81" s="23">
        <f t="shared" ref="G81:R81" si="110">IF(G8=0,0,((G49*G53)+(G63*G71)+(G67*G72))/G8)</f>
        <v>3535.4885916426397</v>
      </c>
      <c r="H81" s="23">
        <f t="shared" si="110"/>
        <v>3765.9865293981948</v>
      </c>
      <c r="I81" s="23">
        <f t="shared" si="110"/>
        <v>3479.4751275444078</v>
      </c>
      <c r="J81" s="23">
        <f t="shared" si="110"/>
        <v>3903.5585455945588</v>
      </c>
      <c r="K81" s="23">
        <f t="shared" si="110"/>
        <v>3645.900988612962</v>
      </c>
      <c r="L81" s="23">
        <f t="shared" si="110"/>
        <v>3737.2949764739456</v>
      </c>
      <c r="M81" s="23">
        <f t="shared" si="110"/>
        <v>3565.8219865575093</v>
      </c>
      <c r="N81" s="23">
        <f t="shared" si="110"/>
        <v>3857.599594342465</v>
      </c>
      <c r="O81" s="23">
        <f t="shared" si="110"/>
        <v>3703.0748817256767</v>
      </c>
      <c r="P81" s="23">
        <f t="shared" si="110"/>
        <v>3450.2680297600004</v>
      </c>
      <c r="Q81" s="23">
        <f t="shared" si="110"/>
        <v>3627.9585998303573</v>
      </c>
      <c r="R81" s="23">
        <f t="shared" si="110"/>
        <v>3461.3827230225811</v>
      </c>
      <c r="S81" s="286"/>
      <c r="T81" s="24">
        <f t="shared" ref="T81:AE81" si="111">IF(T8=0,0,((T49*T53)+(T63*T71)+(T67*T72))/T8)</f>
        <v>3535.4885916426397</v>
      </c>
      <c r="U81" s="24">
        <f t="shared" si="111"/>
        <v>3646.3362853352137</v>
      </c>
      <c r="V81" s="24">
        <f t="shared" si="111"/>
        <v>3591.0157328649625</v>
      </c>
      <c r="W81" s="24">
        <f t="shared" si="111"/>
        <v>3667.0646058701045</v>
      </c>
      <c r="X81" s="24">
        <f t="shared" si="111"/>
        <v>3662.5714091281084</v>
      </c>
      <c r="Y81" s="24">
        <f t="shared" si="111"/>
        <v>3674.7637211219599</v>
      </c>
      <c r="Z81" s="24">
        <f t="shared" si="111"/>
        <v>3658.5702315758858</v>
      </c>
      <c r="AA81" s="24">
        <f t="shared" si="111"/>
        <v>3684.2130450663244</v>
      </c>
      <c r="AB81" s="24">
        <f t="shared" si="111"/>
        <v>3685.7230063832512</v>
      </c>
      <c r="AC81" s="24">
        <f t="shared" si="111"/>
        <v>3669.7971993653782</v>
      </c>
      <c r="AD81" s="24">
        <f t="shared" si="111"/>
        <v>3665.746317413787</v>
      </c>
      <c r="AE81" s="24">
        <f t="shared" si="111"/>
        <v>3647.9791185132062</v>
      </c>
    </row>
    <row r="82" spans="1:59" ht="14.25" customHeight="1">
      <c r="A82" s="152"/>
      <c r="B82" s="222"/>
      <c r="C82" s="177" t="s">
        <v>86</v>
      </c>
      <c r="D82" s="178"/>
      <c r="E82" s="94" t="s">
        <v>114</v>
      </c>
      <c r="F82" s="74" t="s">
        <v>142</v>
      </c>
      <c r="G82" s="23">
        <f t="shared" ref="G82:R82" si="112">IF(G9=0,0,((G50*G54)+(G64*G71)+(G68*G72))/G9)</f>
        <v>3755.328351867337</v>
      </c>
      <c r="H82" s="23">
        <f t="shared" si="112"/>
        <v>3950.4416776427993</v>
      </c>
      <c r="I82" s="23">
        <f t="shared" si="112"/>
        <v>3454.9792642728607</v>
      </c>
      <c r="J82" s="23">
        <f t="shared" si="112"/>
        <v>3759.0323273297568</v>
      </c>
      <c r="K82" s="23">
        <f t="shared" si="112"/>
        <v>3435.4862941804131</v>
      </c>
      <c r="L82" s="23">
        <f t="shared" si="112"/>
        <v>3475.7182087116475</v>
      </c>
      <c r="M82" s="23">
        <f t="shared" si="112"/>
        <v>3740.1663767470923</v>
      </c>
      <c r="N82" s="23">
        <f t="shared" si="112"/>
        <v>3537.7724201858655</v>
      </c>
      <c r="O82" s="23">
        <f t="shared" si="112"/>
        <v>3752.709580684304</v>
      </c>
      <c r="P82" s="23">
        <f t="shared" si="112"/>
        <v>3721.9596251315297</v>
      </c>
      <c r="Q82" s="23">
        <f t="shared" si="112"/>
        <v>3629.6139630630778</v>
      </c>
      <c r="R82" s="23">
        <f t="shared" si="112"/>
        <v>3485.8038234470309</v>
      </c>
      <c r="S82" s="286"/>
      <c r="T82" s="23">
        <f t="shared" ref="T82:AE82" si="113">IF(T9=0,0,((T50*T54)+(T64*T71)+(T68*T72))/T9)</f>
        <v>3755.328351867337</v>
      </c>
      <c r="U82" s="23">
        <f t="shared" si="113"/>
        <v>3849.4718783221633</v>
      </c>
      <c r="V82" s="23">
        <f t="shared" si="113"/>
        <v>3721.8295937322091</v>
      </c>
      <c r="W82" s="23">
        <f t="shared" si="113"/>
        <v>3730.58481721505</v>
      </c>
      <c r="X82" s="23">
        <f t="shared" si="113"/>
        <v>3665.8299343778135</v>
      </c>
      <c r="Y82" s="23">
        <f t="shared" si="113"/>
        <v>3633.7274016410183</v>
      </c>
      <c r="Z82" s="23">
        <f t="shared" si="113"/>
        <v>3649.4624695151656</v>
      </c>
      <c r="AA82" s="23">
        <f t="shared" si="113"/>
        <v>3640.0228010120532</v>
      </c>
      <c r="AB82" s="23">
        <f t="shared" si="113"/>
        <v>3650.4602702562102</v>
      </c>
      <c r="AC82" s="23">
        <f t="shared" si="113"/>
        <v>3658.2004387054453</v>
      </c>
      <c r="AD82" s="23">
        <f t="shared" si="113"/>
        <v>3655.4956095814505</v>
      </c>
      <c r="AE82" s="23">
        <f t="shared" si="113"/>
        <v>3640.9839241998779</v>
      </c>
    </row>
    <row r="83" spans="1:59" ht="14.25" customHeight="1">
      <c r="A83" s="152"/>
      <c r="B83" s="222"/>
      <c r="C83" s="177" t="s">
        <v>86</v>
      </c>
      <c r="D83" s="178"/>
      <c r="E83" s="102" t="s">
        <v>115</v>
      </c>
      <c r="F83" s="74" t="s">
        <v>142</v>
      </c>
      <c r="G83" s="23">
        <f t="shared" ref="G83:R83" si="114">IF(G10=0,0,((G51*G55)+(G65*G71)+(G69*G72))/G10)</f>
        <v>2897.0813236547124</v>
      </c>
      <c r="H83" s="23">
        <f t="shared" si="114"/>
        <v>2822.6789439816239</v>
      </c>
      <c r="I83" s="23">
        <f t="shared" si="114"/>
        <v>2807.7164563160745</v>
      </c>
      <c r="J83" s="23">
        <f t="shared" si="114"/>
        <v>3299.0264901225878</v>
      </c>
      <c r="K83" s="23">
        <f t="shared" si="114"/>
        <v>2937.6555904881538</v>
      </c>
      <c r="L83" s="23">
        <f t="shared" si="114"/>
        <v>2980.1789490613</v>
      </c>
      <c r="M83" s="23">
        <f t="shared" si="114"/>
        <v>2925.1323614542184</v>
      </c>
      <c r="N83" s="23">
        <f t="shared" si="114"/>
        <v>2885.8487337216156</v>
      </c>
      <c r="O83" s="23">
        <f t="shared" si="114"/>
        <v>2885.5661907034741</v>
      </c>
      <c r="P83" s="23">
        <f t="shared" si="114"/>
        <v>2904.2248792472883</v>
      </c>
      <c r="Q83" s="23">
        <f t="shared" si="114"/>
        <v>2893.6284770109669</v>
      </c>
      <c r="R83" s="23">
        <f t="shared" si="114"/>
        <v>2807.5292554067441</v>
      </c>
      <c r="S83" s="286"/>
      <c r="T83" s="23">
        <f t="shared" ref="T83:AE83" si="115">IF(T10=0,0,((T51*T55)+(T65*T71)+(T69*T72))/T10)</f>
        <v>2897.0813236547124</v>
      </c>
      <c r="U83" s="23">
        <f t="shared" si="115"/>
        <v>2861.6341600261612</v>
      </c>
      <c r="V83" s="23">
        <f t="shared" si="115"/>
        <v>2845.0662442487924</v>
      </c>
      <c r="W83" s="23">
        <f t="shared" si="115"/>
        <v>2903.3878224530185</v>
      </c>
      <c r="X83" s="23">
        <f t="shared" si="115"/>
        <v>2911.7420427062812</v>
      </c>
      <c r="Y83" s="23">
        <f t="shared" si="115"/>
        <v>2924.5919566929097</v>
      </c>
      <c r="Z83" s="23">
        <f t="shared" si="115"/>
        <v>2924.6805624865287</v>
      </c>
      <c r="AA83" s="23">
        <f t="shared" si="115"/>
        <v>2919.1899395042137</v>
      </c>
      <c r="AB83" s="23">
        <f t="shared" si="115"/>
        <v>2915.269932003921</v>
      </c>
      <c r="AC83" s="23">
        <f t="shared" si="115"/>
        <v>2914.067638474206</v>
      </c>
      <c r="AD83" s="23">
        <f t="shared" si="115"/>
        <v>2912.1353138418513</v>
      </c>
      <c r="AE83" s="23">
        <f t="shared" si="115"/>
        <v>2903.7824628947019</v>
      </c>
    </row>
    <row r="84" spans="1:59" ht="14.25" customHeight="1">
      <c r="A84" s="152"/>
      <c r="B84" s="223"/>
      <c r="C84" s="224" t="s">
        <v>86</v>
      </c>
      <c r="D84" s="224"/>
      <c r="E84" s="224"/>
      <c r="F84" s="96" t="s">
        <v>142</v>
      </c>
      <c r="G84" s="23">
        <f t="shared" ref="G84:R84" si="116">IF(G11=0,0,((G56)+(G73))/G11)</f>
        <v>3244.1086035615176</v>
      </c>
      <c r="H84" s="23">
        <f t="shared" si="116"/>
        <v>3308.5722619486801</v>
      </c>
      <c r="I84" s="23">
        <f t="shared" si="116"/>
        <v>3130.8954703194449</v>
      </c>
      <c r="J84" s="23">
        <f t="shared" si="116"/>
        <v>3650.5983407145563</v>
      </c>
      <c r="K84" s="23">
        <f t="shared" si="116"/>
        <v>3219.717471196072</v>
      </c>
      <c r="L84" s="23">
        <f t="shared" si="116"/>
        <v>3268.471554585074</v>
      </c>
      <c r="M84" s="23">
        <f t="shared" si="116"/>
        <v>3261.3826156054179</v>
      </c>
      <c r="N84" s="23">
        <f t="shared" si="116"/>
        <v>3234.1453571429079</v>
      </c>
      <c r="O84" s="23">
        <f t="shared" si="116"/>
        <v>3219.1295667491422</v>
      </c>
      <c r="P84" s="23">
        <f t="shared" si="116"/>
        <v>3197.4255427821499</v>
      </c>
      <c r="Q84" s="23">
        <f t="shared" si="116"/>
        <v>3236.9747523161277</v>
      </c>
      <c r="R84" s="23">
        <f t="shared" si="116"/>
        <v>3130.4045263909079</v>
      </c>
      <c r="S84" s="286"/>
      <c r="T84" s="23">
        <f t="shared" ref="T84:AE84" si="117">IF(T11=0,0,((T56)+(T73))/T11)</f>
        <v>3244.1086035615176</v>
      </c>
      <c r="U84" s="23">
        <f t="shared" si="117"/>
        <v>3274.979474693072</v>
      </c>
      <c r="V84" s="23">
        <f t="shared" si="117"/>
        <v>3229.3192671629595</v>
      </c>
      <c r="W84" s="23">
        <f t="shared" si="117"/>
        <v>3307.1723873232295</v>
      </c>
      <c r="X84" s="23">
        <f t="shared" si="117"/>
        <v>3287.070846716384</v>
      </c>
      <c r="Y84" s="23">
        <f t="shared" si="117"/>
        <v>3283.7778225242855</v>
      </c>
      <c r="Z84" s="23">
        <f t="shared" si="117"/>
        <v>3280.2775262792816</v>
      </c>
      <c r="AA84" s="23">
        <f t="shared" si="117"/>
        <v>3274.5052570203038</v>
      </c>
      <c r="AB84" s="23">
        <f t="shared" si="117"/>
        <v>3268.83929782319</v>
      </c>
      <c r="AC84" s="23">
        <f t="shared" si="117"/>
        <v>3261.7585069575398</v>
      </c>
      <c r="AD84" s="23">
        <f t="shared" si="117"/>
        <v>3259.401846226775</v>
      </c>
      <c r="AE84" s="23">
        <f t="shared" si="117"/>
        <v>3248.7180767098384</v>
      </c>
    </row>
    <row r="85" spans="1:59" ht="14.25" customHeight="1">
      <c r="A85" s="152"/>
      <c r="B85" s="101">
        <v>15</v>
      </c>
      <c r="C85" s="225" t="s">
        <v>143</v>
      </c>
      <c r="D85" s="225"/>
      <c r="E85" s="225"/>
      <c r="F85" s="74" t="s">
        <v>10</v>
      </c>
      <c r="G85" s="24">
        <f t="shared" ref="G85:R85" si="118">IF(G11=0,0,(G11*859.845228)/((G56)+(G73))*100)</f>
        <v>26.504822528321831</v>
      </c>
      <c r="H85" s="24">
        <f t="shared" si="118"/>
        <v>25.988407080870861</v>
      </c>
      <c r="I85" s="24">
        <f t="shared" si="118"/>
        <v>27.463236513363061</v>
      </c>
      <c r="J85" s="24">
        <f t="shared" si="118"/>
        <v>23.5535423990714</v>
      </c>
      <c r="K85" s="24">
        <f t="shared" si="118"/>
        <v>26.705611150427483</v>
      </c>
      <c r="L85" s="24">
        <f t="shared" si="118"/>
        <v>26.307257494525011</v>
      </c>
      <c r="M85" s="24">
        <f t="shared" si="118"/>
        <v>26.364438931075401</v>
      </c>
      <c r="N85" s="24">
        <f t="shared" si="118"/>
        <v>26.586474417451665</v>
      </c>
      <c r="O85" s="24">
        <f t="shared" si="118"/>
        <v>26.710488353170575</v>
      </c>
      <c r="P85" s="24">
        <f t="shared" si="118"/>
        <v>26.89179830757935</v>
      </c>
      <c r="Q85" s="24">
        <f t="shared" si="118"/>
        <v>26.56323554531161</v>
      </c>
      <c r="R85" s="24">
        <f t="shared" si="118"/>
        <v>27.467543595438414</v>
      </c>
      <c r="S85" s="286"/>
      <c r="T85" s="24">
        <f t="shared" ref="T85:AE85" si="119">IF(T11=0,0,(T11*859.845228)/((T56)+(T73))*100)</f>
        <v>26.504822528321831</v>
      </c>
      <c r="U85" s="24">
        <f t="shared" si="119"/>
        <v>26.254980669171491</v>
      </c>
      <c r="V85" s="24">
        <f t="shared" si="119"/>
        <v>26.626206852424239</v>
      </c>
      <c r="W85" s="24">
        <f t="shared" si="119"/>
        <v>25.999407569314663</v>
      </c>
      <c r="X85" s="24">
        <f t="shared" si="119"/>
        <v>26.158402665976656</v>
      </c>
      <c r="Y85" s="24">
        <f t="shared" si="119"/>
        <v>26.184634724739841</v>
      </c>
      <c r="Z85" s="24">
        <f t="shared" si="119"/>
        <v>26.212575646771452</v>
      </c>
      <c r="AA85" s="24">
        <f t="shared" si="119"/>
        <v>26.258782946112351</v>
      </c>
      <c r="AB85" s="24">
        <f t="shared" si="119"/>
        <v>26.304297937576639</v>
      </c>
      <c r="AC85" s="24">
        <f t="shared" si="119"/>
        <v>26.361400642196386</v>
      </c>
      <c r="AD85" s="24">
        <f t="shared" si="119"/>
        <v>26.3804608503672</v>
      </c>
      <c r="AE85" s="24">
        <f t="shared" si="119"/>
        <v>26.46721592015809</v>
      </c>
    </row>
    <row r="86" spans="1:59" ht="14.25" customHeight="1">
      <c r="A86" s="226"/>
      <c r="B86" s="215">
        <v>16</v>
      </c>
      <c r="C86" s="233" t="s">
        <v>14</v>
      </c>
      <c r="D86" s="234"/>
      <c r="E86" s="234"/>
      <c r="F86" s="15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86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59" ht="14.25" customHeight="1">
      <c r="A87" s="226"/>
      <c r="B87" s="215"/>
      <c r="C87" s="235" t="s">
        <v>144</v>
      </c>
      <c r="D87" s="236"/>
      <c r="E87" s="237"/>
      <c r="F87" s="15" t="s">
        <v>87</v>
      </c>
      <c r="G87" s="30">
        <f t="shared" ref="G87:R87" si="120">IF(G11=0,0,G52/G11)</f>
        <v>0.80320651563555334</v>
      </c>
      <c r="H87" s="30">
        <f t="shared" si="120"/>
        <v>0.84939015084360769</v>
      </c>
      <c r="I87" s="30">
        <f t="shared" si="120"/>
        <v>0.78575385323824509</v>
      </c>
      <c r="J87" s="30">
        <f t="shared" si="120"/>
        <v>0.90990756335394829</v>
      </c>
      <c r="K87" s="30">
        <f t="shared" si="120"/>
        <v>0.80674543038508106</v>
      </c>
      <c r="L87" s="30">
        <f t="shared" si="120"/>
        <v>0.78431870052465169</v>
      </c>
      <c r="M87" s="30">
        <f t="shared" si="120"/>
        <v>0.80536159863710111</v>
      </c>
      <c r="N87" s="30">
        <f t="shared" si="120"/>
        <v>0.78449612192458018</v>
      </c>
      <c r="O87" s="30">
        <f t="shared" si="120"/>
        <v>0.79409798540549359</v>
      </c>
      <c r="P87" s="30">
        <f t="shared" si="120"/>
        <v>0.77954889096719426</v>
      </c>
      <c r="Q87" s="30">
        <f t="shared" si="120"/>
        <v>0.78067831682658362</v>
      </c>
      <c r="R87" s="30">
        <f t="shared" si="120"/>
        <v>0.80588539144752247</v>
      </c>
      <c r="S87" s="286"/>
      <c r="T87" s="30">
        <f t="shared" ref="T87:AE87" si="121">IF(T11=0,0,T52/T11)</f>
        <v>0.80320651563555334</v>
      </c>
      <c r="U87" s="30">
        <f t="shared" si="121"/>
        <v>0.8253233033972992</v>
      </c>
      <c r="V87" s="30">
        <f t="shared" si="121"/>
        <v>0.81278374833725431</v>
      </c>
      <c r="W87" s="30">
        <f t="shared" si="121"/>
        <v>0.83073240165433482</v>
      </c>
      <c r="X87" s="30">
        <f t="shared" si="121"/>
        <v>0.82521898859127674</v>
      </c>
      <c r="Y87" s="30">
        <f t="shared" si="121"/>
        <v>0.81797754966358249</v>
      </c>
      <c r="Z87" s="30">
        <f t="shared" si="121"/>
        <v>0.81600571854073922</v>
      </c>
      <c r="AA87" s="30">
        <f t="shared" si="121"/>
        <v>0.81206309283474676</v>
      </c>
      <c r="AB87" s="30">
        <f t="shared" si="121"/>
        <v>0.81022492946075586</v>
      </c>
      <c r="AC87" s="30">
        <f t="shared" si="121"/>
        <v>0.80718334996343444</v>
      </c>
      <c r="AD87" s="30">
        <f t="shared" si="121"/>
        <v>0.8046630147008812</v>
      </c>
      <c r="AE87" s="30">
        <f t="shared" si="121"/>
        <v>0.8047642539470965</v>
      </c>
    </row>
    <row r="88" spans="1:59" ht="14.25" customHeight="1" thickBot="1">
      <c r="A88" s="171"/>
      <c r="B88" s="216"/>
      <c r="C88" s="238" t="s">
        <v>145</v>
      </c>
      <c r="D88" s="239"/>
      <c r="E88" s="240"/>
      <c r="F88" s="21" t="s">
        <v>88</v>
      </c>
      <c r="G88" s="31">
        <f t="shared" ref="G88:R88" si="122">IF(G11=0,0,G62/G11)</f>
        <v>2.9534321026970794E-4</v>
      </c>
      <c r="H88" s="31">
        <f t="shared" si="122"/>
        <v>0</v>
      </c>
      <c r="I88" s="31">
        <f t="shared" si="122"/>
        <v>5.6925538239211337E-4</v>
      </c>
      <c r="J88" s="31">
        <f t="shared" si="122"/>
        <v>2.0016935368861732E-3</v>
      </c>
      <c r="K88" s="31">
        <f t="shared" si="122"/>
        <v>2.9411432983253373E-4</v>
      </c>
      <c r="L88" s="31">
        <f t="shared" si="122"/>
        <v>2.2050813267513171E-4</v>
      </c>
      <c r="M88" s="31">
        <f t="shared" si="122"/>
        <v>2.881686359716904E-4</v>
      </c>
      <c r="N88" s="31">
        <f t="shared" si="122"/>
        <v>9.4304314043376831E-5</v>
      </c>
      <c r="O88" s="31">
        <f t="shared" si="122"/>
        <v>5.9827114131049113E-4</v>
      </c>
      <c r="P88" s="31">
        <f t="shared" si="122"/>
        <v>3.0649166868075475E-4</v>
      </c>
      <c r="Q88" s="31">
        <f t="shared" si="122"/>
        <v>1.1510059803285118E-4</v>
      </c>
      <c r="R88" s="31">
        <f t="shared" si="122"/>
        <v>4.3668590880568947E-4</v>
      </c>
      <c r="S88" s="286"/>
      <c r="T88" s="31">
        <f t="shared" ref="T88:AE88" si="123">IF(T11=0,0,T62/T11)</f>
        <v>2.9534321026970794E-4</v>
      </c>
      <c r="U88" s="31">
        <f t="shared" si="123"/>
        <v>1.5390689697428628E-4</v>
      </c>
      <c r="V88" s="31">
        <f t="shared" si="123"/>
        <v>2.8553079321413444E-4</v>
      </c>
      <c r="W88" s="31">
        <f t="shared" si="123"/>
        <v>6.0268071279425816E-4</v>
      </c>
      <c r="X88" s="31">
        <f t="shared" si="123"/>
        <v>5.3175663040198071E-4</v>
      </c>
      <c r="Y88" s="31">
        <f t="shared" si="123"/>
        <v>4.7664975721922726E-4</v>
      </c>
      <c r="Z88" s="31">
        <f t="shared" si="123"/>
        <v>4.4719078578186441E-4</v>
      </c>
      <c r="AA88" s="31">
        <f t="shared" si="123"/>
        <v>4.0303600678797481E-4</v>
      </c>
      <c r="AB88" s="31">
        <f t="shared" si="123"/>
        <v>4.2301217865384032E-4</v>
      </c>
      <c r="AC88" s="31">
        <f t="shared" si="123"/>
        <v>4.1145897910279869E-4</v>
      </c>
      <c r="AD88" s="31">
        <f t="shared" si="123"/>
        <v>3.8327857750483391E-4</v>
      </c>
      <c r="AE88" s="31">
        <f t="shared" si="123"/>
        <v>3.877018602432582E-4</v>
      </c>
    </row>
    <row r="89" spans="1:59" ht="15.75" customHeight="1" thickBot="1">
      <c r="A89" s="160"/>
      <c r="B89" s="161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286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</row>
    <row r="90" spans="1:59" ht="15" customHeight="1">
      <c r="A90" s="203" t="s">
        <v>15</v>
      </c>
      <c r="B90" s="208" t="s">
        <v>16</v>
      </c>
      <c r="C90" s="209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86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</row>
    <row r="91" spans="1:59" ht="12.75">
      <c r="A91" s="204"/>
      <c r="B91" s="215">
        <v>17</v>
      </c>
      <c r="C91" s="155" t="s">
        <v>146</v>
      </c>
      <c r="D91" s="155"/>
      <c r="E91" s="94" t="s">
        <v>113</v>
      </c>
      <c r="F91" s="98" t="s">
        <v>17</v>
      </c>
      <c r="G91" s="70">
        <f>24.671+(24.671*10%)</f>
        <v>27.138100000000001</v>
      </c>
      <c r="H91" s="70">
        <f>23.192+(23.192*10%)</f>
        <v>25.511199999999999</v>
      </c>
      <c r="I91" s="70">
        <f>23.342+(23.342*10%)</f>
        <v>25.676199999999998</v>
      </c>
      <c r="J91" s="70">
        <f>23.475+(23.475*10%)</f>
        <v>25.822500000000002</v>
      </c>
      <c r="K91" s="70">
        <f>23.437+(23.437*10%)</f>
        <v>25.780700000000003</v>
      </c>
      <c r="L91" s="70">
        <f>23.232+(23.232*10%)</f>
        <v>25.555199999999999</v>
      </c>
      <c r="M91" s="70">
        <f>23.968+(23.968*10%)</f>
        <v>26.364799999999999</v>
      </c>
      <c r="N91" s="70">
        <f>23.402+(23.402*10%)</f>
        <v>25.7422</v>
      </c>
      <c r="O91" s="70">
        <f>23.49+(23.49*10%)</f>
        <v>25.838999999999999</v>
      </c>
      <c r="P91" s="70">
        <f>24.051+(24.051*10%)</f>
        <v>26.456099999999999</v>
      </c>
      <c r="Q91" s="70">
        <f>23.812+(23.812*10%)</f>
        <v>26.193200000000001</v>
      </c>
      <c r="R91" s="70">
        <f>23.671+(23.671*10%)</f>
        <v>26.0381</v>
      </c>
      <c r="S91" s="286"/>
      <c r="T91" s="2">
        <f>G91</f>
        <v>27.138100000000001</v>
      </c>
      <c r="U91" s="2">
        <f>MAX(G91:H91)</f>
        <v>27.138100000000001</v>
      </c>
      <c r="V91" s="2">
        <f>MAX(G91:I91)</f>
        <v>27.138100000000001</v>
      </c>
      <c r="W91" s="2">
        <f>MAX(G91:J91)</f>
        <v>27.138100000000001</v>
      </c>
      <c r="X91" s="2">
        <f>MAX(G91:K91)</f>
        <v>27.138100000000001</v>
      </c>
      <c r="Y91" s="2">
        <f>MAX(G91:L91)</f>
        <v>27.138100000000001</v>
      </c>
      <c r="Z91" s="2">
        <f>MAX(G91:M91)</f>
        <v>27.138100000000001</v>
      </c>
      <c r="AA91" s="2">
        <f>MAX(G91:N91)</f>
        <v>27.138100000000001</v>
      </c>
      <c r="AB91" s="2">
        <f>MAX(G91:O91)</f>
        <v>27.138100000000001</v>
      </c>
      <c r="AC91" s="2">
        <f>MAX(G91:P91)</f>
        <v>27.138100000000001</v>
      </c>
      <c r="AD91" s="2">
        <f>MAX(G91:Q91)</f>
        <v>27.138100000000001</v>
      </c>
      <c r="AE91" s="2">
        <f>MAX(G91:R91)</f>
        <v>27.138100000000001</v>
      </c>
      <c r="AG91" s="5">
        <v>23679.999999934807</v>
      </c>
      <c r="AH91" s="5">
        <v>23369.999999995343</v>
      </c>
      <c r="AI91" s="5">
        <v>51899.999999906868</v>
      </c>
    </row>
    <row r="92" spans="1:59" ht="12.75">
      <c r="A92" s="204"/>
      <c r="B92" s="215"/>
      <c r="C92" s="155" t="s">
        <v>146</v>
      </c>
      <c r="D92" s="155"/>
      <c r="E92" s="94" t="s">
        <v>114</v>
      </c>
      <c r="F92" s="98" t="s">
        <v>17</v>
      </c>
      <c r="G92" s="70">
        <f>23.256+(23.256*10%)</f>
        <v>25.581600000000002</v>
      </c>
      <c r="H92" s="70">
        <f>23.068+(23.068*10%)</f>
        <v>25.3748</v>
      </c>
      <c r="I92" s="70">
        <f>23.44+(23.44*10%)</f>
        <v>25.784000000000002</v>
      </c>
      <c r="J92" s="70">
        <f>24.347+(24.347*10%)</f>
        <v>26.781700000000001</v>
      </c>
      <c r="K92" s="70">
        <f>23.956+(23.956*10%)</f>
        <v>26.351599999999998</v>
      </c>
      <c r="L92" s="70">
        <f>23.956+(23.956*10%)</f>
        <v>26.351599999999998</v>
      </c>
      <c r="M92" s="70">
        <f>23.151+(23.151*10%)</f>
        <v>25.466100000000001</v>
      </c>
      <c r="N92" s="70">
        <f>23.312+(23.312*10%)</f>
        <v>25.6432</v>
      </c>
      <c r="O92" s="70">
        <f>23.144+(23.144*10%)</f>
        <v>25.458399999999997</v>
      </c>
      <c r="P92" s="70">
        <f>23.071+(23.071*10%)</f>
        <v>25.378100000000003</v>
      </c>
      <c r="Q92" s="70">
        <f>22.858+(22.858*10%)</f>
        <v>25.143799999999999</v>
      </c>
      <c r="R92" s="70">
        <f>23.249+(23.249*10%)</f>
        <v>25.573899999999998</v>
      </c>
      <c r="S92" s="286"/>
      <c r="T92" s="2">
        <f>G92</f>
        <v>25.581600000000002</v>
      </c>
      <c r="U92" s="2">
        <f>MAX(G92:H92)</f>
        <v>25.581600000000002</v>
      </c>
      <c r="V92" s="2">
        <f>MAX(G92:I92)</f>
        <v>25.784000000000002</v>
      </c>
      <c r="W92" s="2">
        <f>MAX(G92:J92)</f>
        <v>26.781700000000001</v>
      </c>
      <c r="X92" s="2">
        <f>MAX(G92:K92)</f>
        <v>26.781700000000001</v>
      </c>
      <c r="Y92" s="2">
        <f>MAX(G92:L92)</f>
        <v>26.781700000000001</v>
      </c>
      <c r="Z92" s="2">
        <f>MAX(G92:M92)</f>
        <v>26.781700000000001</v>
      </c>
      <c r="AA92" s="2">
        <f>MAX(G92:N92)</f>
        <v>26.781700000000001</v>
      </c>
      <c r="AB92" s="2">
        <f>MAX(G92:O92)</f>
        <v>26.781700000000001</v>
      </c>
      <c r="AC92" s="2">
        <f>MAX(G92:P92)</f>
        <v>26.781700000000001</v>
      </c>
      <c r="AD92" s="2">
        <f>MAX(G92:Q92)</f>
        <v>26.781700000000001</v>
      </c>
      <c r="AE92" s="2">
        <f>MAX(G92:R92)</f>
        <v>26.781700000000001</v>
      </c>
      <c r="AG92" s="5">
        <f>AG91+(AG91*10%)</f>
        <v>26047.999999928288</v>
      </c>
      <c r="AH92" s="5">
        <f t="shared" ref="AH92:AI92" si="124">AH91+(AH91*10%)</f>
        <v>25706.999999994878</v>
      </c>
      <c r="AI92" s="5">
        <f t="shared" si="124"/>
        <v>57089.999999897555</v>
      </c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</row>
    <row r="93" spans="1:59" ht="12.75">
      <c r="A93" s="204"/>
      <c r="B93" s="215"/>
      <c r="C93" s="155" t="s">
        <v>146</v>
      </c>
      <c r="D93" s="155"/>
      <c r="E93" s="102" t="s">
        <v>115</v>
      </c>
      <c r="F93" s="98" t="s">
        <v>17</v>
      </c>
      <c r="G93" s="70">
        <f>51.694+(51.694*10%)</f>
        <v>56.863400000000006</v>
      </c>
      <c r="H93" s="70">
        <f>51.424+(51.424*10%)</f>
        <v>56.566400000000002</v>
      </c>
      <c r="I93" s="70">
        <f>51.319+(51.319*10%)</f>
        <v>56.450900000000004</v>
      </c>
      <c r="J93" s="70">
        <f>51.525+(51.525*10%)</f>
        <v>56.677499999999995</v>
      </c>
      <c r="K93" s="70">
        <f>51.362+(51.362*10%)</f>
        <v>56.498200000000004</v>
      </c>
      <c r="L93" s="70">
        <f>51.362+(51.362*10%)</f>
        <v>56.498200000000004</v>
      </c>
      <c r="M93" s="70">
        <f>51.54+(51.54*10%)</f>
        <v>56.694000000000003</v>
      </c>
      <c r="N93" s="70">
        <f>51.635+(51.635*10%)</f>
        <v>56.798499999999997</v>
      </c>
      <c r="O93" s="70">
        <f>51.272+(51.272*10%)</f>
        <v>56.3992</v>
      </c>
      <c r="P93" s="70">
        <f>51.46+(51.46*10%)</f>
        <v>56.606000000000002</v>
      </c>
      <c r="Q93" s="70">
        <f>52.511+(52.511*10%)</f>
        <v>57.762100000000004</v>
      </c>
      <c r="R93" s="70">
        <f>52.411+(52.411*10%)</f>
        <v>57.652100000000004</v>
      </c>
      <c r="S93" s="286"/>
      <c r="T93" s="2">
        <f>G93</f>
        <v>56.863400000000006</v>
      </c>
      <c r="U93" s="2">
        <f>MAX(G93:H93)</f>
        <v>56.863400000000006</v>
      </c>
      <c r="V93" s="2">
        <f>MAX(G93:I93)</f>
        <v>56.863400000000006</v>
      </c>
      <c r="W93" s="2">
        <f>MAX(G93:J93)</f>
        <v>56.863400000000006</v>
      </c>
      <c r="X93" s="2">
        <f>MAX(G93:K93)</f>
        <v>56.863400000000006</v>
      </c>
      <c r="Y93" s="2">
        <f>MAX(G93:L93)</f>
        <v>56.863400000000006</v>
      </c>
      <c r="Z93" s="2">
        <f>MAX(G93:M93)</f>
        <v>56.863400000000006</v>
      </c>
      <c r="AA93" s="2">
        <f>MAX(G93:N93)</f>
        <v>56.863400000000006</v>
      </c>
      <c r="AB93" s="2">
        <f>MAX(G93:O93)</f>
        <v>56.863400000000006</v>
      </c>
      <c r="AC93" s="2">
        <f>MAX(G93:P93)</f>
        <v>56.863400000000006</v>
      </c>
      <c r="AD93" s="2">
        <f>MAX(G93:Q93)</f>
        <v>57.762100000000004</v>
      </c>
      <c r="AE93" s="2">
        <f>MAX(G93:R93)</f>
        <v>57.762100000000004</v>
      </c>
    </row>
    <row r="94" spans="1:59" ht="12.75">
      <c r="A94" s="204"/>
      <c r="B94" s="215"/>
      <c r="C94" s="155" t="s">
        <v>146</v>
      </c>
      <c r="D94" s="155"/>
      <c r="E94" s="155"/>
      <c r="F94" s="98" t="s">
        <v>17</v>
      </c>
      <c r="G94" s="24">
        <f t="shared" ref="G94:R94" si="125">SUM(G91:G93)</f>
        <v>109.5831</v>
      </c>
      <c r="H94" s="24">
        <f t="shared" si="125"/>
        <v>107.4524</v>
      </c>
      <c r="I94" s="24">
        <f t="shared" si="125"/>
        <v>107.9111</v>
      </c>
      <c r="J94" s="24">
        <f t="shared" si="125"/>
        <v>109.2817</v>
      </c>
      <c r="K94" s="24">
        <f t="shared" si="125"/>
        <v>108.63050000000001</v>
      </c>
      <c r="L94" s="24">
        <f t="shared" si="125"/>
        <v>108.405</v>
      </c>
      <c r="M94" s="24">
        <f t="shared" si="125"/>
        <v>108.5249</v>
      </c>
      <c r="N94" s="24">
        <f t="shared" si="125"/>
        <v>108.18389999999999</v>
      </c>
      <c r="O94" s="24">
        <f t="shared" si="125"/>
        <v>107.69659999999999</v>
      </c>
      <c r="P94" s="24">
        <f t="shared" si="125"/>
        <v>108.4402</v>
      </c>
      <c r="Q94" s="24">
        <f t="shared" si="125"/>
        <v>109.09910000000001</v>
      </c>
      <c r="R94" s="24">
        <f t="shared" si="125"/>
        <v>109.2641</v>
      </c>
      <c r="S94" s="286"/>
      <c r="T94" s="24">
        <f t="shared" ref="T94:AE94" si="126">SUM(T91:T93)</f>
        <v>109.5831</v>
      </c>
      <c r="U94" s="24">
        <f t="shared" si="126"/>
        <v>109.5831</v>
      </c>
      <c r="V94" s="24">
        <f t="shared" si="126"/>
        <v>109.78550000000001</v>
      </c>
      <c r="W94" s="24">
        <f t="shared" si="126"/>
        <v>110.78320000000001</v>
      </c>
      <c r="X94" s="24">
        <f t="shared" si="126"/>
        <v>110.78320000000001</v>
      </c>
      <c r="Y94" s="24">
        <f t="shared" si="126"/>
        <v>110.78320000000001</v>
      </c>
      <c r="Z94" s="24">
        <f t="shared" si="126"/>
        <v>110.78320000000001</v>
      </c>
      <c r="AA94" s="24">
        <f t="shared" si="126"/>
        <v>110.78320000000001</v>
      </c>
      <c r="AB94" s="24">
        <f t="shared" si="126"/>
        <v>110.78320000000001</v>
      </c>
      <c r="AC94" s="24">
        <f t="shared" si="126"/>
        <v>110.78320000000001</v>
      </c>
      <c r="AD94" s="24">
        <f t="shared" si="126"/>
        <v>111.68190000000001</v>
      </c>
      <c r="AE94" s="24">
        <f t="shared" si="126"/>
        <v>111.68190000000001</v>
      </c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</row>
    <row r="95" spans="1:59" ht="12.75">
      <c r="A95" s="204"/>
      <c r="B95" s="215">
        <v>18</v>
      </c>
      <c r="C95" s="135" t="s">
        <v>147</v>
      </c>
      <c r="D95" s="136"/>
      <c r="E95" s="94" t="s">
        <v>113</v>
      </c>
      <c r="F95" s="98" t="s">
        <v>18</v>
      </c>
      <c r="G95" s="70">
        <f>87240+(31*24)</f>
        <v>87984</v>
      </c>
      <c r="H95" s="70">
        <f>G95+(28*24)</f>
        <v>88656</v>
      </c>
      <c r="I95" s="70">
        <f>H95+(31*24)</f>
        <v>89400</v>
      </c>
      <c r="J95" s="70">
        <f>I95+(30*24)</f>
        <v>90120</v>
      </c>
      <c r="K95" s="70">
        <f>J95+(31*24)</f>
        <v>90864</v>
      </c>
      <c r="L95" s="70">
        <f>K95+(30*24)</f>
        <v>91584</v>
      </c>
      <c r="M95" s="70">
        <f t="shared" ref="M95:N99" si="127">L95+(31*24)</f>
        <v>92328</v>
      </c>
      <c r="N95" s="70">
        <f t="shared" si="127"/>
        <v>93072</v>
      </c>
      <c r="O95" s="70">
        <f>N95+(30*24)</f>
        <v>93792</v>
      </c>
      <c r="P95" s="70">
        <f>O95+(31*24)</f>
        <v>94536</v>
      </c>
      <c r="Q95" s="70">
        <f>P95+(30*24)</f>
        <v>95256</v>
      </c>
      <c r="R95" s="70">
        <f>Q95+(31*24)</f>
        <v>96000</v>
      </c>
      <c r="S95" s="286"/>
      <c r="T95" s="2">
        <f t="shared" ref="T95:AE103" si="128">G95</f>
        <v>87984</v>
      </c>
      <c r="U95" s="2">
        <f t="shared" si="128"/>
        <v>88656</v>
      </c>
      <c r="V95" s="2">
        <f>I95</f>
        <v>89400</v>
      </c>
      <c r="W95" s="2">
        <f t="shared" si="128"/>
        <v>90120</v>
      </c>
      <c r="X95" s="2">
        <f t="shared" si="128"/>
        <v>90864</v>
      </c>
      <c r="Y95" s="2">
        <f t="shared" si="128"/>
        <v>91584</v>
      </c>
      <c r="Z95" s="2">
        <f t="shared" si="128"/>
        <v>92328</v>
      </c>
      <c r="AA95" s="2">
        <f t="shared" si="128"/>
        <v>93072</v>
      </c>
      <c r="AB95" s="2">
        <f t="shared" si="128"/>
        <v>93792</v>
      </c>
      <c r="AC95" s="2">
        <f t="shared" si="128"/>
        <v>94536</v>
      </c>
      <c r="AD95" s="2">
        <f t="shared" si="128"/>
        <v>95256</v>
      </c>
      <c r="AE95" s="2">
        <f>R95</f>
        <v>96000</v>
      </c>
    </row>
    <row r="96" spans="1:59" ht="12.75">
      <c r="A96" s="204"/>
      <c r="B96" s="215"/>
      <c r="C96" s="135" t="s">
        <v>147</v>
      </c>
      <c r="D96" s="136"/>
      <c r="E96" s="94" t="s">
        <v>114</v>
      </c>
      <c r="F96" s="98" t="s">
        <v>18</v>
      </c>
      <c r="G96" s="70">
        <f>87240+(24*31)</f>
        <v>87984</v>
      </c>
      <c r="H96" s="70">
        <f>G96+(24*28)</f>
        <v>88656</v>
      </c>
      <c r="I96" s="70">
        <f>H96+(31*24)</f>
        <v>89400</v>
      </c>
      <c r="J96" s="70">
        <f>I96+(30*24)</f>
        <v>90120</v>
      </c>
      <c r="K96" s="70">
        <f>J96+(31*24)</f>
        <v>90864</v>
      </c>
      <c r="L96" s="70">
        <f>K96+(30*24)</f>
        <v>91584</v>
      </c>
      <c r="M96" s="70">
        <f t="shared" si="127"/>
        <v>92328</v>
      </c>
      <c r="N96" s="70">
        <f t="shared" si="127"/>
        <v>93072</v>
      </c>
      <c r="O96" s="70">
        <f>N96+(30*24)</f>
        <v>93792</v>
      </c>
      <c r="P96" s="70">
        <f>O96+(31*24)</f>
        <v>94536</v>
      </c>
      <c r="Q96" s="70">
        <f>P96+(30*24)</f>
        <v>95256</v>
      </c>
      <c r="R96" s="70">
        <f>Q96+(31*24)</f>
        <v>96000</v>
      </c>
      <c r="S96" s="286"/>
      <c r="T96" s="2">
        <f t="shared" si="128"/>
        <v>87984</v>
      </c>
      <c r="U96" s="2">
        <f t="shared" si="128"/>
        <v>88656</v>
      </c>
      <c r="V96" s="2">
        <f t="shared" si="128"/>
        <v>89400</v>
      </c>
      <c r="W96" s="2">
        <f t="shared" si="128"/>
        <v>90120</v>
      </c>
      <c r="X96" s="2">
        <f t="shared" si="128"/>
        <v>90864</v>
      </c>
      <c r="Y96" s="2">
        <f t="shared" si="128"/>
        <v>91584</v>
      </c>
      <c r="Z96" s="2">
        <f t="shared" si="128"/>
        <v>92328</v>
      </c>
      <c r="AA96" s="2">
        <f t="shared" si="128"/>
        <v>93072</v>
      </c>
      <c r="AB96" s="2">
        <f t="shared" si="128"/>
        <v>93792</v>
      </c>
      <c r="AC96" s="2">
        <f t="shared" si="128"/>
        <v>94536</v>
      </c>
      <c r="AD96" s="2">
        <f t="shared" si="128"/>
        <v>95256</v>
      </c>
      <c r="AE96" s="2">
        <f t="shared" si="128"/>
        <v>96000</v>
      </c>
    </row>
    <row r="97" spans="1:59" ht="12.75">
      <c r="A97" s="204"/>
      <c r="B97" s="215"/>
      <c r="C97" s="135" t="s">
        <v>147</v>
      </c>
      <c r="D97" s="136"/>
      <c r="E97" s="102" t="s">
        <v>115</v>
      </c>
      <c r="F97" s="98" t="s">
        <v>18</v>
      </c>
      <c r="G97" s="70">
        <f>48025+(24*31)</f>
        <v>48769</v>
      </c>
      <c r="H97" s="70">
        <f>G97+(24*28)</f>
        <v>49441</v>
      </c>
      <c r="I97" s="70">
        <f>H97+(31*24)</f>
        <v>50185</v>
      </c>
      <c r="J97" s="70">
        <f>I97+(30*24)</f>
        <v>50905</v>
      </c>
      <c r="K97" s="70">
        <f>J97+(31*24)</f>
        <v>51649</v>
      </c>
      <c r="L97" s="70">
        <f>K97+(30*24)</f>
        <v>52369</v>
      </c>
      <c r="M97" s="70">
        <f t="shared" si="127"/>
        <v>53113</v>
      </c>
      <c r="N97" s="70">
        <f t="shared" si="127"/>
        <v>53857</v>
      </c>
      <c r="O97" s="70">
        <f>N97+(30*24)</f>
        <v>54577</v>
      </c>
      <c r="P97" s="70">
        <f>O97+(31*24)</f>
        <v>55321</v>
      </c>
      <c r="Q97" s="70">
        <f>P97+(30*24)</f>
        <v>56041</v>
      </c>
      <c r="R97" s="70">
        <f>Q97+(31*24)</f>
        <v>56785</v>
      </c>
      <c r="S97" s="286"/>
      <c r="T97" s="2">
        <f t="shared" si="128"/>
        <v>48769</v>
      </c>
      <c r="U97" s="2">
        <f t="shared" si="128"/>
        <v>49441</v>
      </c>
      <c r="V97" s="2">
        <f t="shared" si="128"/>
        <v>50185</v>
      </c>
      <c r="W97" s="2">
        <f>J98</f>
        <v>8939</v>
      </c>
      <c r="X97" s="2">
        <f t="shared" si="128"/>
        <v>51649</v>
      </c>
      <c r="Y97" s="2">
        <f t="shared" si="128"/>
        <v>52369</v>
      </c>
      <c r="Z97" s="2">
        <f t="shared" si="128"/>
        <v>53113</v>
      </c>
      <c r="AA97" s="2">
        <f t="shared" si="128"/>
        <v>53857</v>
      </c>
      <c r="AB97" s="2">
        <f t="shared" si="128"/>
        <v>54577</v>
      </c>
      <c r="AC97" s="2">
        <f t="shared" si="128"/>
        <v>55321</v>
      </c>
      <c r="AD97" s="2">
        <f t="shared" si="128"/>
        <v>56041</v>
      </c>
      <c r="AE97" s="2">
        <f t="shared" si="128"/>
        <v>56785</v>
      </c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</row>
    <row r="98" spans="1:59" ht="15" customHeight="1">
      <c r="A98" s="204"/>
      <c r="B98" s="215">
        <v>19</v>
      </c>
      <c r="C98" s="140" t="s">
        <v>148</v>
      </c>
      <c r="D98" s="141"/>
      <c r="E98" s="94" t="s">
        <v>113</v>
      </c>
      <c r="F98" s="98" t="s">
        <v>18</v>
      </c>
      <c r="G98" s="70">
        <f>6059+(31*24)</f>
        <v>6803</v>
      </c>
      <c r="H98" s="70">
        <f>G98+(28*24)</f>
        <v>7475</v>
      </c>
      <c r="I98" s="70">
        <f>H98+(31*24)</f>
        <v>8219</v>
      </c>
      <c r="J98" s="70">
        <f>I98+(30*24)</f>
        <v>8939</v>
      </c>
      <c r="K98" s="70">
        <f>J98+(31*24)</f>
        <v>9683</v>
      </c>
      <c r="L98" s="70">
        <f>K98+(30*24)</f>
        <v>10403</v>
      </c>
      <c r="M98" s="70">
        <f t="shared" si="127"/>
        <v>11147</v>
      </c>
      <c r="N98" s="70">
        <f t="shared" si="127"/>
        <v>11891</v>
      </c>
      <c r="O98" s="70">
        <f>N98+491.87</f>
        <v>12382.87</v>
      </c>
      <c r="P98" s="127">
        <v>452.2</v>
      </c>
      <c r="Q98" s="70">
        <f>P98+(30*24)</f>
        <v>1172.2</v>
      </c>
      <c r="R98" s="70">
        <f>Q98+(31*24)</f>
        <v>1916.2</v>
      </c>
      <c r="S98" s="286"/>
      <c r="T98" s="2">
        <f t="shared" si="128"/>
        <v>6803</v>
      </c>
      <c r="U98" s="2">
        <f t="shared" si="128"/>
        <v>7475</v>
      </c>
      <c r="V98" s="2">
        <f t="shared" si="128"/>
        <v>8219</v>
      </c>
      <c r="W98" s="2" t="e">
        <f>#REF!</f>
        <v>#REF!</v>
      </c>
      <c r="X98" s="2">
        <f t="shared" si="128"/>
        <v>9683</v>
      </c>
      <c r="Y98" s="2">
        <f t="shared" si="128"/>
        <v>10403</v>
      </c>
      <c r="Z98" s="2">
        <f t="shared" si="128"/>
        <v>11147</v>
      </c>
      <c r="AA98" s="2">
        <f t="shared" si="128"/>
        <v>11891</v>
      </c>
      <c r="AB98" s="2">
        <f t="shared" si="128"/>
        <v>12382.87</v>
      </c>
      <c r="AC98" s="2">
        <f t="shared" si="128"/>
        <v>452.2</v>
      </c>
      <c r="AD98" s="2">
        <f t="shared" si="128"/>
        <v>1172.2</v>
      </c>
      <c r="AE98" s="2">
        <f t="shared" si="128"/>
        <v>1916.2</v>
      </c>
    </row>
    <row r="99" spans="1:59" ht="15" customHeight="1">
      <c r="A99" s="204"/>
      <c r="B99" s="215"/>
      <c r="C99" s="140" t="s">
        <v>148</v>
      </c>
      <c r="D99" s="141"/>
      <c r="E99" s="94" t="s">
        <v>114</v>
      </c>
      <c r="F99" s="98" t="s">
        <v>18</v>
      </c>
      <c r="G99" s="70">
        <f>5834.13+(31*24)</f>
        <v>6578.13</v>
      </c>
      <c r="H99" s="70">
        <f>G99+(28*24)</f>
        <v>7250.13</v>
      </c>
      <c r="I99" s="70">
        <f>H99+(31*24)</f>
        <v>7994.13</v>
      </c>
      <c r="J99" s="70">
        <f>I99+(30*24)</f>
        <v>8714.130000000001</v>
      </c>
      <c r="K99" s="70">
        <f>J99+(31*24)</f>
        <v>9458.130000000001</v>
      </c>
      <c r="L99" s="70">
        <f>K99+(30*24)</f>
        <v>10178.130000000001</v>
      </c>
      <c r="M99" s="70">
        <f t="shared" si="127"/>
        <v>10922.130000000001</v>
      </c>
      <c r="N99" s="70">
        <f t="shared" si="127"/>
        <v>11666.130000000001</v>
      </c>
      <c r="O99" s="127">
        <v>550.76666666666279</v>
      </c>
      <c r="P99" s="70">
        <f>O99+(31*24)</f>
        <v>1294.7666666666628</v>
      </c>
      <c r="Q99" s="70">
        <f>P99+(30*24)</f>
        <v>2014.7666666666628</v>
      </c>
      <c r="R99" s="70">
        <f>Q99+(31*24)</f>
        <v>2758.7666666666628</v>
      </c>
      <c r="S99" s="286"/>
      <c r="T99" s="2">
        <f t="shared" si="128"/>
        <v>6578.13</v>
      </c>
      <c r="U99" s="2">
        <f t="shared" si="128"/>
        <v>7250.13</v>
      </c>
      <c r="V99" s="2">
        <f t="shared" si="128"/>
        <v>7994.13</v>
      </c>
      <c r="W99" s="2">
        <f t="shared" si="128"/>
        <v>8714.130000000001</v>
      </c>
      <c r="X99" s="2">
        <f t="shared" si="128"/>
        <v>9458.130000000001</v>
      </c>
      <c r="Y99" s="2">
        <f t="shared" si="128"/>
        <v>10178.130000000001</v>
      </c>
      <c r="Z99" s="2">
        <f t="shared" si="128"/>
        <v>10922.130000000001</v>
      </c>
      <c r="AA99" s="2">
        <f t="shared" si="128"/>
        <v>11666.130000000001</v>
      </c>
      <c r="AB99" s="2">
        <f t="shared" si="128"/>
        <v>550.76666666666279</v>
      </c>
      <c r="AC99" s="2">
        <f t="shared" si="128"/>
        <v>1294.7666666666628</v>
      </c>
      <c r="AD99" s="2">
        <f t="shared" si="128"/>
        <v>2014.7666666666628</v>
      </c>
      <c r="AE99" s="2">
        <f t="shared" si="128"/>
        <v>2758.7666666666628</v>
      </c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</row>
    <row r="100" spans="1:59" ht="15" customHeight="1">
      <c r="A100" s="204"/>
      <c r="B100" s="215"/>
      <c r="C100" s="140" t="s">
        <v>148</v>
      </c>
      <c r="D100" s="141"/>
      <c r="E100" s="102" t="s">
        <v>115</v>
      </c>
      <c r="F100" s="98" t="s">
        <v>18</v>
      </c>
      <c r="G100" s="70">
        <f>3218+(24*31)</f>
        <v>3962</v>
      </c>
      <c r="H100" s="70">
        <f>G100+(24*28)</f>
        <v>4634</v>
      </c>
      <c r="I100" s="70">
        <f>H100+(24*31)-I120</f>
        <v>5259.8</v>
      </c>
      <c r="J100" s="70">
        <f>(24*30)-J120</f>
        <v>336</v>
      </c>
      <c r="K100" s="70">
        <f>J100+(24*31)</f>
        <v>1080</v>
      </c>
      <c r="L100" s="70">
        <f>K100+(24*30)</f>
        <v>1800</v>
      </c>
      <c r="M100" s="70">
        <f>L100+(24*31)</f>
        <v>2544</v>
      </c>
      <c r="N100" s="70">
        <f>M100+(24*31)</f>
        <v>3288</v>
      </c>
      <c r="O100" s="70">
        <f>N100+(24*30)</f>
        <v>4008</v>
      </c>
      <c r="P100" s="70">
        <f>O100+(24*31)</f>
        <v>4752</v>
      </c>
      <c r="Q100" s="70">
        <f>P100+(24*30)</f>
        <v>5472</v>
      </c>
      <c r="R100" s="70">
        <f>Q100+(24*31)</f>
        <v>6216</v>
      </c>
      <c r="S100" s="286"/>
      <c r="T100" s="2">
        <f t="shared" si="128"/>
        <v>3962</v>
      </c>
      <c r="U100" s="2">
        <f t="shared" si="128"/>
        <v>4634</v>
      </c>
      <c r="V100" s="2">
        <f t="shared" si="128"/>
        <v>5259.8</v>
      </c>
      <c r="W100" s="2">
        <f t="shared" si="128"/>
        <v>336</v>
      </c>
      <c r="X100" s="2">
        <f t="shared" si="128"/>
        <v>1080</v>
      </c>
      <c r="Y100" s="2">
        <f t="shared" si="128"/>
        <v>1800</v>
      </c>
      <c r="Z100" s="2">
        <f t="shared" si="128"/>
        <v>2544</v>
      </c>
      <c r="AA100" s="2">
        <f t="shared" si="128"/>
        <v>3288</v>
      </c>
      <c r="AB100" s="2">
        <f t="shared" si="128"/>
        <v>4008</v>
      </c>
      <c r="AC100" s="2">
        <f t="shared" si="128"/>
        <v>4752</v>
      </c>
      <c r="AD100" s="2">
        <f t="shared" si="128"/>
        <v>5472</v>
      </c>
      <c r="AE100" s="2">
        <f t="shared" si="128"/>
        <v>6216</v>
      </c>
    </row>
    <row r="101" spans="1:59" ht="12.75">
      <c r="A101" s="204"/>
      <c r="B101" s="215">
        <v>20</v>
      </c>
      <c r="C101" s="175" t="s">
        <v>149</v>
      </c>
      <c r="D101" s="176"/>
      <c r="E101" s="94" t="s">
        <v>113</v>
      </c>
      <c r="F101" s="98" t="s">
        <v>19</v>
      </c>
      <c r="G101" s="70">
        <v>2</v>
      </c>
      <c r="H101" s="70">
        <v>0</v>
      </c>
      <c r="I101" s="70">
        <v>1</v>
      </c>
      <c r="J101" s="70">
        <v>1</v>
      </c>
      <c r="K101" s="70">
        <v>0</v>
      </c>
      <c r="L101" s="70">
        <v>2</v>
      </c>
      <c r="M101" s="70">
        <v>1</v>
      </c>
      <c r="N101" s="70">
        <v>0</v>
      </c>
      <c r="O101" s="70">
        <v>0</v>
      </c>
      <c r="P101" s="70">
        <v>2</v>
      </c>
      <c r="Q101" s="70">
        <v>0</v>
      </c>
      <c r="R101" s="70">
        <v>0</v>
      </c>
      <c r="S101" s="286"/>
      <c r="T101" s="7">
        <f t="shared" si="128"/>
        <v>2</v>
      </c>
      <c r="U101" s="7">
        <f>T101+H101</f>
        <v>2</v>
      </c>
      <c r="V101" s="7">
        <f t="shared" ref="V101:AC103" si="129">U101+I101</f>
        <v>3</v>
      </c>
      <c r="W101" s="7">
        <f t="shared" si="129"/>
        <v>4</v>
      </c>
      <c r="X101" s="7">
        <f t="shared" si="129"/>
        <v>4</v>
      </c>
      <c r="Y101" s="7">
        <f t="shared" si="129"/>
        <v>6</v>
      </c>
      <c r="Z101" s="7">
        <f t="shared" si="129"/>
        <v>7</v>
      </c>
      <c r="AA101" s="7">
        <f t="shared" si="129"/>
        <v>7</v>
      </c>
      <c r="AB101" s="7">
        <f t="shared" si="129"/>
        <v>7</v>
      </c>
      <c r="AC101" s="7">
        <f t="shared" si="129"/>
        <v>9</v>
      </c>
      <c r="AD101" s="7">
        <f>AC101+Q101</f>
        <v>9</v>
      </c>
      <c r="AE101" s="7">
        <f t="shared" ref="AE101:AE103" si="130">AD101+R101</f>
        <v>9</v>
      </c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</row>
    <row r="102" spans="1:59" ht="12.75">
      <c r="A102" s="204"/>
      <c r="B102" s="215"/>
      <c r="C102" s="175" t="s">
        <v>149</v>
      </c>
      <c r="D102" s="176"/>
      <c r="E102" s="94" t="s">
        <v>114</v>
      </c>
      <c r="F102" s="98" t="s">
        <v>19</v>
      </c>
      <c r="G102" s="70">
        <v>1</v>
      </c>
      <c r="H102" s="70">
        <v>0</v>
      </c>
      <c r="I102" s="70">
        <v>1</v>
      </c>
      <c r="J102" s="70">
        <v>2</v>
      </c>
      <c r="K102" s="70">
        <v>0</v>
      </c>
      <c r="L102" s="70">
        <v>1</v>
      </c>
      <c r="M102" s="70">
        <v>1</v>
      </c>
      <c r="N102" s="70">
        <v>0</v>
      </c>
      <c r="O102" s="70">
        <v>2</v>
      </c>
      <c r="P102" s="70">
        <v>1</v>
      </c>
      <c r="Q102" s="70">
        <v>0</v>
      </c>
      <c r="R102" s="70">
        <v>0</v>
      </c>
      <c r="S102" s="286"/>
      <c r="T102" s="7">
        <f t="shared" si="128"/>
        <v>1</v>
      </c>
      <c r="U102" s="7">
        <f>T102+H102</f>
        <v>1</v>
      </c>
      <c r="V102" s="7">
        <f t="shared" si="129"/>
        <v>2</v>
      </c>
      <c r="W102" s="7">
        <f t="shared" si="129"/>
        <v>4</v>
      </c>
      <c r="X102" s="7">
        <f t="shared" si="129"/>
        <v>4</v>
      </c>
      <c r="Y102" s="7">
        <f t="shared" si="129"/>
        <v>5</v>
      </c>
      <c r="Z102" s="7">
        <f t="shared" si="129"/>
        <v>6</v>
      </c>
      <c r="AA102" s="7">
        <f t="shared" si="129"/>
        <v>6</v>
      </c>
      <c r="AB102" s="7">
        <f t="shared" si="129"/>
        <v>8</v>
      </c>
      <c r="AC102" s="7">
        <f t="shared" si="129"/>
        <v>9</v>
      </c>
      <c r="AD102" s="7">
        <f>AC102+Q102</f>
        <v>9</v>
      </c>
      <c r="AE102" s="7">
        <f t="shared" si="130"/>
        <v>9</v>
      </c>
    </row>
    <row r="103" spans="1:59" ht="12.75">
      <c r="A103" s="204"/>
      <c r="B103" s="215"/>
      <c r="C103" s="175" t="s">
        <v>149</v>
      </c>
      <c r="D103" s="176"/>
      <c r="E103" s="102" t="s">
        <v>115</v>
      </c>
      <c r="F103" s="98" t="s">
        <v>19</v>
      </c>
      <c r="G103" s="70">
        <v>0</v>
      </c>
      <c r="H103" s="70">
        <v>0</v>
      </c>
      <c r="I103" s="70">
        <v>0</v>
      </c>
      <c r="J103" s="70">
        <v>3</v>
      </c>
      <c r="K103" s="70">
        <v>0</v>
      </c>
      <c r="L103" s="70">
        <v>0</v>
      </c>
      <c r="M103" s="70">
        <v>0</v>
      </c>
      <c r="N103" s="70">
        <v>1</v>
      </c>
      <c r="O103" s="70">
        <v>3</v>
      </c>
      <c r="P103" s="70">
        <v>0</v>
      </c>
      <c r="Q103" s="70">
        <v>0</v>
      </c>
      <c r="R103" s="70">
        <v>1</v>
      </c>
      <c r="S103" s="286"/>
      <c r="T103" s="7">
        <f t="shared" si="128"/>
        <v>0</v>
      </c>
      <c r="U103" s="7">
        <f>T103+H103</f>
        <v>0</v>
      </c>
      <c r="V103" s="7">
        <f t="shared" si="129"/>
        <v>0</v>
      </c>
      <c r="W103" s="7">
        <f t="shared" si="129"/>
        <v>3</v>
      </c>
      <c r="X103" s="7">
        <f t="shared" si="129"/>
        <v>3</v>
      </c>
      <c r="Y103" s="7">
        <f t="shared" si="129"/>
        <v>3</v>
      </c>
      <c r="Z103" s="7">
        <f t="shared" si="129"/>
        <v>3</v>
      </c>
      <c r="AA103" s="7">
        <f t="shared" si="129"/>
        <v>4</v>
      </c>
      <c r="AB103" s="7">
        <f t="shared" si="129"/>
        <v>7</v>
      </c>
      <c r="AC103" s="7">
        <f t="shared" si="129"/>
        <v>7</v>
      </c>
      <c r="AD103" s="7">
        <f>AC103+Q103</f>
        <v>7</v>
      </c>
      <c r="AE103" s="7">
        <f t="shared" si="130"/>
        <v>8</v>
      </c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</row>
    <row r="104" spans="1:59" ht="13.5" thickBot="1">
      <c r="A104" s="205"/>
      <c r="B104" s="216"/>
      <c r="C104" s="175" t="s">
        <v>149</v>
      </c>
      <c r="D104" s="217"/>
      <c r="E104" s="176"/>
      <c r="F104" s="99" t="s">
        <v>19</v>
      </c>
      <c r="G104" s="32">
        <f>SUM(G101:G103)</f>
        <v>3</v>
      </c>
      <c r="H104" s="32">
        <f>SUM(H101:H103)</f>
        <v>0</v>
      </c>
      <c r="I104" s="32">
        <f t="shared" ref="I104:AE104" si="131">SUM(I101:I103)</f>
        <v>2</v>
      </c>
      <c r="J104" s="32">
        <f t="shared" si="131"/>
        <v>6</v>
      </c>
      <c r="K104" s="32">
        <f t="shared" si="131"/>
        <v>0</v>
      </c>
      <c r="L104" s="32">
        <f t="shared" si="131"/>
        <v>3</v>
      </c>
      <c r="M104" s="32">
        <f t="shared" si="131"/>
        <v>2</v>
      </c>
      <c r="N104" s="32">
        <f t="shared" si="131"/>
        <v>1</v>
      </c>
      <c r="O104" s="32">
        <f t="shared" si="131"/>
        <v>5</v>
      </c>
      <c r="P104" s="32">
        <f t="shared" si="131"/>
        <v>3</v>
      </c>
      <c r="Q104" s="32">
        <f t="shared" si="131"/>
        <v>0</v>
      </c>
      <c r="R104" s="32">
        <f t="shared" si="131"/>
        <v>1</v>
      </c>
      <c r="S104" s="286"/>
      <c r="T104" s="32">
        <f t="shared" si="131"/>
        <v>3</v>
      </c>
      <c r="U104" s="32">
        <f t="shared" si="131"/>
        <v>3</v>
      </c>
      <c r="V104" s="32">
        <f t="shared" si="131"/>
        <v>5</v>
      </c>
      <c r="W104" s="32">
        <f t="shared" si="131"/>
        <v>11</v>
      </c>
      <c r="X104" s="32">
        <f t="shared" si="131"/>
        <v>11</v>
      </c>
      <c r="Y104" s="32">
        <f t="shared" si="131"/>
        <v>14</v>
      </c>
      <c r="Z104" s="32">
        <f t="shared" si="131"/>
        <v>16</v>
      </c>
      <c r="AA104" s="32">
        <f t="shared" si="131"/>
        <v>17</v>
      </c>
      <c r="AB104" s="32">
        <f t="shared" si="131"/>
        <v>22</v>
      </c>
      <c r="AC104" s="32">
        <f t="shared" si="131"/>
        <v>25</v>
      </c>
      <c r="AD104" s="32">
        <f t="shared" si="131"/>
        <v>25</v>
      </c>
      <c r="AE104" s="32">
        <f t="shared" si="131"/>
        <v>26</v>
      </c>
    </row>
    <row r="105" spans="1:59" ht="13.5" thickBot="1">
      <c r="A105" s="160"/>
      <c r="B105" s="161"/>
      <c r="C105" s="161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286"/>
      <c r="T105" s="267"/>
      <c r="U105" s="267"/>
      <c r="V105" s="267"/>
      <c r="W105" s="267"/>
      <c r="X105" s="267"/>
      <c r="Y105" s="267"/>
      <c r="Z105" s="267"/>
      <c r="AA105" s="267"/>
      <c r="AB105" s="267"/>
      <c r="AC105" s="267"/>
      <c r="AD105" s="267"/>
      <c r="AE105" s="267"/>
    </row>
    <row r="106" spans="1:59" ht="15" customHeight="1">
      <c r="A106" s="203" t="s">
        <v>20</v>
      </c>
      <c r="B106" s="208" t="s">
        <v>21</v>
      </c>
      <c r="C106" s="209"/>
      <c r="D106" s="209"/>
      <c r="E106" s="209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210"/>
      <c r="S106" s="286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59" s="55" customFormat="1" ht="18.75" customHeight="1">
      <c r="A107" s="204"/>
      <c r="B107" s="176">
        <v>21</v>
      </c>
      <c r="C107" s="187" t="s">
        <v>22</v>
      </c>
      <c r="D107" s="188"/>
      <c r="E107" s="94" t="s">
        <v>113</v>
      </c>
      <c r="F107" s="94" t="s">
        <v>17</v>
      </c>
      <c r="G107" s="3">
        <v>25</v>
      </c>
      <c r="H107" s="3">
        <v>25</v>
      </c>
      <c r="I107" s="3">
        <v>25</v>
      </c>
      <c r="J107" s="3">
        <v>25</v>
      </c>
      <c r="K107" s="3">
        <v>25</v>
      </c>
      <c r="L107" s="3">
        <v>25</v>
      </c>
      <c r="M107" s="3">
        <v>25</v>
      </c>
      <c r="N107" s="3">
        <v>25</v>
      </c>
      <c r="O107" s="3">
        <v>25</v>
      </c>
      <c r="P107" s="3">
        <v>25</v>
      </c>
      <c r="Q107" s="3">
        <v>25</v>
      </c>
      <c r="R107" s="3">
        <v>25</v>
      </c>
      <c r="S107" s="286"/>
      <c r="T107" s="3">
        <f>G107</f>
        <v>25</v>
      </c>
      <c r="U107" s="3">
        <f t="shared" ref="U107:AE109" si="132">H107</f>
        <v>25</v>
      </c>
      <c r="V107" s="3">
        <f t="shared" si="132"/>
        <v>25</v>
      </c>
      <c r="W107" s="3">
        <f t="shared" si="132"/>
        <v>25</v>
      </c>
      <c r="X107" s="3">
        <f t="shared" si="132"/>
        <v>25</v>
      </c>
      <c r="Y107" s="3">
        <f t="shared" si="132"/>
        <v>25</v>
      </c>
      <c r="Z107" s="3">
        <f t="shared" si="132"/>
        <v>25</v>
      </c>
      <c r="AA107" s="3">
        <f t="shared" si="132"/>
        <v>25</v>
      </c>
      <c r="AB107" s="3">
        <f t="shared" si="132"/>
        <v>25</v>
      </c>
      <c r="AC107" s="3">
        <f t="shared" si="132"/>
        <v>25</v>
      </c>
      <c r="AD107" s="3">
        <f t="shared" si="132"/>
        <v>25</v>
      </c>
      <c r="AE107" s="3">
        <f t="shared" si="132"/>
        <v>25</v>
      </c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</row>
    <row r="108" spans="1:59" s="55" customFormat="1" ht="18.75" customHeight="1">
      <c r="A108" s="204"/>
      <c r="B108" s="176"/>
      <c r="C108" s="187" t="s">
        <v>22</v>
      </c>
      <c r="D108" s="188"/>
      <c r="E108" s="94" t="s">
        <v>114</v>
      </c>
      <c r="F108" s="94" t="s">
        <v>17</v>
      </c>
      <c r="G108" s="3">
        <v>25</v>
      </c>
      <c r="H108" s="3">
        <v>25</v>
      </c>
      <c r="I108" s="3">
        <v>25</v>
      </c>
      <c r="J108" s="3">
        <v>25</v>
      </c>
      <c r="K108" s="3">
        <v>25</v>
      </c>
      <c r="L108" s="3">
        <v>25</v>
      </c>
      <c r="M108" s="3">
        <v>25</v>
      </c>
      <c r="N108" s="3">
        <v>25</v>
      </c>
      <c r="O108" s="3">
        <v>25</v>
      </c>
      <c r="P108" s="3">
        <v>25</v>
      </c>
      <c r="Q108" s="3">
        <v>25</v>
      </c>
      <c r="R108" s="3">
        <v>25</v>
      </c>
      <c r="S108" s="286"/>
      <c r="T108" s="3">
        <f t="shared" ref="T108:T109" si="133">G108</f>
        <v>25</v>
      </c>
      <c r="U108" s="3">
        <f t="shared" si="132"/>
        <v>25</v>
      </c>
      <c r="V108" s="3">
        <f t="shared" si="132"/>
        <v>25</v>
      </c>
      <c r="W108" s="3">
        <f t="shared" si="132"/>
        <v>25</v>
      </c>
      <c r="X108" s="3">
        <f t="shared" si="132"/>
        <v>25</v>
      </c>
      <c r="Y108" s="3">
        <f t="shared" si="132"/>
        <v>25</v>
      </c>
      <c r="Z108" s="3">
        <f t="shared" si="132"/>
        <v>25</v>
      </c>
      <c r="AA108" s="3">
        <f t="shared" si="132"/>
        <v>25</v>
      </c>
      <c r="AB108" s="3">
        <f t="shared" si="132"/>
        <v>25</v>
      </c>
      <c r="AC108" s="3">
        <f t="shared" si="132"/>
        <v>25</v>
      </c>
      <c r="AD108" s="3">
        <f t="shared" si="132"/>
        <v>25</v>
      </c>
      <c r="AE108" s="3">
        <f t="shared" si="132"/>
        <v>25</v>
      </c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</row>
    <row r="109" spans="1:59" s="55" customFormat="1" ht="18.75" customHeight="1">
      <c r="A109" s="204"/>
      <c r="B109" s="176"/>
      <c r="C109" s="187" t="s">
        <v>22</v>
      </c>
      <c r="D109" s="188"/>
      <c r="E109" s="102" t="s">
        <v>115</v>
      </c>
      <c r="F109" s="94" t="s">
        <v>17</v>
      </c>
      <c r="G109" s="3">
        <v>60</v>
      </c>
      <c r="H109" s="3">
        <v>60</v>
      </c>
      <c r="I109" s="3">
        <v>60</v>
      </c>
      <c r="J109" s="3">
        <v>60</v>
      </c>
      <c r="K109" s="3">
        <v>60</v>
      </c>
      <c r="L109" s="3">
        <v>60</v>
      </c>
      <c r="M109" s="3">
        <v>60</v>
      </c>
      <c r="N109" s="3">
        <v>60</v>
      </c>
      <c r="O109" s="3">
        <v>60</v>
      </c>
      <c r="P109" s="3">
        <v>60</v>
      </c>
      <c r="Q109" s="3">
        <v>60</v>
      </c>
      <c r="R109" s="3">
        <v>60</v>
      </c>
      <c r="S109" s="286"/>
      <c r="T109" s="3">
        <f t="shared" si="133"/>
        <v>60</v>
      </c>
      <c r="U109" s="3">
        <f t="shared" si="132"/>
        <v>60</v>
      </c>
      <c r="V109" s="3">
        <f t="shared" si="132"/>
        <v>60</v>
      </c>
      <c r="W109" s="3">
        <f t="shared" si="132"/>
        <v>60</v>
      </c>
      <c r="X109" s="3">
        <f t="shared" si="132"/>
        <v>60</v>
      </c>
      <c r="Y109" s="3">
        <f t="shared" si="132"/>
        <v>60</v>
      </c>
      <c r="Z109" s="3">
        <f t="shared" si="132"/>
        <v>60</v>
      </c>
      <c r="AA109" s="3">
        <f t="shared" si="132"/>
        <v>60</v>
      </c>
      <c r="AB109" s="3">
        <f t="shared" si="132"/>
        <v>60</v>
      </c>
      <c r="AC109" s="3">
        <f t="shared" si="132"/>
        <v>60</v>
      </c>
      <c r="AD109" s="3">
        <f t="shared" si="132"/>
        <v>60</v>
      </c>
      <c r="AE109" s="3">
        <f t="shared" si="132"/>
        <v>60</v>
      </c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</row>
    <row r="110" spans="1:59" s="55" customFormat="1" ht="18.75" customHeight="1">
      <c r="A110" s="204"/>
      <c r="B110" s="176"/>
      <c r="C110" s="155" t="s">
        <v>22</v>
      </c>
      <c r="D110" s="155"/>
      <c r="E110" s="155"/>
      <c r="F110" s="94" t="s">
        <v>17</v>
      </c>
      <c r="G110" s="9">
        <f t="shared" ref="G110:R110" si="134">G107+G108+G109</f>
        <v>110</v>
      </c>
      <c r="H110" s="9">
        <f t="shared" si="134"/>
        <v>110</v>
      </c>
      <c r="I110" s="9">
        <f t="shared" si="134"/>
        <v>110</v>
      </c>
      <c r="J110" s="9">
        <f t="shared" si="134"/>
        <v>110</v>
      </c>
      <c r="K110" s="9">
        <f t="shared" si="134"/>
        <v>110</v>
      </c>
      <c r="L110" s="9">
        <f t="shared" si="134"/>
        <v>110</v>
      </c>
      <c r="M110" s="9">
        <f t="shared" si="134"/>
        <v>110</v>
      </c>
      <c r="N110" s="9">
        <f t="shared" si="134"/>
        <v>110</v>
      </c>
      <c r="O110" s="9">
        <f t="shared" si="134"/>
        <v>110</v>
      </c>
      <c r="P110" s="9">
        <f t="shared" si="134"/>
        <v>110</v>
      </c>
      <c r="Q110" s="9">
        <f t="shared" si="134"/>
        <v>110</v>
      </c>
      <c r="R110" s="9">
        <f t="shared" si="134"/>
        <v>110</v>
      </c>
      <c r="S110" s="286"/>
      <c r="T110" s="9">
        <f t="shared" ref="T110:AE110" si="135">T107+T108+T109</f>
        <v>110</v>
      </c>
      <c r="U110" s="9">
        <f t="shared" si="135"/>
        <v>110</v>
      </c>
      <c r="V110" s="9">
        <f t="shared" si="135"/>
        <v>110</v>
      </c>
      <c r="W110" s="9">
        <f t="shared" si="135"/>
        <v>110</v>
      </c>
      <c r="X110" s="9">
        <f t="shared" si="135"/>
        <v>110</v>
      </c>
      <c r="Y110" s="9">
        <f t="shared" si="135"/>
        <v>110</v>
      </c>
      <c r="Z110" s="9">
        <f t="shared" si="135"/>
        <v>110</v>
      </c>
      <c r="AA110" s="9">
        <f t="shared" si="135"/>
        <v>110</v>
      </c>
      <c r="AB110" s="9">
        <f t="shared" si="135"/>
        <v>110</v>
      </c>
      <c r="AC110" s="9">
        <f t="shared" si="135"/>
        <v>110</v>
      </c>
      <c r="AD110" s="9">
        <f t="shared" si="135"/>
        <v>110</v>
      </c>
      <c r="AE110" s="9">
        <f t="shared" si="135"/>
        <v>110</v>
      </c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</row>
    <row r="111" spans="1:59" s="55" customFormat="1" ht="18.75" customHeight="1">
      <c r="A111" s="204"/>
      <c r="B111" s="176">
        <v>22</v>
      </c>
      <c r="C111" s="140" t="s">
        <v>150</v>
      </c>
      <c r="D111" s="141"/>
      <c r="E111" s="94" t="s">
        <v>113</v>
      </c>
      <c r="F111" s="94" t="s">
        <v>17</v>
      </c>
      <c r="G111" s="70">
        <v>23.186</v>
      </c>
      <c r="H111" s="70">
        <v>23.19</v>
      </c>
      <c r="I111" s="70">
        <v>23.19</v>
      </c>
      <c r="J111" s="70">
        <v>23.19</v>
      </c>
      <c r="K111" s="70">
        <v>23.19</v>
      </c>
      <c r="L111" s="70">
        <v>23.19</v>
      </c>
      <c r="M111" s="70">
        <v>22.888500000000001</v>
      </c>
      <c r="N111" s="70">
        <v>22.888500000000001</v>
      </c>
      <c r="O111" s="70">
        <v>22.888500000000001</v>
      </c>
      <c r="P111" s="70">
        <v>22.888500000000001</v>
      </c>
      <c r="Q111" s="70">
        <v>22.888500000000001</v>
      </c>
      <c r="R111" s="70">
        <v>22.888500000000001</v>
      </c>
      <c r="S111" s="286"/>
      <c r="T111" s="3">
        <f>G111</f>
        <v>23.186</v>
      </c>
      <c r="U111" s="3">
        <f t="shared" ref="U111:AE113" si="136">H111</f>
        <v>23.19</v>
      </c>
      <c r="V111" s="3">
        <f t="shared" si="136"/>
        <v>23.19</v>
      </c>
      <c r="W111" s="3">
        <f t="shared" si="136"/>
        <v>23.19</v>
      </c>
      <c r="X111" s="3">
        <f t="shared" si="136"/>
        <v>23.19</v>
      </c>
      <c r="Y111" s="3">
        <f t="shared" si="136"/>
        <v>23.19</v>
      </c>
      <c r="Z111" s="3">
        <f t="shared" si="136"/>
        <v>22.888500000000001</v>
      </c>
      <c r="AA111" s="3">
        <f t="shared" si="136"/>
        <v>22.888500000000001</v>
      </c>
      <c r="AB111" s="3">
        <f t="shared" si="136"/>
        <v>22.888500000000001</v>
      </c>
      <c r="AC111" s="3">
        <f t="shared" si="136"/>
        <v>22.888500000000001</v>
      </c>
      <c r="AD111" s="3">
        <f t="shared" si="136"/>
        <v>22.888500000000001</v>
      </c>
      <c r="AE111" s="3">
        <f t="shared" si="136"/>
        <v>22.888500000000001</v>
      </c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</row>
    <row r="112" spans="1:59" s="55" customFormat="1" ht="18.75" customHeight="1">
      <c r="A112" s="204"/>
      <c r="B112" s="176"/>
      <c r="C112" s="140" t="s">
        <v>150</v>
      </c>
      <c r="D112" s="141"/>
      <c r="E112" s="94" t="s">
        <v>114</v>
      </c>
      <c r="F112" s="94" t="s">
        <v>17</v>
      </c>
      <c r="G112" s="70">
        <v>23.003</v>
      </c>
      <c r="H112" s="70">
        <v>23</v>
      </c>
      <c r="I112" s="70">
        <v>23</v>
      </c>
      <c r="J112" s="70">
        <v>23</v>
      </c>
      <c r="K112" s="70">
        <v>23</v>
      </c>
      <c r="L112" s="70">
        <v>23</v>
      </c>
      <c r="M112" s="70">
        <v>23.061499999999999</v>
      </c>
      <c r="N112" s="70">
        <v>23.061499999999999</v>
      </c>
      <c r="O112" s="70">
        <v>23.061499999999999</v>
      </c>
      <c r="P112" s="70">
        <v>23.061499999999999</v>
      </c>
      <c r="Q112" s="70">
        <v>23.061499999999999</v>
      </c>
      <c r="R112" s="70">
        <v>23.061499999999999</v>
      </c>
      <c r="S112" s="286"/>
      <c r="T112" s="3">
        <f t="shared" ref="T112:T113" si="137">G112</f>
        <v>23.003</v>
      </c>
      <c r="U112" s="3">
        <f t="shared" si="136"/>
        <v>23</v>
      </c>
      <c r="V112" s="3">
        <f t="shared" si="136"/>
        <v>23</v>
      </c>
      <c r="W112" s="3">
        <f t="shared" si="136"/>
        <v>23</v>
      </c>
      <c r="X112" s="3">
        <f t="shared" si="136"/>
        <v>23</v>
      </c>
      <c r="Y112" s="3">
        <f t="shared" si="136"/>
        <v>23</v>
      </c>
      <c r="Z112" s="3">
        <f t="shared" si="136"/>
        <v>23.061499999999999</v>
      </c>
      <c r="AA112" s="3">
        <f t="shared" si="136"/>
        <v>23.061499999999999</v>
      </c>
      <c r="AB112" s="3">
        <f t="shared" si="136"/>
        <v>23.061499999999999</v>
      </c>
      <c r="AC112" s="3">
        <f t="shared" si="136"/>
        <v>23.061499999999999</v>
      </c>
      <c r="AD112" s="3">
        <f t="shared" si="136"/>
        <v>23.061499999999999</v>
      </c>
      <c r="AE112" s="3">
        <f t="shared" si="136"/>
        <v>23.061499999999999</v>
      </c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</row>
    <row r="113" spans="1:59" s="55" customFormat="1" ht="18.75" customHeight="1">
      <c r="A113" s="204"/>
      <c r="B113" s="176"/>
      <c r="C113" s="140" t="s">
        <v>150</v>
      </c>
      <c r="D113" s="141"/>
      <c r="E113" s="102" t="s">
        <v>115</v>
      </c>
      <c r="F113" s="94" t="s">
        <v>17</v>
      </c>
      <c r="G113" s="70">
        <v>52.131999999999998</v>
      </c>
      <c r="H113" s="70">
        <v>52.13</v>
      </c>
      <c r="I113" s="70">
        <v>52.13</v>
      </c>
      <c r="J113" s="70">
        <v>52.13</v>
      </c>
      <c r="K113" s="70">
        <v>52.13</v>
      </c>
      <c r="L113" s="70">
        <v>52.13</v>
      </c>
      <c r="M113" s="70">
        <v>51.232750000000003</v>
      </c>
      <c r="N113" s="70">
        <v>51.232750000000003</v>
      </c>
      <c r="O113" s="70">
        <v>51.232750000000003</v>
      </c>
      <c r="P113" s="70">
        <v>51.232750000000003</v>
      </c>
      <c r="Q113" s="70">
        <v>51.232750000000003</v>
      </c>
      <c r="R113" s="70">
        <v>51.232750000000003</v>
      </c>
      <c r="S113" s="286"/>
      <c r="T113" s="3">
        <f t="shared" si="137"/>
        <v>52.131999999999998</v>
      </c>
      <c r="U113" s="3">
        <f t="shared" si="136"/>
        <v>52.13</v>
      </c>
      <c r="V113" s="3">
        <f t="shared" si="136"/>
        <v>52.13</v>
      </c>
      <c r="W113" s="3">
        <f t="shared" si="136"/>
        <v>52.13</v>
      </c>
      <c r="X113" s="3">
        <f t="shared" si="136"/>
        <v>52.13</v>
      </c>
      <c r="Y113" s="3">
        <f t="shared" si="136"/>
        <v>52.13</v>
      </c>
      <c r="Z113" s="3">
        <f t="shared" si="136"/>
        <v>51.232750000000003</v>
      </c>
      <c r="AA113" s="3">
        <f t="shared" si="136"/>
        <v>51.232750000000003</v>
      </c>
      <c r="AB113" s="3">
        <f t="shared" si="136"/>
        <v>51.232750000000003</v>
      </c>
      <c r="AC113" s="3">
        <f t="shared" si="136"/>
        <v>51.232750000000003</v>
      </c>
      <c r="AD113" s="3">
        <f t="shared" si="136"/>
        <v>51.232750000000003</v>
      </c>
      <c r="AE113" s="3">
        <f t="shared" si="136"/>
        <v>51.232750000000003</v>
      </c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</row>
    <row r="114" spans="1:59" ht="20.25" customHeight="1" thickBot="1">
      <c r="A114" s="205"/>
      <c r="B114" s="218"/>
      <c r="C114" s="158" t="s">
        <v>150</v>
      </c>
      <c r="D114" s="158"/>
      <c r="E114" s="158"/>
      <c r="F114" s="34" t="s">
        <v>17</v>
      </c>
      <c r="G114" s="35">
        <f>G111+G112+G113</f>
        <v>98.320999999999998</v>
      </c>
      <c r="H114" s="35">
        <f t="shared" ref="H114:AE114" si="138">H111+H112+H113</f>
        <v>98.32</v>
      </c>
      <c r="I114" s="35">
        <f t="shared" si="138"/>
        <v>98.32</v>
      </c>
      <c r="J114" s="35">
        <f t="shared" si="138"/>
        <v>98.32</v>
      </c>
      <c r="K114" s="35">
        <f t="shared" si="138"/>
        <v>98.32</v>
      </c>
      <c r="L114" s="35">
        <f t="shared" si="138"/>
        <v>98.32</v>
      </c>
      <c r="M114" s="35">
        <f t="shared" si="138"/>
        <v>97.182749999999999</v>
      </c>
      <c r="N114" s="35">
        <f t="shared" si="138"/>
        <v>97.182749999999999</v>
      </c>
      <c r="O114" s="35">
        <f t="shared" si="138"/>
        <v>97.182749999999999</v>
      </c>
      <c r="P114" s="35">
        <f t="shared" si="138"/>
        <v>97.182749999999999</v>
      </c>
      <c r="Q114" s="35">
        <f t="shared" si="138"/>
        <v>97.182749999999999</v>
      </c>
      <c r="R114" s="35">
        <f t="shared" si="138"/>
        <v>97.182749999999999</v>
      </c>
      <c r="S114" s="286"/>
      <c r="T114" s="35">
        <f t="shared" si="138"/>
        <v>98.320999999999998</v>
      </c>
      <c r="U114" s="35">
        <f t="shared" si="138"/>
        <v>98.32</v>
      </c>
      <c r="V114" s="35">
        <f t="shared" si="138"/>
        <v>98.32</v>
      </c>
      <c r="W114" s="35">
        <f t="shared" si="138"/>
        <v>98.32</v>
      </c>
      <c r="X114" s="35">
        <f t="shared" si="138"/>
        <v>98.32</v>
      </c>
      <c r="Y114" s="35">
        <f t="shared" si="138"/>
        <v>98.32</v>
      </c>
      <c r="Z114" s="35">
        <f t="shared" si="138"/>
        <v>97.182749999999999</v>
      </c>
      <c r="AA114" s="35">
        <f t="shared" si="138"/>
        <v>97.182749999999999</v>
      </c>
      <c r="AB114" s="35">
        <f t="shared" si="138"/>
        <v>97.182749999999999</v>
      </c>
      <c r="AC114" s="35">
        <f t="shared" si="138"/>
        <v>97.182749999999999</v>
      </c>
      <c r="AD114" s="35">
        <f t="shared" si="138"/>
        <v>97.182749999999999</v>
      </c>
      <c r="AE114" s="35">
        <f t="shared" si="138"/>
        <v>97.182749999999999</v>
      </c>
    </row>
    <row r="115" spans="1:59" ht="13.5" thickBot="1">
      <c r="A115" s="160"/>
      <c r="B115" s="161"/>
      <c r="C115" s="161"/>
      <c r="D115" s="161"/>
      <c r="E115" s="161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286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59"/>
      <c r="AE115" s="159"/>
    </row>
    <row r="116" spans="1:59" ht="15" customHeight="1">
      <c r="A116" s="203" t="s">
        <v>23</v>
      </c>
      <c r="B116" s="206" t="s">
        <v>24</v>
      </c>
      <c r="C116" s="207"/>
      <c r="D116" s="207"/>
      <c r="E116" s="207"/>
      <c r="F116" s="207"/>
      <c r="G116" s="207"/>
      <c r="H116" s="207"/>
      <c r="I116" s="207"/>
      <c r="J116" s="207"/>
      <c r="K116" s="207"/>
      <c r="L116" s="207"/>
      <c r="M116" s="207"/>
      <c r="N116" s="207"/>
      <c r="O116" s="207"/>
      <c r="P116" s="207"/>
      <c r="Q116" s="207"/>
      <c r="R116" s="207"/>
      <c r="S116" s="286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</row>
    <row r="117" spans="1:59" ht="15" customHeight="1">
      <c r="A117" s="204"/>
      <c r="B117" s="13"/>
      <c r="C117" s="200" t="s">
        <v>25</v>
      </c>
      <c r="D117" s="200"/>
      <c r="E117" s="200"/>
      <c r="F117" s="200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286"/>
      <c r="T117" s="201"/>
      <c r="U117" s="201"/>
      <c r="V117" s="201"/>
      <c r="W117" s="201"/>
      <c r="X117" s="201"/>
      <c r="Y117" s="201"/>
      <c r="Z117" s="201"/>
      <c r="AA117" s="201"/>
      <c r="AB117" s="201"/>
      <c r="AC117" s="201"/>
      <c r="AD117" s="201"/>
      <c r="AE117" s="201"/>
    </row>
    <row r="118" spans="1:59" ht="15" customHeight="1">
      <c r="A118" s="204"/>
      <c r="B118" s="130">
        <v>23</v>
      </c>
      <c r="C118" s="187" t="s">
        <v>151</v>
      </c>
      <c r="D118" s="188"/>
      <c r="E118" s="94" t="s">
        <v>113</v>
      </c>
      <c r="F118" s="92" t="s">
        <v>18</v>
      </c>
      <c r="G118" s="70">
        <v>0</v>
      </c>
      <c r="H118" s="70">
        <v>0</v>
      </c>
      <c r="I118" s="70">
        <v>0</v>
      </c>
      <c r="J118" s="70">
        <v>0</v>
      </c>
      <c r="K118" s="70">
        <v>0</v>
      </c>
      <c r="L118" s="70">
        <v>0</v>
      </c>
      <c r="M118" s="70">
        <v>0</v>
      </c>
      <c r="N118" s="70">
        <v>17.95</v>
      </c>
      <c r="O118" s="70">
        <v>228.1333333334187</v>
      </c>
      <c r="P118" s="70">
        <v>291.8</v>
      </c>
      <c r="Q118" s="70">
        <v>0</v>
      </c>
      <c r="R118" s="70">
        <v>0</v>
      </c>
      <c r="S118" s="286"/>
      <c r="T118" s="7">
        <f>G118</f>
        <v>0</v>
      </c>
      <c r="U118" s="7">
        <f>T118+H118</f>
        <v>0</v>
      </c>
      <c r="V118" s="7">
        <f t="shared" ref="V118:AC120" si="139">U118+I118</f>
        <v>0</v>
      </c>
      <c r="W118" s="7">
        <f t="shared" si="139"/>
        <v>0</v>
      </c>
      <c r="X118" s="7">
        <f t="shared" si="139"/>
        <v>0</v>
      </c>
      <c r="Y118" s="7">
        <f t="shared" si="139"/>
        <v>0</v>
      </c>
      <c r="Z118" s="7">
        <f t="shared" si="139"/>
        <v>0</v>
      </c>
      <c r="AA118" s="7">
        <f t="shared" si="139"/>
        <v>17.95</v>
      </c>
      <c r="AB118" s="7">
        <f t="shared" si="139"/>
        <v>246.08333333341869</v>
      </c>
      <c r="AC118" s="7">
        <f t="shared" si="139"/>
        <v>537.8833333334187</v>
      </c>
      <c r="AD118" s="7">
        <f>AC118+Q118</f>
        <v>537.8833333334187</v>
      </c>
      <c r="AE118" s="7">
        <f t="shared" ref="AE118:AE120" si="140">AD118+R118</f>
        <v>537.8833333334187</v>
      </c>
    </row>
    <row r="119" spans="1:59" ht="15" customHeight="1">
      <c r="A119" s="204"/>
      <c r="B119" s="130"/>
      <c r="C119" s="187" t="s">
        <v>151</v>
      </c>
      <c r="D119" s="188"/>
      <c r="E119" s="94" t="s">
        <v>114</v>
      </c>
      <c r="F119" s="92" t="s">
        <v>18</v>
      </c>
      <c r="G119" s="70">
        <v>0</v>
      </c>
      <c r="H119" s="70">
        <v>0</v>
      </c>
      <c r="I119" s="70">
        <v>0</v>
      </c>
      <c r="J119" s="70">
        <v>0</v>
      </c>
      <c r="K119" s="70">
        <v>0</v>
      </c>
      <c r="L119" s="70">
        <v>0</v>
      </c>
      <c r="M119" s="70">
        <v>0</v>
      </c>
      <c r="N119" s="70">
        <v>293.85000000000002</v>
      </c>
      <c r="O119" s="70">
        <v>169.23333333333721</v>
      </c>
      <c r="P119" s="70">
        <v>11.25</v>
      </c>
      <c r="Q119" s="70">
        <v>0</v>
      </c>
      <c r="R119" s="70">
        <v>0</v>
      </c>
      <c r="S119" s="286"/>
      <c r="T119" s="7">
        <f>G119</f>
        <v>0</v>
      </c>
      <c r="U119" s="7">
        <f>T119+H119</f>
        <v>0</v>
      </c>
      <c r="V119" s="7">
        <f t="shared" si="139"/>
        <v>0</v>
      </c>
      <c r="W119" s="7">
        <f t="shared" si="139"/>
        <v>0</v>
      </c>
      <c r="X119" s="7">
        <f t="shared" si="139"/>
        <v>0</v>
      </c>
      <c r="Y119" s="7">
        <f t="shared" si="139"/>
        <v>0</v>
      </c>
      <c r="Z119" s="7">
        <f t="shared" si="139"/>
        <v>0</v>
      </c>
      <c r="AA119" s="7">
        <f t="shared" si="139"/>
        <v>293.85000000000002</v>
      </c>
      <c r="AB119" s="7">
        <f t="shared" si="139"/>
        <v>463.08333333333724</v>
      </c>
      <c r="AC119" s="7">
        <f t="shared" si="139"/>
        <v>474.33333333333724</v>
      </c>
      <c r="AD119" s="7">
        <f>AC119+Q119</f>
        <v>474.33333333333724</v>
      </c>
      <c r="AE119" s="7">
        <f t="shared" si="140"/>
        <v>474.33333333333724</v>
      </c>
    </row>
    <row r="120" spans="1:59" ht="15" customHeight="1">
      <c r="A120" s="204"/>
      <c r="B120" s="130"/>
      <c r="C120" s="187" t="s">
        <v>151</v>
      </c>
      <c r="D120" s="188"/>
      <c r="E120" s="102" t="s">
        <v>115</v>
      </c>
      <c r="F120" s="92" t="s">
        <v>18</v>
      </c>
      <c r="G120" s="70">
        <v>0</v>
      </c>
      <c r="H120" s="70">
        <v>0</v>
      </c>
      <c r="I120" s="70">
        <v>118.2</v>
      </c>
      <c r="J120" s="70">
        <f>24*16</f>
        <v>384</v>
      </c>
      <c r="K120" s="70">
        <v>0</v>
      </c>
      <c r="L120" s="70">
        <v>0</v>
      </c>
      <c r="M120" s="70">
        <v>0</v>
      </c>
      <c r="N120" s="70">
        <v>0</v>
      </c>
      <c r="O120" s="70">
        <v>0</v>
      </c>
      <c r="P120" s="70">
        <v>0</v>
      </c>
      <c r="Q120" s="70">
        <v>0</v>
      </c>
      <c r="R120" s="70">
        <v>70.2</v>
      </c>
      <c r="S120" s="286"/>
      <c r="T120" s="7">
        <f>G120</f>
        <v>0</v>
      </c>
      <c r="U120" s="7">
        <f>T120+H120</f>
        <v>0</v>
      </c>
      <c r="V120" s="7">
        <f t="shared" si="139"/>
        <v>118.2</v>
      </c>
      <c r="W120" s="7">
        <f t="shared" si="139"/>
        <v>502.2</v>
      </c>
      <c r="X120" s="7">
        <f t="shared" si="139"/>
        <v>502.2</v>
      </c>
      <c r="Y120" s="7">
        <f t="shared" si="139"/>
        <v>502.2</v>
      </c>
      <c r="Z120" s="7">
        <f t="shared" si="139"/>
        <v>502.2</v>
      </c>
      <c r="AA120" s="7">
        <f t="shared" si="139"/>
        <v>502.2</v>
      </c>
      <c r="AB120" s="7">
        <f t="shared" si="139"/>
        <v>502.2</v>
      </c>
      <c r="AC120" s="7">
        <f t="shared" si="139"/>
        <v>502.2</v>
      </c>
      <c r="AD120" s="7">
        <f>AC120+Q120</f>
        <v>502.2</v>
      </c>
      <c r="AE120" s="7">
        <f t="shared" si="140"/>
        <v>572.4</v>
      </c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</row>
    <row r="121" spans="1:59" ht="12.75">
      <c r="A121" s="204"/>
      <c r="B121" s="130"/>
      <c r="C121" s="165" t="s">
        <v>152</v>
      </c>
      <c r="D121" s="184"/>
      <c r="E121" s="185"/>
      <c r="F121" s="92" t="s">
        <v>18</v>
      </c>
      <c r="G121" s="28">
        <f>IF(G114=0,0,(G118*G111/G114)+(G119*G112/G114)+(G120*G113/G114))</f>
        <v>0</v>
      </c>
      <c r="H121" s="28">
        <f t="shared" ref="H121:AE121" si="141">IF(H114=0,0,(H118*H111/H114)+(H119*H112/H114)+(H120*H113/H114))</f>
        <v>0</v>
      </c>
      <c r="I121" s="28">
        <f>IF(I114=0,0,(I118*I111/I114)+(I119*I112/I114)+(I120*I113/I114))</f>
        <v>62.670524816924342</v>
      </c>
      <c r="J121" s="28">
        <f t="shared" si="141"/>
        <v>203.59967453213997</v>
      </c>
      <c r="K121" s="28">
        <f t="shared" si="141"/>
        <v>0</v>
      </c>
      <c r="L121" s="28">
        <f t="shared" si="141"/>
        <v>0</v>
      </c>
      <c r="M121" s="28">
        <f t="shared" si="141"/>
        <v>0</v>
      </c>
      <c r="N121" s="28">
        <f t="shared" si="141"/>
        <v>73.958293524313731</v>
      </c>
      <c r="O121" s="28">
        <f>IF(O114=0,0,(O118*O111/O114)+(O119*O112/O114)+(O120*O113/O114))</f>
        <v>93.889134817328284</v>
      </c>
      <c r="P121" s="28">
        <f t="shared" si="141"/>
        <v>71.394421077814741</v>
      </c>
      <c r="Q121" s="28">
        <f t="shared" si="141"/>
        <v>0</v>
      </c>
      <c r="R121" s="28">
        <f t="shared" si="141"/>
        <v>37.007998333037506</v>
      </c>
      <c r="S121" s="286"/>
      <c r="T121" s="28">
        <f>IF(T114=0,0,(T118*T111/T114)+(T119*T112/T114)+(T120*T113/T114))</f>
        <v>0</v>
      </c>
      <c r="U121" s="28">
        <f t="shared" si="141"/>
        <v>0</v>
      </c>
      <c r="V121" s="28">
        <f t="shared" si="141"/>
        <v>62.670524816924342</v>
      </c>
      <c r="W121" s="28">
        <f t="shared" si="141"/>
        <v>266.27019934906434</v>
      </c>
      <c r="X121" s="28">
        <f t="shared" si="141"/>
        <v>266.27019934906434</v>
      </c>
      <c r="Y121" s="28">
        <f t="shared" si="141"/>
        <v>266.27019934906434</v>
      </c>
      <c r="Z121" s="28">
        <f t="shared" si="141"/>
        <v>264.74952653634523</v>
      </c>
      <c r="AA121" s="28">
        <f t="shared" si="141"/>
        <v>338.70782006065895</v>
      </c>
      <c r="AB121" s="28">
        <f t="shared" si="141"/>
        <v>432.59695487798723</v>
      </c>
      <c r="AC121" s="28">
        <f t="shared" si="141"/>
        <v>503.99137595580197</v>
      </c>
      <c r="AD121" s="28">
        <f t="shared" si="141"/>
        <v>503.99137595580197</v>
      </c>
      <c r="AE121" s="28">
        <f t="shared" si="141"/>
        <v>540.99937428883936</v>
      </c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</row>
    <row r="122" spans="1:59" ht="12.75">
      <c r="A122" s="204"/>
      <c r="B122" s="130"/>
      <c r="C122" s="187" t="s">
        <v>26</v>
      </c>
      <c r="D122" s="188"/>
      <c r="E122" s="94" t="s">
        <v>113</v>
      </c>
      <c r="F122" s="92" t="s">
        <v>18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/>
      <c r="S122" s="286"/>
      <c r="T122" s="4">
        <f>G122</f>
        <v>0</v>
      </c>
      <c r="U122" s="4">
        <f t="shared" ref="U122:AE124" si="142">T122+H122</f>
        <v>0</v>
      </c>
      <c r="V122" s="4">
        <f t="shared" si="142"/>
        <v>0</v>
      </c>
      <c r="W122" s="4">
        <f t="shared" si="142"/>
        <v>0</v>
      </c>
      <c r="X122" s="4">
        <f t="shared" si="142"/>
        <v>0</v>
      </c>
      <c r="Y122" s="4">
        <f t="shared" si="142"/>
        <v>0</v>
      </c>
      <c r="Z122" s="4">
        <f t="shared" si="142"/>
        <v>0</v>
      </c>
      <c r="AA122" s="4">
        <f t="shared" si="142"/>
        <v>0</v>
      </c>
      <c r="AB122" s="4">
        <f t="shared" si="142"/>
        <v>0</v>
      </c>
      <c r="AC122" s="4">
        <f t="shared" si="142"/>
        <v>0</v>
      </c>
      <c r="AD122" s="4">
        <f t="shared" si="142"/>
        <v>0</v>
      </c>
      <c r="AE122" s="4">
        <f t="shared" si="142"/>
        <v>0</v>
      </c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</row>
    <row r="123" spans="1:59" ht="12.75">
      <c r="A123" s="204"/>
      <c r="B123" s="130"/>
      <c r="C123" s="187" t="s">
        <v>26</v>
      </c>
      <c r="D123" s="188"/>
      <c r="E123" s="94" t="s">
        <v>114</v>
      </c>
      <c r="F123" s="92" t="s">
        <v>18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0</v>
      </c>
      <c r="R123" s="37"/>
      <c r="S123" s="286"/>
      <c r="T123" s="4">
        <f>G123</f>
        <v>0</v>
      </c>
      <c r="U123" s="4">
        <f t="shared" si="142"/>
        <v>0</v>
      </c>
      <c r="V123" s="4">
        <f t="shared" si="142"/>
        <v>0</v>
      </c>
      <c r="W123" s="4">
        <f t="shared" si="142"/>
        <v>0</v>
      </c>
      <c r="X123" s="4">
        <f t="shared" si="142"/>
        <v>0</v>
      </c>
      <c r="Y123" s="4">
        <f t="shared" si="142"/>
        <v>0</v>
      </c>
      <c r="Z123" s="4">
        <f t="shared" si="142"/>
        <v>0</v>
      </c>
      <c r="AA123" s="4">
        <f t="shared" si="142"/>
        <v>0</v>
      </c>
      <c r="AB123" s="4">
        <f t="shared" si="142"/>
        <v>0</v>
      </c>
      <c r="AC123" s="4">
        <f t="shared" si="142"/>
        <v>0</v>
      </c>
      <c r="AD123" s="4">
        <f t="shared" si="142"/>
        <v>0</v>
      </c>
      <c r="AE123" s="4">
        <f t="shared" si="142"/>
        <v>0</v>
      </c>
    </row>
    <row r="124" spans="1:59" ht="12.75">
      <c r="A124" s="204"/>
      <c r="B124" s="130"/>
      <c r="C124" s="187" t="s">
        <v>26</v>
      </c>
      <c r="D124" s="188"/>
      <c r="E124" s="102" t="s">
        <v>115</v>
      </c>
      <c r="F124" s="92" t="s">
        <v>18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/>
      <c r="S124" s="286"/>
      <c r="T124" s="4">
        <f>G124</f>
        <v>0</v>
      </c>
      <c r="U124" s="4">
        <f t="shared" si="142"/>
        <v>0</v>
      </c>
      <c r="V124" s="4">
        <f t="shared" si="142"/>
        <v>0</v>
      </c>
      <c r="W124" s="4">
        <f t="shared" si="142"/>
        <v>0</v>
      </c>
      <c r="X124" s="4">
        <f t="shared" si="142"/>
        <v>0</v>
      </c>
      <c r="Y124" s="4">
        <f t="shared" si="142"/>
        <v>0</v>
      </c>
      <c r="Z124" s="4">
        <f t="shared" si="142"/>
        <v>0</v>
      </c>
      <c r="AA124" s="4">
        <f t="shared" si="142"/>
        <v>0</v>
      </c>
      <c r="AB124" s="4">
        <f t="shared" si="142"/>
        <v>0</v>
      </c>
      <c r="AC124" s="4">
        <f t="shared" si="142"/>
        <v>0</v>
      </c>
      <c r="AD124" s="4">
        <f t="shared" si="142"/>
        <v>0</v>
      </c>
      <c r="AE124" s="4">
        <f t="shared" si="142"/>
        <v>0</v>
      </c>
    </row>
    <row r="125" spans="1:59" ht="12.75">
      <c r="A125" s="204"/>
      <c r="B125" s="130"/>
      <c r="C125" s="212" t="s">
        <v>26</v>
      </c>
      <c r="D125" s="213"/>
      <c r="E125" s="214"/>
      <c r="F125" s="92" t="s">
        <v>18</v>
      </c>
      <c r="G125" s="38">
        <f>IF(G114=0,0,(G122*G111/G114)+(G123*G112/G114)+(G124*G113/G114))</f>
        <v>0</v>
      </c>
      <c r="H125" s="38">
        <f t="shared" ref="H125:AE125" si="143">IF(H114=0,0,(H122*H111/H114)+(H123*H112/H114)+(H124*H113/H114))</f>
        <v>0</v>
      </c>
      <c r="I125" s="38">
        <f t="shared" si="143"/>
        <v>0</v>
      </c>
      <c r="J125" s="38">
        <f t="shared" si="143"/>
        <v>0</v>
      </c>
      <c r="K125" s="38">
        <f t="shared" si="143"/>
        <v>0</v>
      </c>
      <c r="L125" s="38">
        <f t="shared" si="143"/>
        <v>0</v>
      </c>
      <c r="M125" s="38">
        <f t="shared" si="143"/>
        <v>0</v>
      </c>
      <c r="N125" s="38">
        <f t="shared" si="143"/>
        <v>0</v>
      </c>
      <c r="O125" s="38">
        <f t="shared" si="143"/>
        <v>0</v>
      </c>
      <c r="P125" s="38">
        <f t="shared" si="143"/>
        <v>0</v>
      </c>
      <c r="Q125" s="38">
        <f t="shared" si="143"/>
        <v>0</v>
      </c>
      <c r="R125" s="38">
        <f t="shared" si="143"/>
        <v>0</v>
      </c>
      <c r="S125" s="286"/>
      <c r="T125" s="38">
        <f t="shared" si="143"/>
        <v>0</v>
      </c>
      <c r="U125" s="38">
        <f t="shared" si="143"/>
        <v>0</v>
      </c>
      <c r="V125" s="38">
        <f t="shared" si="143"/>
        <v>0</v>
      </c>
      <c r="W125" s="38">
        <f t="shared" si="143"/>
        <v>0</v>
      </c>
      <c r="X125" s="38">
        <f t="shared" si="143"/>
        <v>0</v>
      </c>
      <c r="Y125" s="38">
        <f t="shared" si="143"/>
        <v>0</v>
      </c>
      <c r="Z125" s="38">
        <f t="shared" si="143"/>
        <v>0</v>
      </c>
      <c r="AA125" s="38">
        <f t="shared" si="143"/>
        <v>0</v>
      </c>
      <c r="AB125" s="38">
        <f t="shared" si="143"/>
        <v>0</v>
      </c>
      <c r="AC125" s="38">
        <f t="shared" si="143"/>
        <v>0</v>
      </c>
      <c r="AD125" s="38">
        <f t="shared" si="143"/>
        <v>0</v>
      </c>
      <c r="AE125" s="38">
        <f t="shared" si="143"/>
        <v>0</v>
      </c>
    </row>
    <row r="126" spans="1:59" ht="12.75">
      <c r="A126" s="204"/>
      <c r="B126" s="14"/>
      <c r="C126" s="200" t="s">
        <v>27</v>
      </c>
      <c r="D126" s="200"/>
      <c r="E126" s="200"/>
      <c r="F126" s="200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286"/>
      <c r="T126" s="201"/>
      <c r="U126" s="201"/>
      <c r="V126" s="201"/>
      <c r="W126" s="201"/>
      <c r="X126" s="201"/>
      <c r="Y126" s="201"/>
      <c r="Z126" s="201"/>
      <c r="AA126" s="201"/>
      <c r="AB126" s="201"/>
      <c r="AC126" s="201"/>
      <c r="AD126" s="201"/>
      <c r="AE126" s="201"/>
    </row>
    <row r="127" spans="1:59" ht="15" customHeight="1">
      <c r="A127" s="204"/>
      <c r="B127" s="172">
        <v>24</v>
      </c>
      <c r="C127" s="187" t="s">
        <v>153</v>
      </c>
      <c r="D127" s="188"/>
      <c r="E127" s="94" t="s">
        <v>113</v>
      </c>
      <c r="F127" s="92" t="s">
        <v>18</v>
      </c>
      <c r="G127" s="70">
        <v>0</v>
      </c>
      <c r="H127" s="70">
        <v>0</v>
      </c>
      <c r="I127" s="70">
        <v>23.53</v>
      </c>
      <c r="J127" s="70">
        <v>0</v>
      </c>
      <c r="K127" s="70">
        <v>0</v>
      </c>
      <c r="L127" s="70">
        <v>28.55</v>
      </c>
      <c r="M127" s="70">
        <v>0</v>
      </c>
      <c r="N127" s="70">
        <v>0</v>
      </c>
      <c r="O127" s="70">
        <v>0</v>
      </c>
      <c r="P127" s="70">
        <v>0</v>
      </c>
      <c r="Q127" s="126">
        <v>0</v>
      </c>
      <c r="R127" s="70">
        <v>0</v>
      </c>
      <c r="S127" s="286"/>
      <c r="T127" s="7">
        <f>G127</f>
        <v>0</v>
      </c>
      <c r="U127" s="7">
        <f>T127+H127</f>
        <v>0</v>
      </c>
      <c r="V127" s="7">
        <f t="shared" ref="V127:AC129" si="144">U127+I127</f>
        <v>23.53</v>
      </c>
      <c r="W127" s="7">
        <f t="shared" si="144"/>
        <v>23.53</v>
      </c>
      <c r="X127" s="7">
        <f t="shared" si="144"/>
        <v>23.53</v>
      </c>
      <c r="Y127" s="7">
        <f t="shared" si="144"/>
        <v>52.08</v>
      </c>
      <c r="Z127" s="7">
        <f t="shared" si="144"/>
        <v>52.08</v>
      </c>
      <c r="AA127" s="7">
        <f t="shared" si="144"/>
        <v>52.08</v>
      </c>
      <c r="AB127" s="7">
        <f t="shared" si="144"/>
        <v>52.08</v>
      </c>
      <c r="AC127" s="7">
        <f t="shared" si="144"/>
        <v>52.08</v>
      </c>
      <c r="AD127" s="7">
        <f>AC127+Q127</f>
        <v>52.08</v>
      </c>
      <c r="AE127" s="7">
        <f t="shared" ref="AE127:AE129" si="145">AD127+R127</f>
        <v>52.08</v>
      </c>
    </row>
    <row r="128" spans="1:59" ht="15" customHeight="1">
      <c r="A128" s="204"/>
      <c r="B128" s="173"/>
      <c r="C128" s="187" t="s">
        <v>153</v>
      </c>
      <c r="D128" s="188"/>
      <c r="E128" s="94" t="s">
        <v>114</v>
      </c>
      <c r="F128" s="92" t="s">
        <v>18</v>
      </c>
      <c r="G128" s="70">
        <v>0</v>
      </c>
      <c r="H128" s="70">
        <v>0</v>
      </c>
      <c r="I128" s="70">
        <v>27.8</v>
      </c>
      <c r="J128" s="70">
        <v>0</v>
      </c>
      <c r="K128" s="70">
        <v>0</v>
      </c>
      <c r="L128" s="70">
        <v>14.48</v>
      </c>
      <c r="M128" s="70">
        <v>0</v>
      </c>
      <c r="N128" s="70">
        <v>0</v>
      </c>
      <c r="O128" s="70">
        <v>0</v>
      </c>
      <c r="P128" s="70">
        <v>0</v>
      </c>
      <c r="Q128" s="126">
        <v>0</v>
      </c>
      <c r="R128" s="70">
        <v>0</v>
      </c>
      <c r="S128" s="286"/>
      <c r="T128" s="7">
        <f>G128</f>
        <v>0</v>
      </c>
      <c r="U128" s="7">
        <f>T128+H128</f>
        <v>0</v>
      </c>
      <c r="V128" s="7">
        <f>U128+I128</f>
        <v>27.8</v>
      </c>
      <c r="W128" s="7">
        <f t="shared" si="144"/>
        <v>27.8</v>
      </c>
      <c r="X128" s="7">
        <f t="shared" si="144"/>
        <v>27.8</v>
      </c>
      <c r="Y128" s="7">
        <f t="shared" si="144"/>
        <v>42.28</v>
      </c>
      <c r="Z128" s="7">
        <f t="shared" si="144"/>
        <v>42.28</v>
      </c>
      <c r="AA128" s="7">
        <f t="shared" si="144"/>
        <v>42.28</v>
      </c>
      <c r="AB128" s="7">
        <f t="shared" si="144"/>
        <v>42.28</v>
      </c>
      <c r="AC128" s="7">
        <f t="shared" si="144"/>
        <v>42.28</v>
      </c>
      <c r="AD128" s="7">
        <f>AC128+Q128</f>
        <v>42.28</v>
      </c>
      <c r="AE128" s="7">
        <f t="shared" si="145"/>
        <v>42.28</v>
      </c>
    </row>
    <row r="129" spans="1:31" ht="15" customHeight="1">
      <c r="A129" s="204"/>
      <c r="B129" s="173"/>
      <c r="C129" s="187" t="s">
        <v>153</v>
      </c>
      <c r="D129" s="188"/>
      <c r="E129" s="102" t="s">
        <v>115</v>
      </c>
      <c r="F129" s="92" t="s">
        <v>18</v>
      </c>
      <c r="G129" s="70">
        <v>0</v>
      </c>
      <c r="H129" s="70">
        <v>0</v>
      </c>
      <c r="I129" s="70">
        <v>0</v>
      </c>
      <c r="J129" s="70">
        <v>31.52</v>
      </c>
      <c r="K129" s="70">
        <v>0</v>
      </c>
      <c r="L129" s="70">
        <v>0</v>
      </c>
      <c r="M129" s="70">
        <v>0</v>
      </c>
      <c r="N129" s="70">
        <v>0</v>
      </c>
      <c r="O129" s="70">
        <v>0</v>
      </c>
      <c r="P129" s="70">
        <v>0</v>
      </c>
      <c r="Q129" s="70">
        <v>0</v>
      </c>
      <c r="R129" s="70">
        <v>0</v>
      </c>
      <c r="S129" s="286"/>
      <c r="T129" s="7">
        <f>G129</f>
        <v>0</v>
      </c>
      <c r="U129" s="7">
        <f>T129+H129</f>
        <v>0</v>
      </c>
      <c r="V129" s="7">
        <f t="shared" si="144"/>
        <v>0</v>
      </c>
      <c r="W129" s="7">
        <f t="shared" si="144"/>
        <v>31.52</v>
      </c>
      <c r="X129" s="7">
        <f t="shared" si="144"/>
        <v>31.52</v>
      </c>
      <c r="Y129" s="7">
        <f t="shared" si="144"/>
        <v>31.52</v>
      </c>
      <c r="Z129" s="7">
        <f>Y129+M129</f>
        <v>31.52</v>
      </c>
      <c r="AA129" s="7">
        <f t="shared" si="144"/>
        <v>31.52</v>
      </c>
      <c r="AB129" s="7">
        <f t="shared" si="144"/>
        <v>31.52</v>
      </c>
      <c r="AC129" s="7">
        <f t="shared" si="144"/>
        <v>31.52</v>
      </c>
      <c r="AD129" s="7">
        <f>AC129+Q129</f>
        <v>31.52</v>
      </c>
      <c r="AE129" s="7">
        <f t="shared" si="145"/>
        <v>31.52</v>
      </c>
    </row>
    <row r="130" spans="1:31" ht="12.75">
      <c r="A130" s="204"/>
      <c r="B130" s="173"/>
      <c r="C130" s="165" t="s">
        <v>153</v>
      </c>
      <c r="D130" s="184"/>
      <c r="E130" s="185"/>
      <c r="F130" s="92" t="s">
        <v>18</v>
      </c>
      <c r="G130" s="28">
        <f>IF(G114=0,0,(G127*G111/G114)+(G128*G112/G114)+(G129*G113/G114))</f>
        <v>0</v>
      </c>
      <c r="H130" s="28">
        <f t="shared" ref="H130:L130" si="146">IF(H114=0,0,(H127*H111/H114)+(H128*H112/H114)+(H129*H113/H114))</f>
        <v>0</v>
      </c>
      <c r="I130" s="28">
        <f t="shared" si="146"/>
        <v>12.053099064279904</v>
      </c>
      <c r="J130" s="28">
        <f t="shared" si="146"/>
        <v>16.712139951179822</v>
      </c>
      <c r="K130" s="28">
        <f t="shared" si="146"/>
        <v>0</v>
      </c>
      <c r="L130" s="28">
        <f t="shared" si="146"/>
        <v>10.121180838079741</v>
      </c>
      <c r="M130" s="28">
        <f t="shared" ref="M130" si="147">IF(M114=0,0,(M127*M111/M114)+(M128*M112/M114)+(M129*M113/M114))</f>
        <v>0</v>
      </c>
      <c r="N130" s="28">
        <f t="shared" ref="N130" si="148">IF(N114=0,0,(N127*N111/N114)+(N128*N112/N114)+(N129*N113/N114))</f>
        <v>0</v>
      </c>
      <c r="O130" s="28">
        <f t="shared" ref="O130" si="149">IF(O114=0,0,(O127*O111/O114)+(O128*O112/O114)+(O129*O113/O114))</f>
        <v>0</v>
      </c>
      <c r="P130" s="28">
        <f t="shared" ref="P130" si="150">IF(P114=0,0,(P127*P111/P114)+(P128*P112/P114)+(P129*P113/P114))</f>
        <v>0</v>
      </c>
      <c r="Q130" s="28">
        <f>IF(Q114=0,0,(Q127*Q111/Q114)+(Q128*Q112/Q114)+(Q129*Q113/Q114))</f>
        <v>0</v>
      </c>
      <c r="R130" s="28">
        <f t="shared" ref="R130" si="151">IF(R114=0,0,(R127*R111/R114)+(R128*R112/R114)+(R129*R113/R114))</f>
        <v>0</v>
      </c>
      <c r="S130" s="286"/>
      <c r="T130" s="28">
        <f t="shared" ref="T130:AE130" si="152">IF(T114=0,0,(T127*T111/T114)+(T128*T112/T114)+(T129*T113/T114))</f>
        <v>0</v>
      </c>
      <c r="U130" s="28">
        <f t="shared" si="152"/>
        <v>0</v>
      </c>
      <c r="V130" s="28">
        <f t="shared" si="152"/>
        <v>12.053099064279904</v>
      </c>
      <c r="W130" s="28">
        <f t="shared" si="152"/>
        <v>28.765239015459727</v>
      </c>
      <c r="X130" s="28">
        <f t="shared" si="152"/>
        <v>28.765239015459727</v>
      </c>
      <c r="Y130" s="28">
        <f t="shared" si="152"/>
        <v>38.886419853539465</v>
      </c>
      <c r="Z130" s="28">
        <f t="shared" si="152"/>
        <v>38.915646861197075</v>
      </c>
      <c r="AA130" s="28">
        <f t="shared" si="152"/>
        <v>38.915646861197075</v>
      </c>
      <c r="AB130" s="28">
        <f t="shared" si="152"/>
        <v>38.915646861197075</v>
      </c>
      <c r="AC130" s="28">
        <f t="shared" si="152"/>
        <v>38.915646861197075</v>
      </c>
      <c r="AD130" s="28">
        <f t="shared" si="152"/>
        <v>38.915646861197075</v>
      </c>
      <c r="AE130" s="28">
        <f t="shared" si="152"/>
        <v>38.915646861197075</v>
      </c>
    </row>
    <row r="131" spans="1:31" ht="12.75">
      <c r="A131" s="204"/>
      <c r="B131" s="173"/>
      <c r="C131" s="187" t="s">
        <v>28</v>
      </c>
      <c r="D131" s="188"/>
      <c r="E131" s="94" t="s">
        <v>113</v>
      </c>
      <c r="F131" s="92" t="s">
        <v>18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/>
      <c r="S131" s="286"/>
      <c r="T131" s="4">
        <f>G131</f>
        <v>0</v>
      </c>
      <c r="U131" s="4">
        <f t="shared" ref="U131:AE133" si="153">T131+H131</f>
        <v>0</v>
      </c>
      <c r="V131" s="4">
        <f t="shared" si="153"/>
        <v>0</v>
      </c>
      <c r="W131" s="4">
        <f t="shared" si="153"/>
        <v>0</v>
      </c>
      <c r="X131" s="4">
        <f t="shared" si="153"/>
        <v>0</v>
      </c>
      <c r="Y131" s="4">
        <f t="shared" si="153"/>
        <v>0</v>
      </c>
      <c r="Z131" s="4">
        <f t="shared" si="153"/>
        <v>0</v>
      </c>
      <c r="AA131" s="4">
        <f t="shared" si="153"/>
        <v>0</v>
      </c>
      <c r="AB131" s="4">
        <f t="shared" si="153"/>
        <v>0</v>
      </c>
      <c r="AC131" s="4">
        <f t="shared" si="153"/>
        <v>0</v>
      </c>
      <c r="AD131" s="4">
        <f t="shared" si="153"/>
        <v>0</v>
      </c>
      <c r="AE131" s="4">
        <f t="shared" si="153"/>
        <v>0</v>
      </c>
    </row>
    <row r="132" spans="1:31" ht="12.75">
      <c r="A132" s="204"/>
      <c r="B132" s="173"/>
      <c r="C132" s="187" t="s">
        <v>28</v>
      </c>
      <c r="D132" s="188"/>
      <c r="E132" s="94" t="s">
        <v>114</v>
      </c>
      <c r="F132" s="92" t="s">
        <v>18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/>
      <c r="S132" s="286"/>
      <c r="T132" s="4">
        <f>G132</f>
        <v>0</v>
      </c>
      <c r="U132" s="4">
        <f t="shared" si="153"/>
        <v>0</v>
      </c>
      <c r="V132" s="4">
        <f t="shared" si="153"/>
        <v>0</v>
      </c>
      <c r="W132" s="4">
        <f t="shared" si="153"/>
        <v>0</v>
      </c>
      <c r="X132" s="4">
        <f t="shared" si="153"/>
        <v>0</v>
      </c>
      <c r="Y132" s="4">
        <f t="shared" si="153"/>
        <v>0</v>
      </c>
      <c r="Z132" s="4">
        <f t="shared" si="153"/>
        <v>0</v>
      </c>
      <c r="AA132" s="4">
        <f t="shared" si="153"/>
        <v>0</v>
      </c>
      <c r="AB132" s="4">
        <f t="shared" si="153"/>
        <v>0</v>
      </c>
      <c r="AC132" s="4">
        <f t="shared" si="153"/>
        <v>0</v>
      </c>
      <c r="AD132" s="4">
        <f t="shared" si="153"/>
        <v>0</v>
      </c>
      <c r="AE132" s="4">
        <f t="shared" si="153"/>
        <v>0</v>
      </c>
    </row>
    <row r="133" spans="1:31" ht="12.75">
      <c r="A133" s="204"/>
      <c r="B133" s="173"/>
      <c r="C133" s="187" t="s">
        <v>28</v>
      </c>
      <c r="D133" s="188"/>
      <c r="E133" s="102" t="s">
        <v>115</v>
      </c>
      <c r="F133" s="92" t="s">
        <v>18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  <c r="R133" s="37"/>
      <c r="S133" s="286"/>
      <c r="T133" s="4">
        <f>G133</f>
        <v>0</v>
      </c>
      <c r="U133" s="4">
        <f t="shared" si="153"/>
        <v>0</v>
      </c>
      <c r="V133" s="4">
        <f t="shared" si="153"/>
        <v>0</v>
      </c>
      <c r="W133" s="4">
        <f t="shared" si="153"/>
        <v>0</v>
      </c>
      <c r="X133" s="4">
        <f t="shared" si="153"/>
        <v>0</v>
      </c>
      <c r="Y133" s="4">
        <f t="shared" si="153"/>
        <v>0</v>
      </c>
      <c r="Z133" s="4">
        <f t="shared" si="153"/>
        <v>0</v>
      </c>
      <c r="AA133" s="4">
        <f t="shared" si="153"/>
        <v>0</v>
      </c>
      <c r="AB133" s="4">
        <f t="shared" si="153"/>
        <v>0</v>
      </c>
      <c r="AC133" s="4">
        <f t="shared" si="153"/>
        <v>0</v>
      </c>
      <c r="AD133" s="4">
        <f t="shared" si="153"/>
        <v>0</v>
      </c>
      <c r="AE133" s="4">
        <f t="shared" si="153"/>
        <v>0</v>
      </c>
    </row>
    <row r="134" spans="1:31" ht="12.75">
      <c r="A134" s="204"/>
      <c r="B134" s="174"/>
      <c r="C134" s="212" t="s">
        <v>28</v>
      </c>
      <c r="D134" s="213"/>
      <c r="E134" s="214"/>
      <c r="F134" s="92" t="s">
        <v>18</v>
      </c>
      <c r="G134" s="38">
        <f>IF(G114=0,0,(G131*G111/G114)+(G132*G112/G114)+(G133*G113/G114))</f>
        <v>0</v>
      </c>
      <c r="H134" s="38">
        <f t="shared" ref="H134:AE134" si="154">IF(H114=0,0,(H131*H111/H114)+(H132*H112/H114)+(H133*H113/H114))</f>
        <v>0</v>
      </c>
      <c r="I134" s="38">
        <f t="shared" si="154"/>
        <v>0</v>
      </c>
      <c r="J134" s="38">
        <f t="shared" si="154"/>
        <v>0</v>
      </c>
      <c r="K134" s="38">
        <f t="shared" si="154"/>
        <v>0</v>
      </c>
      <c r="L134" s="38">
        <f t="shared" si="154"/>
        <v>0</v>
      </c>
      <c r="M134" s="38">
        <f t="shared" si="154"/>
        <v>0</v>
      </c>
      <c r="N134" s="38">
        <f t="shared" si="154"/>
        <v>0</v>
      </c>
      <c r="O134" s="38">
        <f t="shared" si="154"/>
        <v>0</v>
      </c>
      <c r="P134" s="38">
        <f t="shared" si="154"/>
        <v>0</v>
      </c>
      <c r="Q134" s="38">
        <f t="shared" si="154"/>
        <v>0</v>
      </c>
      <c r="R134" s="38">
        <f t="shared" si="154"/>
        <v>0</v>
      </c>
      <c r="S134" s="286"/>
      <c r="T134" s="38">
        <f t="shared" si="154"/>
        <v>0</v>
      </c>
      <c r="U134" s="38">
        <f t="shared" si="154"/>
        <v>0</v>
      </c>
      <c r="V134" s="38">
        <f t="shared" si="154"/>
        <v>0</v>
      </c>
      <c r="W134" s="38">
        <f t="shared" si="154"/>
        <v>0</v>
      </c>
      <c r="X134" s="38">
        <f t="shared" si="154"/>
        <v>0</v>
      </c>
      <c r="Y134" s="38">
        <f t="shared" si="154"/>
        <v>0</v>
      </c>
      <c r="Z134" s="38">
        <f t="shared" si="154"/>
        <v>0</v>
      </c>
      <c r="AA134" s="38">
        <f t="shared" si="154"/>
        <v>0</v>
      </c>
      <c r="AB134" s="38">
        <f t="shared" si="154"/>
        <v>0</v>
      </c>
      <c r="AC134" s="38">
        <f t="shared" si="154"/>
        <v>0</v>
      </c>
      <c r="AD134" s="38">
        <f t="shared" si="154"/>
        <v>0</v>
      </c>
      <c r="AE134" s="38">
        <f t="shared" si="154"/>
        <v>0</v>
      </c>
    </row>
    <row r="135" spans="1:31" ht="15" customHeight="1">
      <c r="A135" s="204"/>
      <c r="B135" s="172">
        <v>25</v>
      </c>
      <c r="C135" s="140" t="s">
        <v>154</v>
      </c>
      <c r="D135" s="141"/>
      <c r="E135" s="94" t="s">
        <v>113</v>
      </c>
      <c r="F135" s="92" t="s">
        <v>18</v>
      </c>
      <c r="G135" s="70">
        <v>7.12</v>
      </c>
      <c r="H135" s="70">
        <v>0</v>
      </c>
      <c r="I135" s="70">
        <v>0</v>
      </c>
      <c r="J135" s="70">
        <v>21.73</v>
      </c>
      <c r="K135" s="70">
        <v>14.61</v>
      </c>
      <c r="L135" s="70">
        <v>0</v>
      </c>
      <c r="M135" s="70">
        <v>11.749999999883585</v>
      </c>
      <c r="N135" s="70">
        <v>0</v>
      </c>
      <c r="O135" s="70">
        <v>0</v>
      </c>
      <c r="P135" s="70">
        <v>0</v>
      </c>
      <c r="Q135" s="70">
        <v>0</v>
      </c>
      <c r="R135" s="70">
        <v>0</v>
      </c>
      <c r="S135" s="286"/>
      <c r="T135" s="7">
        <f>G135</f>
        <v>7.12</v>
      </c>
      <c r="U135" s="7">
        <f>T135+H135</f>
        <v>7.12</v>
      </c>
      <c r="V135" s="7">
        <f t="shared" ref="V135:AC137" si="155">U135+I135</f>
        <v>7.12</v>
      </c>
      <c r="W135" s="7">
        <f t="shared" si="155"/>
        <v>28.85</v>
      </c>
      <c r="X135" s="7">
        <f>W135+K135</f>
        <v>43.46</v>
      </c>
      <c r="Y135" s="7">
        <f t="shared" si="155"/>
        <v>43.46</v>
      </c>
      <c r="Z135" s="7">
        <f t="shared" si="155"/>
        <v>55.209999999883586</v>
      </c>
      <c r="AA135" s="7">
        <f t="shared" si="155"/>
        <v>55.209999999883586</v>
      </c>
      <c r="AB135" s="7">
        <f t="shared" si="155"/>
        <v>55.209999999883586</v>
      </c>
      <c r="AC135" s="7">
        <f t="shared" si="155"/>
        <v>55.209999999883586</v>
      </c>
      <c r="AD135" s="7">
        <f>AC135+Q135</f>
        <v>55.209999999883586</v>
      </c>
      <c r="AE135" s="7">
        <f t="shared" ref="AE135:AE136" si="156">AD135+R135</f>
        <v>55.209999999883586</v>
      </c>
    </row>
    <row r="136" spans="1:31" ht="15" customHeight="1">
      <c r="A136" s="204"/>
      <c r="B136" s="173"/>
      <c r="C136" s="140" t="s">
        <v>154</v>
      </c>
      <c r="D136" s="141"/>
      <c r="E136" s="94" t="s">
        <v>114</v>
      </c>
      <c r="F136" s="92" t="s">
        <v>18</v>
      </c>
      <c r="G136" s="70">
        <v>13.6</v>
      </c>
      <c r="H136" s="70">
        <v>0</v>
      </c>
      <c r="I136" s="70">
        <v>0</v>
      </c>
      <c r="J136" s="70">
        <v>51.7</v>
      </c>
      <c r="K136" s="70">
        <v>0</v>
      </c>
      <c r="L136" s="70">
        <v>0</v>
      </c>
      <c r="M136" s="70">
        <v>12.733333333453629</v>
      </c>
      <c r="N136" s="70">
        <v>0</v>
      </c>
      <c r="O136" s="70">
        <v>0</v>
      </c>
      <c r="P136" s="70">
        <v>0</v>
      </c>
      <c r="Q136" s="70">
        <v>0</v>
      </c>
      <c r="R136" s="70">
        <v>0</v>
      </c>
      <c r="S136" s="286"/>
      <c r="T136" s="7">
        <f>G136</f>
        <v>13.6</v>
      </c>
      <c r="U136" s="7">
        <f>T136+H136</f>
        <v>13.6</v>
      </c>
      <c r="V136" s="7">
        <f>U136+I136</f>
        <v>13.6</v>
      </c>
      <c r="W136" s="7">
        <f t="shared" si="155"/>
        <v>65.3</v>
      </c>
      <c r="X136" s="7">
        <f>W136+K136</f>
        <v>65.3</v>
      </c>
      <c r="Y136" s="7">
        <f t="shared" si="155"/>
        <v>65.3</v>
      </c>
      <c r="Z136" s="7">
        <f t="shared" si="155"/>
        <v>78.033333333453626</v>
      </c>
      <c r="AA136" s="7">
        <f t="shared" si="155"/>
        <v>78.033333333453626</v>
      </c>
      <c r="AB136" s="7">
        <f t="shared" si="155"/>
        <v>78.033333333453626</v>
      </c>
      <c r="AC136" s="7">
        <f t="shared" si="155"/>
        <v>78.033333333453626</v>
      </c>
      <c r="AD136" s="7">
        <f>AC136+Q136</f>
        <v>78.033333333453626</v>
      </c>
      <c r="AE136" s="7">
        <f t="shared" si="156"/>
        <v>78.033333333453626</v>
      </c>
    </row>
    <row r="137" spans="1:31" ht="15" customHeight="1">
      <c r="A137" s="204"/>
      <c r="B137" s="173"/>
      <c r="C137" s="140" t="s">
        <v>154</v>
      </c>
      <c r="D137" s="141"/>
      <c r="E137" s="102" t="s">
        <v>115</v>
      </c>
      <c r="F137" s="92" t="s">
        <v>18</v>
      </c>
      <c r="G137" s="70">
        <v>0</v>
      </c>
      <c r="H137" s="70">
        <v>0</v>
      </c>
      <c r="I137" s="70">
        <v>0</v>
      </c>
      <c r="J137" s="70">
        <v>1.1299999999999999</v>
      </c>
      <c r="K137" s="70">
        <v>0</v>
      </c>
      <c r="L137" s="70">
        <v>0</v>
      </c>
      <c r="M137" s="70">
        <v>0</v>
      </c>
      <c r="N137" s="70">
        <v>2.5</v>
      </c>
      <c r="O137" s="70">
        <v>19.933333333174232</v>
      </c>
      <c r="P137" s="70">
        <v>0</v>
      </c>
      <c r="Q137" s="70">
        <v>0</v>
      </c>
      <c r="R137" s="70">
        <v>0</v>
      </c>
      <c r="S137" s="286"/>
      <c r="T137" s="7">
        <f>G137</f>
        <v>0</v>
      </c>
      <c r="U137" s="7">
        <f>T137+H137</f>
        <v>0</v>
      </c>
      <c r="V137" s="7">
        <f t="shared" si="155"/>
        <v>0</v>
      </c>
      <c r="W137" s="7">
        <f t="shared" si="155"/>
        <v>1.1299999999999999</v>
      </c>
      <c r="X137" s="7">
        <f t="shared" si="155"/>
        <v>1.1299999999999999</v>
      </c>
      <c r="Y137" s="7">
        <f t="shared" si="155"/>
        <v>1.1299999999999999</v>
      </c>
      <c r="Z137" s="7">
        <f>Y137+M137</f>
        <v>1.1299999999999999</v>
      </c>
      <c r="AA137" s="7">
        <f t="shared" si="155"/>
        <v>3.63</v>
      </c>
      <c r="AB137" s="7">
        <f t="shared" si="155"/>
        <v>23.563333333174231</v>
      </c>
      <c r="AC137" s="7">
        <f t="shared" si="155"/>
        <v>23.563333333174231</v>
      </c>
      <c r="AD137" s="7">
        <v>0</v>
      </c>
      <c r="AE137" s="7">
        <v>0</v>
      </c>
    </row>
    <row r="138" spans="1:31" ht="12.75">
      <c r="A138" s="204"/>
      <c r="B138" s="173"/>
      <c r="C138" s="132" t="s">
        <v>154</v>
      </c>
      <c r="D138" s="132"/>
      <c r="E138" s="132"/>
      <c r="F138" s="92" t="s">
        <v>18</v>
      </c>
      <c r="G138" s="28">
        <f>IF(G114=0,0,(G135*G111/G114)+(G136*G112/G114)+(G137*G113/G114))</f>
        <v>4.8608651254564137</v>
      </c>
      <c r="H138" s="28">
        <f t="shared" ref="H138:AE138" si="157">IF(H114=0,0,(H135*H111/H114)+(H136*H112/H114)+(H137*H113/H114))</f>
        <v>0</v>
      </c>
      <c r="I138" s="28">
        <f>IF(I114=0,0,(I135*I111/I114)+(I136*I112/I114)+(I137*I113/I114))</f>
        <v>0</v>
      </c>
      <c r="J138" s="28">
        <f t="shared" si="157"/>
        <v>17.818608624898292</v>
      </c>
      <c r="K138" s="28">
        <f>IF(K114=0,0,(K135*K111/K114)+(K136*K112/K114)+(K137*K113/K114))</f>
        <v>3.4459509764035805</v>
      </c>
      <c r="L138" s="28">
        <f t="shared" si="157"/>
        <v>0</v>
      </c>
      <c r="M138" s="28">
        <f>IF(M114=0,0,(M135*M111/M114)+(M136*M112/M114)+(M137*M113/M114))</f>
        <v>5.7889866428638443</v>
      </c>
      <c r="N138" s="28">
        <f t="shared" si="157"/>
        <v>1.3179486585839566</v>
      </c>
      <c r="O138" s="28">
        <f t="shared" si="157"/>
        <v>10.508443971025539</v>
      </c>
      <c r="P138" s="28">
        <f t="shared" si="157"/>
        <v>0</v>
      </c>
      <c r="Q138" s="28">
        <f t="shared" si="157"/>
        <v>0</v>
      </c>
      <c r="R138" s="28">
        <f t="shared" si="157"/>
        <v>0</v>
      </c>
      <c r="S138" s="286"/>
      <c r="T138" s="28">
        <f t="shared" si="157"/>
        <v>4.8608651254564137</v>
      </c>
      <c r="U138" s="28">
        <f t="shared" si="157"/>
        <v>4.8607892595606188</v>
      </c>
      <c r="V138" s="28">
        <f t="shared" si="157"/>
        <v>4.8607892595606188</v>
      </c>
      <c r="W138" s="28">
        <f t="shared" si="157"/>
        <v>22.679397884458908</v>
      </c>
      <c r="X138" s="28">
        <f t="shared" si="157"/>
        <v>26.125348860862488</v>
      </c>
      <c r="Y138" s="28">
        <f t="shared" si="157"/>
        <v>26.125348860862488</v>
      </c>
      <c r="Z138" s="28">
        <f t="shared" si="157"/>
        <v>32.116119467362019</v>
      </c>
      <c r="AA138" s="28">
        <f t="shared" si="157"/>
        <v>33.434068125945977</v>
      </c>
      <c r="AB138" s="28">
        <f t="shared" si="157"/>
        <v>43.942512096971512</v>
      </c>
      <c r="AC138" s="28">
        <f t="shared" si="157"/>
        <v>43.942512096971512</v>
      </c>
      <c r="AD138" s="28">
        <f t="shared" si="157"/>
        <v>31.520406673682071</v>
      </c>
      <c r="AE138" s="28">
        <f t="shared" si="157"/>
        <v>31.520406673682071</v>
      </c>
    </row>
    <row r="139" spans="1:31" ht="12.75">
      <c r="A139" s="204"/>
      <c r="B139" s="173"/>
      <c r="C139" s="140" t="s">
        <v>29</v>
      </c>
      <c r="D139" s="141"/>
      <c r="E139" s="94" t="s">
        <v>113</v>
      </c>
      <c r="F139" s="92" t="s">
        <v>18</v>
      </c>
      <c r="G139" s="72">
        <v>9.43</v>
      </c>
      <c r="H139" s="72"/>
      <c r="I139" s="72"/>
      <c r="J139" s="72">
        <v>2.73</v>
      </c>
      <c r="K139" s="72"/>
      <c r="L139" s="72"/>
      <c r="M139" s="72">
        <v>0</v>
      </c>
      <c r="N139" s="72"/>
      <c r="O139" s="72">
        <v>0</v>
      </c>
      <c r="P139" s="72"/>
      <c r="Q139" s="72"/>
      <c r="R139" s="72"/>
      <c r="S139" s="286"/>
      <c r="T139" s="4">
        <f>G139</f>
        <v>9.43</v>
      </c>
      <c r="U139" s="4">
        <f t="shared" ref="U139:AE141" si="158">T139+H139</f>
        <v>9.43</v>
      </c>
      <c r="V139" s="4">
        <f t="shared" si="158"/>
        <v>9.43</v>
      </c>
      <c r="W139" s="4">
        <f t="shared" si="158"/>
        <v>12.16</v>
      </c>
      <c r="X139" s="4">
        <f t="shared" si="158"/>
        <v>12.16</v>
      </c>
      <c r="Y139" s="4">
        <f t="shared" si="158"/>
        <v>12.16</v>
      </c>
      <c r="Z139" s="4">
        <f t="shared" si="158"/>
        <v>12.16</v>
      </c>
      <c r="AA139" s="4">
        <f t="shared" si="158"/>
        <v>12.16</v>
      </c>
      <c r="AB139" s="4">
        <f t="shared" si="158"/>
        <v>12.16</v>
      </c>
      <c r="AC139" s="4">
        <f t="shared" si="158"/>
        <v>12.16</v>
      </c>
      <c r="AD139" s="4">
        <f t="shared" si="158"/>
        <v>12.16</v>
      </c>
      <c r="AE139" s="4">
        <f t="shared" si="158"/>
        <v>12.16</v>
      </c>
    </row>
    <row r="140" spans="1:31" ht="12.75">
      <c r="A140" s="204"/>
      <c r="B140" s="173"/>
      <c r="C140" s="140" t="s">
        <v>29</v>
      </c>
      <c r="D140" s="141"/>
      <c r="E140" s="94" t="s">
        <v>114</v>
      </c>
      <c r="F140" s="92" t="s">
        <v>18</v>
      </c>
      <c r="G140" s="72">
        <v>0</v>
      </c>
      <c r="H140" s="72"/>
      <c r="I140" s="72"/>
      <c r="J140" s="72">
        <v>2.5299999999999998</v>
      </c>
      <c r="K140" s="72"/>
      <c r="L140" s="72"/>
      <c r="M140" s="72">
        <v>0</v>
      </c>
      <c r="N140" s="72"/>
      <c r="O140" s="72">
        <v>0</v>
      </c>
      <c r="P140" s="72"/>
      <c r="Q140" s="72"/>
      <c r="R140" s="72"/>
      <c r="S140" s="286"/>
      <c r="T140" s="4">
        <f>G140</f>
        <v>0</v>
      </c>
      <c r="U140" s="4">
        <f t="shared" si="158"/>
        <v>0</v>
      </c>
      <c r="V140" s="4">
        <f t="shared" si="158"/>
        <v>0</v>
      </c>
      <c r="W140" s="4">
        <f t="shared" si="158"/>
        <v>2.5299999999999998</v>
      </c>
      <c r="X140" s="4">
        <f t="shared" si="158"/>
        <v>2.5299999999999998</v>
      </c>
      <c r="Y140" s="4">
        <f t="shared" si="158"/>
        <v>2.5299999999999998</v>
      </c>
      <c r="Z140" s="4">
        <f t="shared" si="158"/>
        <v>2.5299999999999998</v>
      </c>
      <c r="AA140" s="4">
        <f t="shared" si="158"/>
        <v>2.5299999999999998</v>
      </c>
      <c r="AB140" s="4">
        <f t="shared" si="158"/>
        <v>2.5299999999999998</v>
      </c>
      <c r="AC140" s="4">
        <f t="shared" si="158"/>
        <v>2.5299999999999998</v>
      </c>
      <c r="AD140" s="4">
        <f t="shared" si="158"/>
        <v>2.5299999999999998</v>
      </c>
      <c r="AE140" s="4">
        <f t="shared" si="158"/>
        <v>2.5299999999999998</v>
      </c>
    </row>
    <row r="141" spans="1:31" ht="12.75">
      <c r="A141" s="204"/>
      <c r="B141" s="173"/>
      <c r="C141" s="140" t="s">
        <v>29</v>
      </c>
      <c r="D141" s="141"/>
      <c r="E141" s="102" t="s">
        <v>115</v>
      </c>
      <c r="F141" s="92" t="s">
        <v>18</v>
      </c>
      <c r="G141" s="72">
        <v>0</v>
      </c>
      <c r="H141" s="72"/>
      <c r="I141" s="72"/>
      <c r="J141" s="72">
        <v>0</v>
      </c>
      <c r="K141" s="72"/>
      <c r="L141" s="72"/>
      <c r="M141" s="72">
        <v>0</v>
      </c>
      <c r="N141" s="72"/>
      <c r="O141" s="72">
        <v>0</v>
      </c>
      <c r="P141" s="72"/>
      <c r="Q141" s="72"/>
      <c r="R141" s="72"/>
      <c r="S141" s="286"/>
      <c r="T141" s="4">
        <f>G141</f>
        <v>0</v>
      </c>
      <c r="U141" s="4">
        <f t="shared" si="158"/>
        <v>0</v>
      </c>
      <c r="V141" s="4">
        <f t="shared" si="158"/>
        <v>0</v>
      </c>
      <c r="W141" s="4">
        <f t="shared" si="158"/>
        <v>0</v>
      </c>
      <c r="X141" s="4">
        <f t="shared" si="158"/>
        <v>0</v>
      </c>
      <c r="Y141" s="4">
        <f t="shared" si="158"/>
        <v>0</v>
      </c>
      <c r="Z141" s="4">
        <f t="shared" si="158"/>
        <v>0</v>
      </c>
      <c r="AA141" s="4">
        <f t="shared" si="158"/>
        <v>0</v>
      </c>
      <c r="AB141" s="4">
        <f t="shared" si="158"/>
        <v>0</v>
      </c>
      <c r="AC141" s="4">
        <f t="shared" si="158"/>
        <v>0</v>
      </c>
      <c r="AD141" s="4">
        <f t="shared" si="158"/>
        <v>0</v>
      </c>
      <c r="AE141" s="4">
        <f t="shared" si="158"/>
        <v>0</v>
      </c>
    </row>
    <row r="142" spans="1:31" ht="12.75">
      <c r="A142" s="204"/>
      <c r="B142" s="173"/>
      <c r="C142" s="192" t="s">
        <v>29</v>
      </c>
      <c r="D142" s="192"/>
      <c r="E142" s="192"/>
      <c r="F142" s="92" t="s">
        <v>18</v>
      </c>
      <c r="G142" s="38">
        <f>IF(G114=0,0,(G139*G111/G114)+(G140*G112/G114)+(G141*G113/G114))</f>
        <v>2.2237770161003243</v>
      </c>
      <c r="H142" s="38">
        <f t="shared" ref="H142:AE142" si="159">IF(H114=0,0,(H139*H111/H114)+(H140*H112/H114)+(H141*H113/H114))</f>
        <v>0</v>
      </c>
      <c r="I142" s="38">
        <f t="shared" si="159"/>
        <v>0</v>
      </c>
      <c r="J142" s="38">
        <f t="shared" si="159"/>
        <v>1.2357475589910498</v>
      </c>
      <c r="K142" s="38">
        <f t="shared" si="159"/>
        <v>0</v>
      </c>
      <c r="L142" s="38">
        <f t="shared" si="159"/>
        <v>0</v>
      </c>
      <c r="M142" s="38">
        <f t="shared" si="159"/>
        <v>0</v>
      </c>
      <c r="N142" s="38">
        <f t="shared" si="159"/>
        <v>0</v>
      </c>
      <c r="O142" s="38">
        <f>IF(O114=0,0,(O139*O111/O114)+(O140*O112/O114)+(O141*O113/O114))</f>
        <v>0</v>
      </c>
      <c r="P142" s="38">
        <f t="shared" si="159"/>
        <v>0</v>
      </c>
      <c r="Q142" s="38">
        <f t="shared" si="159"/>
        <v>0</v>
      </c>
      <c r="R142" s="38">
        <f t="shared" si="159"/>
        <v>0</v>
      </c>
      <c r="S142" s="286"/>
      <c r="T142" s="38">
        <f t="shared" si="159"/>
        <v>2.2237770161003243</v>
      </c>
      <c r="U142" s="38">
        <f t="shared" si="159"/>
        <v>2.2241832790886904</v>
      </c>
      <c r="V142" s="38">
        <f t="shared" si="159"/>
        <v>2.2241832790886904</v>
      </c>
      <c r="W142" s="38">
        <f t="shared" si="159"/>
        <v>3.4599308380797398</v>
      </c>
      <c r="X142" s="38">
        <f t="shared" si="159"/>
        <v>3.4599308380797398</v>
      </c>
      <c r="Y142" s="38">
        <f t="shared" si="159"/>
        <v>3.4599308380797398</v>
      </c>
      <c r="Z142" s="38">
        <f t="shared" si="159"/>
        <v>3.4642954125089069</v>
      </c>
      <c r="AA142" s="38">
        <f t="shared" si="159"/>
        <v>3.4642954125089069</v>
      </c>
      <c r="AB142" s="38">
        <f t="shared" si="159"/>
        <v>3.4642954125089069</v>
      </c>
      <c r="AC142" s="38">
        <f t="shared" si="159"/>
        <v>3.4642954125089069</v>
      </c>
      <c r="AD142" s="38">
        <f t="shared" si="159"/>
        <v>3.4642954125089069</v>
      </c>
      <c r="AE142" s="38">
        <f t="shared" si="159"/>
        <v>3.4642954125089069</v>
      </c>
    </row>
    <row r="143" spans="1:31" ht="12.75">
      <c r="A143" s="204"/>
      <c r="B143" s="172">
        <v>26</v>
      </c>
      <c r="C143" s="140" t="s">
        <v>377</v>
      </c>
      <c r="D143" s="141"/>
      <c r="E143" s="94" t="s">
        <v>113</v>
      </c>
      <c r="F143" s="92" t="s">
        <v>19</v>
      </c>
      <c r="G143" s="70">
        <v>1</v>
      </c>
      <c r="H143" s="70">
        <v>0</v>
      </c>
      <c r="I143" s="70">
        <v>0</v>
      </c>
      <c r="J143" s="70">
        <v>1</v>
      </c>
      <c r="K143" s="70">
        <v>0</v>
      </c>
      <c r="L143" s="70">
        <v>0</v>
      </c>
      <c r="M143" s="70">
        <v>1</v>
      </c>
      <c r="N143" s="70">
        <v>0</v>
      </c>
      <c r="O143" s="70">
        <v>0</v>
      </c>
      <c r="P143" s="70">
        <v>0</v>
      </c>
      <c r="Q143" s="70">
        <v>0</v>
      </c>
      <c r="R143" s="70">
        <v>0</v>
      </c>
      <c r="S143" s="286"/>
      <c r="T143" s="7">
        <f>G143</f>
        <v>1</v>
      </c>
      <c r="U143" s="7">
        <f>T143+H143</f>
        <v>1</v>
      </c>
      <c r="V143" s="7">
        <f t="shared" ref="V143:AC145" si="160">U143+I143</f>
        <v>1</v>
      </c>
      <c r="W143" s="7">
        <f t="shared" si="160"/>
        <v>2</v>
      </c>
      <c r="X143" s="7">
        <f t="shared" si="160"/>
        <v>2</v>
      </c>
      <c r="Y143" s="7">
        <f t="shared" si="160"/>
        <v>2</v>
      </c>
      <c r="Z143" s="7">
        <f t="shared" si="160"/>
        <v>3</v>
      </c>
      <c r="AA143" s="7">
        <f t="shared" si="160"/>
        <v>3</v>
      </c>
      <c r="AB143" s="7">
        <f t="shared" si="160"/>
        <v>3</v>
      </c>
      <c r="AC143" s="7">
        <f t="shared" si="160"/>
        <v>3</v>
      </c>
      <c r="AD143" s="7">
        <f>AC143+Q143</f>
        <v>3</v>
      </c>
      <c r="AE143" s="7">
        <f t="shared" ref="AE143:AE145" si="161">AD143+R143</f>
        <v>3</v>
      </c>
    </row>
    <row r="144" spans="1:31" ht="12.75">
      <c r="A144" s="204"/>
      <c r="B144" s="173"/>
      <c r="C144" s="140" t="s">
        <v>377</v>
      </c>
      <c r="D144" s="141"/>
      <c r="E144" s="94" t="s">
        <v>114</v>
      </c>
      <c r="F144" s="92" t="s">
        <v>19</v>
      </c>
      <c r="G144" s="70">
        <v>2</v>
      </c>
      <c r="H144" s="70">
        <v>0</v>
      </c>
      <c r="I144" s="70">
        <v>0</v>
      </c>
      <c r="J144" s="70">
        <v>1</v>
      </c>
      <c r="K144" s="70">
        <v>0</v>
      </c>
      <c r="L144" s="70">
        <v>0</v>
      </c>
      <c r="M144" s="70">
        <v>1</v>
      </c>
      <c r="N144" s="70">
        <v>0</v>
      </c>
      <c r="O144" s="70">
        <v>0</v>
      </c>
      <c r="P144" s="70">
        <v>0</v>
      </c>
      <c r="Q144" s="70">
        <v>0</v>
      </c>
      <c r="R144" s="70">
        <v>0</v>
      </c>
      <c r="S144" s="286"/>
      <c r="T144" s="7">
        <f>G144</f>
        <v>2</v>
      </c>
      <c r="U144" s="7">
        <f>T144+H144</f>
        <v>2</v>
      </c>
      <c r="V144" s="7">
        <f t="shared" si="160"/>
        <v>2</v>
      </c>
      <c r="W144" s="7">
        <f t="shared" si="160"/>
        <v>3</v>
      </c>
      <c r="X144" s="7">
        <f t="shared" si="160"/>
        <v>3</v>
      </c>
      <c r="Y144" s="7">
        <f t="shared" si="160"/>
        <v>3</v>
      </c>
      <c r="Z144" s="7">
        <f t="shared" si="160"/>
        <v>4</v>
      </c>
      <c r="AA144" s="7">
        <f t="shared" si="160"/>
        <v>4</v>
      </c>
      <c r="AB144" s="7">
        <f t="shared" si="160"/>
        <v>4</v>
      </c>
      <c r="AC144" s="7">
        <f t="shared" si="160"/>
        <v>4</v>
      </c>
      <c r="AD144" s="7">
        <f>AC144+Q144</f>
        <v>4</v>
      </c>
      <c r="AE144" s="7">
        <f t="shared" si="161"/>
        <v>4</v>
      </c>
    </row>
    <row r="145" spans="1:59" ht="12.75">
      <c r="A145" s="204"/>
      <c r="B145" s="173"/>
      <c r="C145" s="140" t="s">
        <v>377</v>
      </c>
      <c r="D145" s="141"/>
      <c r="E145" s="102" t="s">
        <v>115</v>
      </c>
      <c r="F145" s="92" t="s">
        <v>19</v>
      </c>
      <c r="G145" s="70">
        <v>0</v>
      </c>
      <c r="H145" s="70">
        <v>0</v>
      </c>
      <c r="I145" s="70">
        <v>0</v>
      </c>
      <c r="J145" s="70">
        <v>1</v>
      </c>
      <c r="K145" s="70">
        <v>0</v>
      </c>
      <c r="L145" s="70">
        <v>0</v>
      </c>
      <c r="M145" s="70">
        <v>0</v>
      </c>
      <c r="N145" s="70">
        <v>1</v>
      </c>
      <c r="O145" s="70">
        <v>3</v>
      </c>
      <c r="P145" s="70">
        <v>0</v>
      </c>
      <c r="Q145" s="70">
        <v>0</v>
      </c>
      <c r="R145" s="70">
        <v>0</v>
      </c>
      <c r="S145" s="286"/>
      <c r="T145" s="7">
        <f>G145</f>
        <v>0</v>
      </c>
      <c r="U145" s="7">
        <f>T145+H145</f>
        <v>0</v>
      </c>
      <c r="V145" s="7">
        <f t="shared" si="160"/>
        <v>0</v>
      </c>
      <c r="W145" s="7">
        <f t="shared" si="160"/>
        <v>1</v>
      </c>
      <c r="X145" s="7">
        <f t="shared" si="160"/>
        <v>1</v>
      </c>
      <c r="Y145" s="7">
        <f t="shared" si="160"/>
        <v>1</v>
      </c>
      <c r="Z145" s="7">
        <f t="shared" si="160"/>
        <v>1</v>
      </c>
      <c r="AA145" s="7">
        <f t="shared" si="160"/>
        <v>2</v>
      </c>
      <c r="AB145" s="7">
        <f t="shared" si="160"/>
        <v>5</v>
      </c>
      <c r="AC145" s="7">
        <f t="shared" si="160"/>
        <v>5</v>
      </c>
      <c r="AD145" s="7">
        <f>AC145+Q145</f>
        <v>5</v>
      </c>
      <c r="AE145" s="7">
        <f t="shared" si="161"/>
        <v>5</v>
      </c>
    </row>
    <row r="146" spans="1:59" s="55" customFormat="1" ht="12.75">
      <c r="A146" s="204"/>
      <c r="B146" s="173"/>
      <c r="C146" s="132" t="s">
        <v>377</v>
      </c>
      <c r="D146" s="132"/>
      <c r="E146" s="132"/>
      <c r="F146" s="93" t="s">
        <v>19</v>
      </c>
      <c r="G146" s="23">
        <f>G143+G144+G145</f>
        <v>3</v>
      </c>
      <c r="H146" s="23">
        <f t="shared" ref="H146:AE146" si="162">H143+H144+H145</f>
        <v>0</v>
      </c>
      <c r="I146" s="23">
        <f t="shared" si="162"/>
        <v>0</v>
      </c>
      <c r="J146" s="23">
        <f t="shared" si="162"/>
        <v>3</v>
      </c>
      <c r="K146" s="23">
        <f t="shared" si="162"/>
        <v>0</v>
      </c>
      <c r="L146" s="23">
        <f t="shared" si="162"/>
        <v>0</v>
      </c>
      <c r="M146" s="23">
        <f t="shared" si="162"/>
        <v>2</v>
      </c>
      <c r="N146" s="23">
        <f t="shared" si="162"/>
        <v>1</v>
      </c>
      <c r="O146" s="23">
        <f t="shared" si="162"/>
        <v>3</v>
      </c>
      <c r="P146" s="23">
        <f t="shared" si="162"/>
        <v>0</v>
      </c>
      <c r="Q146" s="23">
        <f t="shared" si="162"/>
        <v>0</v>
      </c>
      <c r="R146" s="23">
        <f t="shared" si="162"/>
        <v>0</v>
      </c>
      <c r="S146" s="286"/>
      <c r="T146" s="23">
        <f t="shared" si="162"/>
        <v>3</v>
      </c>
      <c r="U146" s="23">
        <f t="shared" si="162"/>
        <v>3</v>
      </c>
      <c r="V146" s="23">
        <f t="shared" si="162"/>
        <v>3</v>
      </c>
      <c r="W146" s="23">
        <f t="shared" si="162"/>
        <v>6</v>
      </c>
      <c r="X146" s="23">
        <f t="shared" si="162"/>
        <v>6</v>
      </c>
      <c r="Y146" s="23">
        <f t="shared" si="162"/>
        <v>6</v>
      </c>
      <c r="Z146" s="23">
        <f t="shared" si="162"/>
        <v>8</v>
      </c>
      <c r="AA146" s="23">
        <f t="shared" si="162"/>
        <v>9</v>
      </c>
      <c r="AB146" s="23">
        <f t="shared" si="162"/>
        <v>12</v>
      </c>
      <c r="AC146" s="23">
        <f t="shared" si="162"/>
        <v>12</v>
      </c>
      <c r="AD146" s="23">
        <f t="shared" si="162"/>
        <v>12</v>
      </c>
      <c r="AE146" s="23">
        <f t="shared" si="162"/>
        <v>12</v>
      </c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</row>
    <row r="147" spans="1:59" ht="15" customHeight="1">
      <c r="A147" s="204"/>
      <c r="B147" s="173"/>
      <c r="C147" s="140" t="s">
        <v>378</v>
      </c>
      <c r="D147" s="141"/>
      <c r="E147" s="94" t="s">
        <v>113</v>
      </c>
      <c r="F147" s="92" t="s">
        <v>19</v>
      </c>
      <c r="G147" s="72">
        <v>0</v>
      </c>
      <c r="H147" s="72"/>
      <c r="I147" s="72"/>
      <c r="J147" s="72">
        <v>1</v>
      </c>
      <c r="K147" s="72">
        <v>0</v>
      </c>
      <c r="L147" s="72"/>
      <c r="M147" s="72">
        <v>0</v>
      </c>
      <c r="N147" s="72">
        <v>0</v>
      </c>
      <c r="O147" s="72">
        <v>0</v>
      </c>
      <c r="P147" s="72">
        <v>0</v>
      </c>
      <c r="Q147" s="72">
        <v>0</v>
      </c>
      <c r="R147" s="72">
        <v>0</v>
      </c>
      <c r="S147" s="286"/>
      <c r="T147" s="4">
        <f>G147</f>
        <v>0</v>
      </c>
      <c r="U147" s="4">
        <f t="shared" ref="U147:AE149" si="163">T147+H147</f>
        <v>0</v>
      </c>
      <c r="V147" s="4">
        <f t="shared" si="163"/>
        <v>0</v>
      </c>
      <c r="W147" s="4">
        <f t="shared" si="163"/>
        <v>1</v>
      </c>
      <c r="X147" s="4">
        <f t="shared" si="163"/>
        <v>1</v>
      </c>
      <c r="Y147" s="4">
        <f t="shared" si="163"/>
        <v>1</v>
      </c>
      <c r="Z147" s="4">
        <f t="shared" si="163"/>
        <v>1</v>
      </c>
      <c r="AA147" s="4">
        <f t="shared" si="163"/>
        <v>1</v>
      </c>
      <c r="AB147" s="4">
        <f t="shared" si="163"/>
        <v>1</v>
      </c>
      <c r="AC147" s="4">
        <f t="shared" si="163"/>
        <v>1</v>
      </c>
      <c r="AD147" s="4">
        <f t="shared" si="163"/>
        <v>1</v>
      </c>
      <c r="AE147" s="4">
        <f t="shared" si="163"/>
        <v>1</v>
      </c>
    </row>
    <row r="148" spans="1:59" ht="15" customHeight="1">
      <c r="A148" s="204"/>
      <c r="B148" s="173"/>
      <c r="C148" s="140" t="s">
        <v>378</v>
      </c>
      <c r="D148" s="141"/>
      <c r="E148" s="94" t="s">
        <v>114</v>
      </c>
      <c r="F148" s="92" t="s">
        <v>19</v>
      </c>
      <c r="G148" s="72">
        <v>0</v>
      </c>
      <c r="H148" s="72"/>
      <c r="I148" s="72"/>
      <c r="J148" s="72">
        <v>1</v>
      </c>
      <c r="K148" s="72">
        <v>0</v>
      </c>
      <c r="L148" s="72"/>
      <c r="M148" s="72">
        <v>0</v>
      </c>
      <c r="N148" s="72">
        <v>0</v>
      </c>
      <c r="O148" s="72">
        <v>0</v>
      </c>
      <c r="P148" s="72">
        <v>0</v>
      </c>
      <c r="Q148" s="72">
        <v>0</v>
      </c>
      <c r="R148" s="72">
        <v>0</v>
      </c>
      <c r="S148" s="286"/>
      <c r="T148" s="4">
        <f>G148</f>
        <v>0</v>
      </c>
      <c r="U148" s="4">
        <f t="shared" si="163"/>
        <v>0</v>
      </c>
      <c r="V148" s="4">
        <f t="shared" si="163"/>
        <v>0</v>
      </c>
      <c r="W148" s="4">
        <f t="shared" si="163"/>
        <v>1</v>
      </c>
      <c r="X148" s="4">
        <f t="shared" si="163"/>
        <v>1</v>
      </c>
      <c r="Y148" s="4">
        <f t="shared" si="163"/>
        <v>1</v>
      </c>
      <c r="Z148" s="4">
        <f t="shared" si="163"/>
        <v>1</v>
      </c>
      <c r="AA148" s="4">
        <f t="shared" si="163"/>
        <v>1</v>
      </c>
      <c r="AB148" s="4">
        <f t="shared" si="163"/>
        <v>1</v>
      </c>
      <c r="AC148" s="4">
        <f t="shared" si="163"/>
        <v>1</v>
      </c>
      <c r="AD148" s="4">
        <f t="shared" si="163"/>
        <v>1</v>
      </c>
      <c r="AE148" s="4">
        <f t="shared" si="163"/>
        <v>1</v>
      </c>
    </row>
    <row r="149" spans="1:59" ht="15" customHeight="1">
      <c r="A149" s="204"/>
      <c r="B149" s="173"/>
      <c r="C149" s="140" t="s">
        <v>378</v>
      </c>
      <c r="D149" s="141"/>
      <c r="E149" s="102" t="s">
        <v>115</v>
      </c>
      <c r="F149" s="92" t="s">
        <v>19</v>
      </c>
      <c r="G149" s="72">
        <v>0</v>
      </c>
      <c r="H149" s="72"/>
      <c r="I149" s="72"/>
      <c r="J149" s="72">
        <v>0</v>
      </c>
      <c r="K149" s="72">
        <v>0</v>
      </c>
      <c r="L149" s="72"/>
      <c r="M149" s="72">
        <v>0</v>
      </c>
      <c r="N149" s="72">
        <v>0</v>
      </c>
      <c r="O149" s="72">
        <v>0</v>
      </c>
      <c r="P149" s="72">
        <v>0</v>
      </c>
      <c r="Q149" s="72">
        <v>0</v>
      </c>
      <c r="R149" s="72">
        <v>0</v>
      </c>
      <c r="S149" s="286"/>
      <c r="T149" s="4">
        <f>G149</f>
        <v>0</v>
      </c>
      <c r="U149" s="4">
        <f t="shared" si="163"/>
        <v>0</v>
      </c>
      <c r="V149" s="4">
        <f t="shared" si="163"/>
        <v>0</v>
      </c>
      <c r="W149" s="4">
        <f t="shared" si="163"/>
        <v>0</v>
      </c>
      <c r="X149" s="4">
        <f t="shared" si="163"/>
        <v>0</v>
      </c>
      <c r="Y149" s="4">
        <f t="shared" si="163"/>
        <v>0</v>
      </c>
      <c r="Z149" s="4">
        <f t="shared" si="163"/>
        <v>0</v>
      </c>
      <c r="AA149" s="4">
        <f t="shared" si="163"/>
        <v>0</v>
      </c>
      <c r="AB149" s="4">
        <f t="shared" si="163"/>
        <v>0</v>
      </c>
      <c r="AC149" s="4">
        <f t="shared" si="163"/>
        <v>0</v>
      </c>
      <c r="AD149" s="4">
        <f t="shared" si="163"/>
        <v>0</v>
      </c>
      <c r="AE149" s="4">
        <f t="shared" si="163"/>
        <v>0</v>
      </c>
    </row>
    <row r="150" spans="1:59" ht="15" customHeight="1">
      <c r="A150" s="204"/>
      <c r="B150" s="173"/>
      <c r="C150" s="192" t="s">
        <v>379</v>
      </c>
      <c r="D150" s="192"/>
      <c r="E150" s="192"/>
      <c r="F150" s="92" t="s">
        <v>19</v>
      </c>
      <c r="G150" s="38">
        <f>SUM(G147:G149)</f>
        <v>0</v>
      </c>
      <c r="H150" s="38">
        <f t="shared" ref="H150:AE150" si="164">SUM(H147:H149)</f>
        <v>0</v>
      </c>
      <c r="I150" s="38">
        <f t="shared" si="164"/>
        <v>0</v>
      </c>
      <c r="J150" s="38">
        <f t="shared" si="164"/>
        <v>2</v>
      </c>
      <c r="K150" s="38">
        <f t="shared" si="164"/>
        <v>0</v>
      </c>
      <c r="L150" s="38">
        <f t="shared" si="164"/>
        <v>0</v>
      </c>
      <c r="M150" s="38">
        <f t="shared" si="164"/>
        <v>0</v>
      </c>
      <c r="N150" s="38">
        <f t="shared" si="164"/>
        <v>0</v>
      </c>
      <c r="O150" s="38">
        <f t="shared" si="164"/>
        <v>0</v>
      </c>
      <c r="P150" s="38">
        <f t="shared" si="164"/>
        <v>0</v>
      </c>
      <c r="Q150" s="38">
        <f t="shared" si="164"/>
        <v>0</v>
      </c>
      <c r="R150" s="38">
        <f t="shared" si="164"/>
        <v>0</v>
      </c>
      <c r="S150" s="286"/>
      <c r="T150" s="38">
        <f t="shared" si="164"/>
        <v>0</v>
      </c>
      <c r="U150" s="38">
        <f t="shared" si="164"/>
        <v>0</v>
      </c>
      <c r="V150" s="38">
        <f t="shared" si="164"/>
        <v>0</v>
      </c>
      <c r="W150" s="38">
        <f t="shared" si="164"/>
        <v>2</v>
      </c>
      <c r="X150" s="38">
        <f t="shared" si="164"/>
        <v>2</v>
      </c>
      <c r="Y150" s="38">
        <f t="shared" si="164"/>
        <v>2</v>
      </c>
      <c r="Z150" s="38">
        <f t="shared" si="164"/>
        <v>2</v>
      </c>
      <c r="AA150" s="38">
        <f t="shared" si="164"/>
        <v>2</v>
      </c>
      <c r="AB150" s="38">
        <f t="shared" si="164"/>
        <v>2</v>
      </c>
      <c r="AC150" s="38">
        <f t="shared" si="164"/>
        <v>2</v>
      </c>
      <c r="AD150" s="38">
        <f t="shared" si="164"/>
        <v>2</v>
      </c>
      <c r="AE150" s="38">
        <f t="shared" si="164"/>
        <v>2</v>
      </c>
    </row>
    <row r="151" spans="1:59" ht="12.75">
      <c r="A151" s="204"/>
      <c r="B151" s="173"/>
      <c r="C151" s="193" t="s">
        <v>30</v>
      </c>
      <c r="D151" s="194"/>
      <c r="E151" s="195"/>
      <c r="F151" s="15" t="s">
        <v>31</v>
      </c>
      <c r="G151" s="57">
        <v>3</v>
      </c>
      <c r="H151" s="57">
        <v>3</v>
      </c>
      <c r="I151" s="57">
        <v>3</v>
      </c>
      <c r="J151" s="57">
        <v>3</v>
      </c>
      <c r="K151" s="57">
        <v>3</v>
      </c>
      <c r="L151" s="57">
        <v>3</v>
      </c>
      <c r="M151" s="57">
        <v>3</v>
      </c>
      <c r="N151" s="57">
        <v>3</v>
      </c>
      <c r="O151" s="57">
        <v>3</v>
      </c>
      <c r="P151" s="57">
        <v>3</v>
      </c>
      <c r="Q151" s="57">
        <v>3</v>
      </c>
      <c r="R151" s="57">
        <v>3</v>
      </c>
      <c r="S151" s="286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</row>
    <row r="152" spans="1:59" s="11" customFormat="1" ht="15.75" customHeight="1" thickBot="1">
      <c r="A152" s="205"/>
      <c r="B152" s="211"/>
      <c r="C152" s="196" t="s">
        <v>155</v>
      </c>
      <c r="D152" s="197"/>
      <c r="E152" s="198"/>
      <c r="F152" s="18" t="s">
        <v>32</v>
      </c>
      <c r="G152" s="40">
        <f>G146/G151</f>
        <v>1</v>
      </c>
      <c r="H152" s="40">
        <f t="shared" ref="H152:AE152" si="165">H146/H151</f>
        <v>0</v>
      </c>
      <c r="I152" s="40">
        <f t="shared" si="165"/>
        <v>0</v>
      </c>
      <c r="J152" s="40">
        <f>J146/J151</f>
        <v>1</v>
      </c>
      <c r="K152" s="40">
        <f t="shared" si="165"/>
        <v>0</v>
      </c>
      <c r="L152" s="40">
        <f t="shared" si="165"/>
        <v>0</v>
      </c>
      <c r="M152" s="40">
        <f t="shared" si="165"/>
        <v>0.66666666666666663</v>
      </c>
      <c r="N152" s="40">
        <f>N146/N151</f>
        <v>0.33333333333333331</v>
      </c>
      <c r="O152" s="40">
        <f t="shared" si="165"/>
        <v>1</v>
      </c>
      <c r="P152" s="40">
        <f t="shared" si="165"/>
        <v>0</v>
      </c>
      <c r="Q152" s="40">
        <f t="shared" si="165"/>
        <v>0</v>
      </c>
      <c r="R152" s="40">
        <f t="shared" si="165"/>
        <v>0</v>
      </c>
      <c r="S152" s="286"/>
      <c r="T152" s="40" t="e">
        <f t="shared" si="165"/>
        <v>#DIV/0!</v>
      </c>
      <c r="U152" s="40" t="e">
        <f t="shared" si="165"/>
        <v>#DIV/0!</v>
      </c>
      <c r="V152" s="40" t="e">
        <f t="shared" si="165"/>
        <v>#DIV/0!</v>
      </c>
      <c r="W152" s="40" t="e">
        <f t="shared" si="165"/>
        <v>#DIV/0!</v>
      </c>
      <c r="X152" s="40" t="e">
        <f t="shared" si="165"/>
        <v>#DIV/0!</v>
      </c>
      <c r="Y152" s="40" t="e">
        <f t="shared" si="165"/>
        <v>#DIV/0!</v>
      </c>
      <c r="Z152" s="40" t="e">
        <f t="shared" si="165"/>
        <v>#DIV/0!</v>
      </c>
      <c r="AA152" s="40" t="e">
        <f t="shared" si="165"/>
        <v>#DIV/0!</v>
      </c>
      <c r="AB152" s="40" t="e">
        <f t="shared" si="165"/>
        <v>#DIV/0!</v>
      </c>
      <c r="AC152" s="40" t="e">
        <f t="shared" si="165"/>
        <v>#DIV/0!</v>
      </c>
      <c r="AD152" s="40" t="e">
        <f t="shared" si="165"/>
        <v>#DIV/0!</v>
      </c>
      <c r="AE152" s="40" t="e">
        <f t="shared" si="165"/>
        <v>#DIV/0!</v>
      </c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</row>
    <row r="153" spans="1:59" ht="15.75" customHeight="1" thickBot="1">
      <c r="A153" s="160"/>
      <c r="B153" s="161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286"/>
      <c r="T153" s="159"/>
      <c r="U153" s="159"/>
      <c r="V153" s="159"/>
      <c r="W153" s="159"/>
      <c r="X153" s="159"/>
      <c r="Y153" s="159"/>
      <c r="Z153" s="159"/>
      <c r="AA153" s="159"/>
      <c r="AB153" s="159"/>
      <c r="AC153" s="159"/>
      <c r="AD153" s="159"/>
      <c r="AE153" s="159"/>
    </row>
    <row r="154" spans="1:59" ht="15" customHeight="1">
      <c r="A154" s="199" t="s">
        <v>33</v>
      </c>
      <c r="B154" s="143" t="s">
        <v>34</v>
      </c>
      <c r="C154" s="144"/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286"/>
      <c r="T154" s="153"/>
      <c r="U154" s="153"/>
      <c r="V154" s="153"/>
      <c r="W154" s="153"/>
      <c r="X154" s="153"/>
      <c r="Y154" s="153"/>
      <c r="Z154" s="153"/>
      <c r="AA154" s="153"/>
      <c r="AB154" s="153"/>
      <c r="AC154" s="153"/>
      <c r="AD154" s="153"/>
      <c r="AE154" s="153"/>
    </row>
    <row r="155" spans="1:59" ht="15" customHeight="1">
      <c r="A155" s="199"/>
      <c r="B155" s="16"/>
      <c r="C155" s="200" t="s">
        <v>35</v>
      </c>
      <c r="D155" s="200"/>
      <c r="E155" s="200"/>
      <c r="F155" s="200"/>
      <c r="G155" s="200"/>
      <c r="H155" s="200"/>
      <c r="I155" s="200"/>
      <c r="J155" s="200"/>
      <c r="K155" s="200"/>
      <c r="L155" s="200"/>
      <c r="M155" s="200"/>
      <c r="N155" s="200"/>
      <c r="O155" s="200"/>
      <c r="P155" s="200"/>
      <c r="Q155" s="200"/>
      <c r="R155" s="200"/>
      <c r="S155" s="286"/>
      <c r="T155" s="201"/>
      <c r="U155" s="201"/>
      <c r="V155" s="201"/>
      <c r="W155" s="201"/>
      <c r="X155" s="201"/>
      <c r="Y155" s="201"/>
      <c r="Z155" s="201"/>
      <c r="AA155" s="201"/>
      <c r="AB155" s="201"/>
      <c r="AC155" s="201"/>
      <c r="AD155" s="201"/>
      <c r="AE155" s="201"/>
    </row>
    <row r="156" spans="1:59" ht="12.75">
      <c r="A156" s="199"/>
      <c r="B156" s="172">
        <v>27</v>
      </c>
      <c r="C156" s="187" t="s">
        <v>158</v>
      </c>
      <c r="D156" s="188"/>
      <c r="E156" s="94" t="s">
        <v>113</v>
      </c>
      <c r="F156" s="92" t="s">
        <v>7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86"/>
      <c r="T156" s="7">
        <f>G156</f>
        <v>0</v>
      </c>
      <c r="U156" s="7">
        <f>T156+H156</f>
        <v>0</v>
      </c>
      <c r="V156" s="7">
        <f t="shared" ref="V156:AC158" si="166">U156+I156</f>
        <v>0</v>
      </c>
      <c r="W156" s="7">
        <f t="shared" si="166"/>
        <v>0</v>
      </c>
      <c r="X156" s="7">
        <f t="shared" si="166"/>
        <v>0</v>
      </c>
      <c r="Y156" s="7">
        <f t="shared" si="166"/>
        <v>0</v>
      </c>
      <c r="Z156" s="7">
        <f t="shared" si="166"/>
        <v>0</v>
      </c>
      <c r="AA156" s="7">
        <f t="shared" si="166"/>
        <v>0</v>
      </c>
      <c r="AB156" s="7">
        <f t="shared" si="166"/>
        <v>0</v>
      </c>
      <c r="AC156" s="7">
        <f t="shared" si="166"/>
        <v>0</v>
      </c>
      <c r="AD156" s="7">
        <f>AC156+Q156</f>
        <v>0</v>
      </c>
      <c r="AE156" s="7">
        <f t="shared" ref="AE156:AE158" si="167">AD156+R156</f>
        <v>0</v>
      </c>
    </row>
    <row r="157" spans="1:59" ht="12.75" customHeight="1">
      <c r="A157" s="199"/>
      <c r="B157" s="173"/>
      <c r="C157" s="187" t="s">
        <v>158</v>
      </c>
      <c r="D157" s="188"/>
      <c r="E157" s="94" t="s">
        <v>114</v>
      </c>
      <c r="F157" s="92" t="s">
        <v>7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86"/>
      <c r="T157" s="7">
        <f>G157</f>
        <v>0</v>
      </c>
      <c r="U157" s="7">
        <f>T157+H157</f>
        <v>0</v>
      </c>
      <c r="V157" s="7">
        <f t="shared" si="166"/>
        <v>0</v>
      </c>
      <c r="W157" s="7">
        <f t="shared" si="166"/>
        <v>0</v>
      </c>
      <c r="X157" s="7">
        <f t="shared" si="166"/>
        <v>0</v>
      </c>
      <c r="Y157" s="7">
        <f t="shared" si="166"/>
        <v>0</v>
      </c>
      <c r="Z157" s="7">
        <f t="shared" si="166"/>
        <v>0</v>
      </c>
      <c r="AA157" s="7">
        <f t="shared" si="166"/>
        <v>0</v>
      </c>
      <c r="AB157" s="7">
        <f t="shared" si="166"/>
        <v>0</v>
      </c>
      <c r="AC157" s="7">
        <f t="shared" si="166"/>
        <v>0</v>
      </c>
      <c r="AD157" s="7">
        <f>AC157+Q157</f>
        <v>0</v>
      </c>
      <c r="AE157" s="7">
        <f t="shared" si="167"/>
        <v>0</v>
      </c>
    </row>
    <row r="158" spans="1:59" ht="12.75" customHeight="1">
      <c r="A158" s="199"/>
      <c r="B158" s="173"/>
      <c r="C158" s="187" t="s">
        <v>158</v>
      </c>
      <c r="D158" s="188"/>
      <c r="E158" s="102" t="s">
        <v>115</v>
      </c>
      <c r="F158" s="92" t="s">
        <v>7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86"/>
      <c r="T158" s="7">
        <f>G158</f>
        <v>0</v>
      </c>
      <c r="U158" s="7">
        <f>T158+H158</f>
        <v>0</v>
      </c>
      <c r="V158" s="7">
        <f t="shared" si="166"/>
        <v>0</v>
      </c>
      <c r="W158" s="7">
        <f t="shared" si="166"/>
        <v>0</v>
      </c>
      <c r="X158" s="7">
        <f t="shared" si="166"/>
        <v>0</v>
      </c>
      <c r="Y158" s="7">
        <f t="shared" si="166"/>
        <v>0</v>
      </c>
      <c r="Z158" s="7">
        <f t="shared" si="166"/>
        <v>0</v>
      </c>
      <c r="AA158" s="7">
        <f t="shared" si="166"/>
        <v>0</v>
      </c>
      <c r="AB158" s="7">
        <f t="shared" si="166"/>
        <v>0</v>
      </c>
      <c r="AC158" s="7">
        <f t="shared" si="166"/>
        <v>0</v>
      </c>
      <c r="AD158" s="7">
        <f>AC158+Q158</f>
        <v>0</v>
      </c>
      <c r="AE158" s="7">
        <f t="shared" si="167"/>
        <v>0</v>
      </c>
    </row>
    <row r="159" spans="1:59" s="55" customFormat="1" ht="12.75">
      <c r="A159" s="199"/>
      <c r="B159" s="173"/>
      <c r="C159" s="165" t="s">
        <v>157</v>
      </c>
      <c r="D159" s="184"/>
      <c r="E159" s="185"/>
      <c r="F159" s="92" t="s">
        <v>7</v>
      </c>
      <c r="G159" s="23">
        <f>G156+G157+G158</f>
        <v>0</v>
      </c>
      <c r="H159" s="23">
        <f t="shared" ref="H159:R159" si="168">H156+H157+H158</f>
        <v>0</v>
      </c>
      <c r="I159" s="23">
        <f t="shared" si="168"/>
        <v>0</v>
      </c>
      <c r="J159" s="23">
        <f t="shared" si="168"/>
        <v>0</v>
      </c>
      <c r="K159" s="23">
        <f t="shared" si="168"/>
        <v>0</v>
      </c>
      <c r="L159" s="23">
        <f t="shared" si="168"/>
        <v>0</v>
      </c>
      <c r="M159" s="23">
        <f t="shared" si="168"/>
        <v>0</v>
      </c>
      <c r="N159" s="23">
        <f t="shared" si="168"/>
        <v>0</v>
      </c>
      <c r="O159" s="23">
        <f t="shared" si="168"/>
        <v>0</v>
      </c>
      <c r="P159" s="23">
        <f t="shared" si="168"/>
        <v>0</v>
      </c>
      <c r="Q159" s="23">
        <f t="shared" si="168"/>
        <v>0</v>
      </c>
      <c r="R159" s="23">
        <f t="shared" si="168"/>
        <v>0</v>
      </c>
      <c r="S159" s="286"/>
      <c r="T159" s="23">
        <f>T156+T157+T158</f>
        <v>0</v>
      </c>
      <c r="U159" s="23">
        <f t="shared" ref="U159:AE159" si="169">U156+U157+U158</f>
        <v>0</v>
      </c>
      <c r="V159" s="23">
        <f t="shared" si="169"/>
        <v>0</v>
      </c>
      <c r="W159" s="23">
        <f t="shared" si="169"/>
        <v>0</v>
      </c>
      <c r="X159" s="23">
        <f t="shared" si="169"/>
        <v>0</v>
      </c>
      <c r="Y159" s="23">
        <f t="shared" si="169"/>
        <v>0</v>
      </c>
      <c r="Z159" s="23">
        <f t="shared" si="169"/>
        <v>0</v>
      </c>
      <c r="AA159" s="23">
        <f t="shared" si="169"/>
        <v>0</v>
      </c>
      <c r="AB159" s="23">
        <f t="shared" si="169"/>
        <v>0</v>
      </c>
      <c r="AC159" s="23">
        <f t="shared" si="169"/>
        <v>0</v>
      </c>
      <c r="AD159" s="23">
        <f t="shared" si="169"/>
        <v>0</v>
      </c>
      <c r="AE159" s="23">
        <f t="shared" si="169"/>
        <v>0</v>
      </c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</row>
    <row r="160" spans="1:59" s="55" customFormat="1" ht="12.75" customHeight="1">
      <c r="A160" s="199"/>
      <c r="B160" s="173"/>
      <c r="C160" s="187" t="s">
        <v>36</v>
      </c>
      <c r="D160" s="188"/>
      <c r="E160" s="94" t="s">
        <v>113</v>
      </c>
      <c r="F160" s="92" t="s">
        <v>7</v>
      </c>
      <c r="G160" s="58">
        <v>0</v>
      </c>
      <c r="H160" s="58">
        <v>0</v>
      </c>
      <c r="I160" s="58">
        <v>0</v>
      </c>
      <c r="J160" s="58">
        <v>0</v>
      </c>
      <c r="K160" s="58">
        <v>0</v>
      </c>
      <c r="L160" s="58">
        <v>0</v>
      </c>
      <c r="M160" s="58">
        <v>0</v>
      </c>
      <c r="N160" s="58">
        <v>0</v>
      </c>
      <c r="O160" s="58">
        <v>0</v>
      </c>
      <c r="P160" s="58">
        <v>0</v>
      </c>
      <c r="Q160" s="58">
        <v>0</v>
      </c>
      <c r="R160" s="58">
        <v>0</v>
      </c>
      <c r="S160" s="286"/>
      <c r="T160" s="67">
        <f>G160</f>
        <v>0</v>
      </c>
      <c r="U160" s="67">
        <f t="shared" ref="U160:AE162" si="170">T160+H160</f>
        <v>0</v>
      </c>
      <c r="V160" s="67">
        <f t="shared" si="170"/>
        <v>0</v>
      </c>
      <c r="W160" s="67">
        <f t="shared" si="170"/>
        <v>0</v>
      </c>
      <c r="X160" s="67">
        <f t="shared" si="170"/>
        <v>0</v>
      </c>
      <c r="Y160" s="67">
        <f t="shared" si="170"/>
        <v>0</v>
      </c>
      <c r="Z160" s="67">
        <f t="shared" si="170"/>
        <v>0</v>
      </c>
      <c r="AA160" s="67">
        <f t="shared" si="170"/>
        <v>0</v>
      </c>
      <c r="AB160" s="67">
        <f t="shared" si="170"/>
        <v>0</v>
      </c>
      <c r="AC160" s="67">
        <f t="shared" si="170"/>
        <v>0</v>
      </c>
      <c r="AD160" s="67">
        <f t="shared" si="170"/>
        <v>0</v>
      </c>
      <c r="AE160" s="67">
        <f t="shared" si="170"/>
        <v>0</v>
      </c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</row>
    <row r="161" spans="1:59" s="55" customFormat="1" ht="12.75">
      <c r="A161" s="199"/>
      <c r="B161" s="173"/>
      <c r="C161" s="187" t="s">
        <v>36</v>
      </c>
      <c r="D161" s="188"/>
      <c r="E161" s="94" t="s">
        <v>114</v>
      </c>
      <c r="F161" s="92" t="s">
        <v>7</v>
      </c>
      <c r="G161" s="58">
        <v>0</v>
      </c>
      <c r="H161" s="58">
        <v>0</v>
      </c>
      <c r="I161" s="58">
        <v>0</v>
      </c>
      <c r="J161" s="58">
        <v>0</v>
      </c>
      <c r="K161" s="58">
        <v>0</v>
      </c>
      <c r="L161" s="58">
        <v>0</v>
      </c>
      <c r="M161" s="58">
        <v>0</v>
      </c>
      <c r="N161" s="58">
        <v>0</v>
      </c>
      <c r="O161" s="58">
        <v>0</v>
      </c>
      <c r="P161" s="58">
        <v>0</v>
      </c>
      <c r="Q161" s="58">
        <v>0</v>
      </c>
      <c r="R161" s="58">
        <v>0</v>
      </c>
      <c r="S161" s="286"/>
      <c r="T161" s="67">
        <f>G161</f>
        <v>0</v>
      </c>
      <c r="U161" s="67">
        <f t="shared" si="170"/>
        <v>0</v>
      </c>
      <c r="V161" s="67">
        <f t="shared" si="170"/>
        <v>0</v>
      </c>
      <c r="W161" s="67">
        <f t="shared" si="170"/>
        <v>0</v>
      </c>
      <c r="X161" s="67">
        <f t="shared" si="170"/>
        <v>0</v>
      </c>
      <c r="Y161" s="67">
        <f t="shared" si="170"/>
        <v>0</v>
      </c>
      <c r="Z161" s="67">
        <f t="shared" si="170"/>
        <v>0</v>
      </c>
      <c r="AA161" s="67">
        <f t="shared" si="170"/>
        <v>0</v>
      </c>
      <c r="AB161" s="67">
        <f t="shared" si="170"/>
        <v>0</v>
      </c>
      <c r="AC161" s="67">
        <f t="shared" si="170"/>
        <v>0</v>
      </c>
      <c r="AD161" s="67">
        <f t="shared" si="170"/>
        <v>0</v>
      </c>
      <c r="AE161" s="67">
        <f t="shared" si="170"/>
        <v>0</v>
      </c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</row>
    <row r="162" spans="1:59" s="55" customFormat="1" ht="12.75">
      <c r="A162" s="199"/>
      <c r="B162" s="173"/>
      <c r="C162" s="187" t="s">
        <v>36</v>
      </c>
      <c r="D162" s="188"/>
      <c r="E162" s="102" t="s">
        <v>115</v>
      </c>
      <c r="F162" s="92" t="s">
        <v>7</v>
      </c>
      <c r="G162" s="58">
        <v>0</v>
      </c>
      <c r="H162" s="58">
        <v>0</v>
      </c>
      <c r="I162" s="58">
        <v>0</v>
      </c>
      <c r="J162" s="58">
        <v>0</v>
      </c>
      <c r="K162" s="58">
        <v>0</v>
      </c>
      <c r="L162" s="58">
        <v>0</v>
      </c>
      <c r="M162" s="58">
        <v>0</v>
      </c>
      <c r="N162" s="58">
        <v>0</v>
      </c>
      <c r="O162" s="58">
        <v>0</v>
      </c>
      <c r="P162" s="58">
        <v>0</v>
      </c>
      <c r="Q162" s="58">
        <v>0</v>
      </c>
      <c r="R162" s="58">
        <v>0</v>
      </c>
      <c r="S162" s="286"/>
      <c r="T162" s="67">
        <f>G162</f>
        <v>0</v>
      </c>
      <c r="U162" s="67">
        <f t="shared" si="170"/>
        <v>0</v>
      </c>
      <c r="V162" s="67">
        <f t="shared" si="170"/>
        <v>0</v>
      </c>
      <c r="W162" s="67">
        <f t="shared" si="170"/>
        <v>0</v>
      </c>
      <c r="X162" s="67">
        <f t="shared" si="170"/>
        <v>0</v>
      </c>
      <c r="Y162" s="67">
        <f t="shared" si="170"/>
        <v>0</v>
      </c>
      <c r="Z162" s="67">
        <f t="shared" si="170"/>
        <v>0</v>
      </c>
      <c r="AA162" s="67">
        <f t="shared" si="170"/>
        <v>0</v>
      </c>
      <c r="AB162" s="67">
        <f t="shared" si="170"/>
        <v>0</v>
      </c>
      <c r="AC162" s="67">
        <f t="shared" si="170"/>
        <v>0</v>
      </c>
      <c r="AD162" s="67">
        <f t="shared" si="170"/>
        <v>0</v>
      </c>
      <c r="AE162" s="67">
        <f t="shared" si="170"/>
        <v>0</v>
      </c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</row>
    <row r="163" spans="1:59" s="55" customFormat="1" ht="12.75">
      <c r="A163" s="199"/>
      <c r="B163" s="174"/>
      <c r="C163" s="189" t="s">
        <v>162</v>
      </c>
      <c r="D163" s="190"/>
      <c r="E163" s="191"/>
      <c r="F163" s="92" t="s">
        <v>7</v>
      </c>
      <c r="G163" s="50">
        <f>G160+G161+G162</f>
        <v>0</v>
      </c>
      <c r="H163" s="50">
        <f t="shared" ref="H163:R163" si="171">H160+H161+H162</f>
        <v>0</v>
      </c>
      <c r="I163" s="50">
        <f t="shared" si="171"/>
        <v>0</v>
      </c>
      <c r="J163" s="50">
        <f t="shared" si="171"/>
        <v>0</v>
      </c>
      <c r="K163" s="50">
        <f t="shared" si="171"/>
        <v>0</v>
      </c>
      <c r="L163" s="50">
        <f t="shared" si="171"/>
        <v>0</v>
      </c>
      <c r="M163" s="50">
        <f t="shared" si="171"/>
        <v>0</v>
      </c>
      <c r="N163" s="50">
        <f t="shared" si="171"/>
        <v>0</v>
      </c>
      <c r="O163" s="50">
        <f t="shared" si="171"/>
        <v>0</v>
      </c>
      <c r="P163" s="50">
        <f t="shared" si="171"/>
        <v>0</v>
      </c>
      <c r="Q163" s="50">
        <f t="shared" si="171"/>
        <v>0</v>
      </c>
      <c r="R163" s="50">
        <f t="shared" si="171"/>
        <v>0</v>
      </c>
      <c r="S163" s="286"/>
      <c r="T163" s="50">
        <f>T160+T161+T162</f>
        <v>0</v>
      </c>
      <c r="U163" s="50">
        <f t="shared" ref="U163:AE163" si="172">U160+U161+U162</f>
        <v>0</v>
      </c>
      <c r="V163" s="50">
        <f t="shared" si="172"/>
        <v>0</v>
      </c>
      <c r="W163" s="50">
        <f t="shared" si="172"/>
        <v>0</v>
      </c>
      <c r="X163" s="50">
        <f t="shared" si="172"/>
        <v>0</v>
      </c>
      <c r="Y163" s="50">
        <f t="shared" si="172"/>
        <v>0</v>
      </c>
      <c r="Z163" s="50">
        <f t="shared" si="172"/>
        <v>0</v>
      </c>
      <c r="AA163" s="50">
        <f t="shared" si="172"/>
        <v>0</v>
      </c>
      <c r="AB163" s="50">
        <f t="shared" si="172"/>
        <v>0</v>
      </c>
      <c r="AC163" s="50">
        <f t="shared" si="172"/>
        <v>0</v>
      </c>
      <c r="AD163" s="50">
        <f t="shared" si="172"/>
        <v>0</v>
      </c>
      <c r="AE163" s="50">
        <f t="shared" si="172"/>
        <v>0</v>
      </c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</row>
    <row r="164" spans="1:59" s="55" customFormat="1" ht="15" customHeight="1">
      <c r="A164" s="199"/>
      <c r="B164" s="172">
        <v>28</v>
      </c>
      <c r="C164" s="187" t="s">
        <v>159</v>
      </c>
      <c r="D164" s="188"/>
      <c r="E164" s="94" t="s">
        <v>113</v>
      </c>
      <c r="F164" s="92" t="s">
        <v>7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89">
        <v>0</v>
      </c>
      <c r="O164" s="89">
        <v>0</v>
      </c>
      <c r="P164" s="89">
        <v>0</v>
      </c>
      <c r="Q164" s="89">
        <v>0</v>
      </c>
      <c r="R164" s="89">
        <v>0</v>
      </c>
      <c r="S164" s="286"/>
      <c r="T164" s="8">
        <f>G164</f>
        <v>0</v>
      </c>
      <c r="U164" s="8">
        <f>T164+H164</f>
        <v>0</v>
      </c>
      <c r="V164" s="8">
        <f t="shared" ref="V164:AC166" si="173">U164+I164</f>
        <v>0</v>
      </c>
      <c r="W164" s="8">
        <f t="shared" si="173"/>
        <v>0</v>
      </c>
      <c r="X164" s="8">
        <f t="shared" si="173"/>
        <v>0</v>
      </c>
      <c r="Y164" s="8">
        <f t="shared" si="173"/>
        <v>0</v>
      </c>
      <c r="Z164" s="8">
        <f t="shared" si="173"/>
        <v>0</v>
      </c>
      <c r="AA164" s="8">
        <f t="shared" si="173"/>
        <v>0</v>
      </c>
      <c r="AB164" s="8">
        <f t="shared" si="173"/>
        <v>0</v>
      </c>
      <c r="AC164" s="8">
        <f t="shared" si="173"/>
        <v>0</v>
      </c>
      <c r="AD164" s="8">
        <f>AC164+Q164</f>
        <v>0</v>
      </c>
      <c r="AE164" s="8">
        <f t="shared" ref="AE164:AE166" si="174">AD164+R164</f>
        <v>0</v>
      </c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</row>
    <row r="165" spans="1:59" s="55" customFormat="1" ht="15" customHeight="1">
      <c r="A165" s="199"/>
      <c r="B165" s="173"/>
      <c r="C165" s="187" t="s">
        <v>159</v>
      </c>
      <c r="D165" s="188"/>
      <c r="E165" s="94" t="s">
        <v>114</v>
      </c>
      <c r="F165" s="92" t="s">
        <v>7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89">
        <v>0</v>
      </c>
      <c r="O165" s="89">
        <v>0</v>
      </c>
      <c r="P165" s="89">
        <v>0</v>
      </c>
      <c r="Q165" s="89">
        <v>0</v>
      </c>
      <c r="R165" s="89">
        <v>0</v>
      </c>
      <c r="S165" s="286"/>
      <c r="T165" s="8">
        <f>G165</f>
        <v>0</v>
      </c>
      <c r="U165" s="8">
        <f>T165+H165</f>
        <v>0</v>
      </c>
      <c r="V165" s="8">
        <f t="shared" si="173"/>
        <v>0</v>
      </c>
      <c r="W165" s="8">
        <f t="shared" si="173"/>
        <v>0</v>
      </c>
      <c r="X165" s="8">
        <f t="shared" si="173"/>
        <v>0</v>
      </c>
      <c r="Y165" s="8">
        <f t="shared" si="173"/>
        <v>0</v>
      </c>
      <c r="Z165" s="8">
        <f t="shared" si="173"/>
        <v>0</v>
      </c>
      <c r="AA165" s="8">
        <f t="shared" si="173"/>
        <v>0</v>
      </c>
      <c r="AB165" s="8">
        <f t="shared" si="173"/>
        <v>0</v>
      </c>
      <c r="AC165" s="8">
        <f t="shared" si="173"/>
        <v>0</v>
      </c>
      <c r="AD165" s="8">
        <f>AC165+Q165</f>
        <v>0</v>
      </c>
      <c r="AE165" s="8">
        <f t="shared" si="174"/>
        <v>0</v>
      </c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</row>
    <row r="166" spans="1:59" s="55" customFormat="1" ht="15" customHeight="1">
      <c r="A166" s="199"/>
      <c r="B166" s="173"/>
      <c r="C166" s="187" t="s">
        <v>159</v>
      </c>
      <c r="D166" s="188"/>
      <c r="E166" s="102" t="s">
        <v>115</v>
      </c>
      <c r="F166" s="92" t="s">
        <v>7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89">
        <v>0</v>
      </c>
      <c r="O166" s="89">
        <v>0</v>
      </c>
      <c r="P166" s="89">
        <v>0</v>
      </c>
      <c r="Q166" s="89">
        <v>0</v>
      </c>
      <c r="R166" s="89">
        <v>0</v>
      </c>
      <c r="S166" s="286"/>
      <c r="T166" s="8">
        <f>G166</f>
        <v>0</v>
      </c>
      <c r="U166" s="8">
        <f>T166+H166</f>
        <v>0</v>
      </c>
      <c r="V166" s="8">
        <f t="shared" si="173"/>
        <v>0</v>
      </c>
      <c r="W166" s="8">
        <f t="shared" si="173"/>
        <v>0</v>
      </c>
      <c r="X166" s="8">
        <f t="shared" si="173"/>
        <v>0</v>
      </c>
      <c r="Y166" s="8">
        <f t="shared" si="173"/>
        <v>0</v>
      </c>
      <c r="Z166" s="8">
        <f t="shared" si="173"/>
        <v>0</v>
      </c>
      <c r="AA166" s="8">
        <f t="shared" si="173"/>
        <v>0</v>
      </c>
      <c r="AB166" s="8">
        <f t="shared" si="173"/>
        <v>0</v>
      </c>
      <c r="AC166" s="8">
        <f t="shared" si="173"/>
        <v>0</v>
      </c>
      <c r="AD166" s="8">
        <f>AC166+Q166</f>
        <v>0</v>
      </c>
      <c r="AE166" s="8">
        <f t="shared" si="174"/>
        <v>0</v>
      </c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</row>
    <row r="167" spans="1:59" s="55" customFormat="1" ht="12.75">
      <c r="A167" s="199"/>
      <c r="B167" s="173"/>
      <c r="C167" s="165" t="s">
        <v>160</v>
      </c>
      <c r="D167" s="184"/>
      <c r="E167" s="185"/>
      <c r="F167" s="92" t="s">
        <v>7</v>
      </c>
      <c r="G167" s="23">
        <f>G164+G165+G166</f>
        <v>0</v>
      </c>
      <c r="H167" s="23">
        <f t="shared" ref="H167:R167" si="175">H164+H165+H166</f>
        <v>0</v>
      </c>
      <c r="I167" s="23">
        <f t="shared" si="175"/>
        <v>0</v>
      </c>
      <c r="J167" s="23">
        <f t="shared" si="175"/>
        <v>0</v>
      </c>
      <c r="K167" s="23">
        <f t="shared" si="175"/>
        <v>0</v>
      </c>
      <c r="L167" s="23">
        <f t="shared" si="175"/>
        <v>0</v>
      </c>
      <c r="M167" s="23">
        <f t="shared" si="175"/>
        <v>0</v>
      </c>
      <c r="N167" s="23">
        <f t="shared" si="175"/>
        <v>0</v>
      </c>
      <c r="O167" s="23">
        <f t="shared" si="175"/>
        <v>0</v>
      </c>
      <c r="P167" s="23">
        <f t="shared" si="175"/>
        <v>0</v>
      </c>
      <c r="Q167" s="23">
        <f t="shared" si="175"/>
        <v>0</v>
      </c>
      <c r="R167" s="23">
        <f t="shared" si="175"/>
        <v>0</v>
      </c>
      <c r="S167" s="286"/>
      <c r="T167" s="23">
        <f>T164+T165+T166</f>
        <v>0</v>
      </c>
      <c r="U167" s="23">
        <f t="shared" ref="U167:AE167" si="176">U164+U165+U166</f>
        <v>0</v>
      </c>
      <c r="V167" s="23">
        <f t="shared" si="176"/>
        <v>0</v>
      </c>
      <c r="W167" s="23">
        <f t="shared" si="176"/>
        <v>0</v>
      </c>
      <c r="X167" s="23">
        <f t="shared" si="176"/>
        <v>0</v>
      </c>
      <c r="Y167" s="23">
        <f t="shared" si="176"/>
        <v>0</v>
      </c>
      <c r="Z167" s="23">
        <f t="shared" si="176"/>
        <v>0</v>
      </c>
      <c r="AA167" s="23">
        <f t="shared" si="176"/>
        <v>0</v>
      </c>
      <c r="AB167" s="23">
        <f t="shared" si="176"/>
        <v>0</v>
      </c>
      <c r="AC167" s="23">
        <f t="shared" si="176"/>
        <v>0</v>
      </c>
      <c r="AD167" s="23">
        <f t="shared" si="176"/>
        <v>0</v>
      </c>
      <c r="AE167" s="23">
        <f t="shared" si="176"/>
        <v>0</v>
      </c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</row>
    <row r="168" spans="1:59" s="55" customFormat="1" ht="15" customHeight="1">
      <c r="A168" s="199"/>
      <c r="B168" s="173"/>
      <c r="C168" s="131" t="s">
        <v>37</v>
      </c>
      <c r="D168" s="131"/>
      <c r="E168" s="94" t="s">
        <v>113</v>
      </c>
      <c r="F168" s="92" t="s">
        <v>7</v>
      </c>
      <c r="G168" s="58">
        <v>0</v>
      </c>
      <c r="H168" s="58">
        <v>0</v>
      </c>
      <c r="I168" s="58">
        <v>0</v>
      </c>
      <c r="J168" s="58">
        <v>0</v>
      </c>
      <c r="K168" s="58">
        <v>0</v>
      </c>
      <c r="L168" s="58">
        <v>0</v>
      </c>
      <c r="M168" s="58">
        <v>0</v>
      </c>
      <c r="N168" s="58">
        <v>0</v>
      </c>
      <c r="O168" s="58">
        <v>0</v>
      </c>
      <c r="P168" s="58">
        <v>0</v>
      </c>
      <c r="Q168" s="58">
        <v>0</v>
      </c>
      <c r="R168" s="58"/>
      <c r="S168" s="286"/>
      <c r="T168" s="67">
        <f>G168</f>
        <v>0</v>
      </c>
      <c r="U168" s="67">
        <f t="shared" ref="U168:AE170" si="177">T168+H168</f>
        <v>0</v>
      </c>
      <c r="V168" s="67">
        <f t="shared" si="177"/>
        <v>0</v>
      </c>
      <c r="W168" s="67">
        <f t="shared" si="177"/>
        <v>0</v>
      </c>
      <c r="X168" s="67">
        <f t="shared" si="177"/>
        <v>0</v>
      </c>
      <c r="Y168" s="67">
        <f t="shared" si="177"/>
        <v>0</v>
      </c>
      <c r="Z168" s="67">
        <f t="shared" si="177"/>
        <v>0</v>
      </c>
      <c r="AA168" s="67">
        <f t="shared" si="177"/>
        <v>0</v>
      </c>
      <c r="AB168" s="67">
        <f t="shared" si="177"/>
        <v>0</v>
      </c>
      <c r="AC168" s="67">
        <f t="shared" si="177"/>
        <v>0</v>
      </c>
      <c r="AD168" s="67">
        <f t="shared" si="177"/>
        <v>0</v>
      </c>
      <c r="AE168" s="67">
        <f t="shared" si="177"/>
        <v>0</v>
      </c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</row>
    <row r="169" spans="1:59" s="55" customFormat="1" ht="12.75">
      <c r="A169" s="199"/>
      <c r="B169" s="173"/>
      <c r="C169" s="131" t="s">
        <v>37</v>
      </c>
      <c r="D169" s="131"/>
      <c r="E169" s="94" t="s">
        <v>114</v>
      </c>
      <c r="F169" s="92" t="s">
        <v>7</v>
      </c>
      <c r="G169" s="58">
        <v>0</v>
      </c>
      <c r="H169" s="58">
        <v>0</v>
      </c>
      <c r="I169" s="58">
        <v>0</v>
      </c>
      <c r="J169" s="58">
        <v>0</v>
      </c>
      <c r="K169" s="58">
        <v>0</v>
      </c>
      <c r="L169" s="58">
        <v>0</v>
      </c>
      <c r="M169" s="58">
        <v>0</v>
      </c>
      <c r="N169" s="58">
        <v>0</v>
      </c>
      <c r="O169" s="58">
        <v>0</v>
      </c>
      <c r="P169" s="58">
        <v>0</v>
      </c>
      <c r="Q169" s="58">
        <v>0</v>
      </c>
      <c r="R169" s="58">
        <v>0</v>
      </c>
      <c r="S169" s="286"/>
      <c r="T169" s="67">
        <f>G169</f>
        <v>0</v>
      </c>
      <c r="U169" s="67">
        <f t="shared" si="177"/>
        <v>0</v>
      </c>
      <c r="V169" s="67">
        <f t="shared" si="177"/>
        <v>0</v>
      </c>
      <c r="W169" s="67">
        <f t="shared" si="177"/>
        <v>0</v>
      </c>
      <c r="X169" s="67">
        <f t="shared" si="177"/>
        <v>0</v>
      </c>
      <c r="Y169" s="67">
        <f t="shared" si="177"/>
        <v>0</v>
      </c>
      <c r="Z169" s="67">
        <f t="shared" si="177"/>
        <v>0</v>
      </c>
      <c r="AA169" s="67">
        <f t="shared" si="177"/>
        <v>0</v>
      </c>
      <c r="AB169" s="67">
        <f t="shared" si="177"/>
        <v>0</v>
      </c>
      <c r="AC169" s="67">
        <f t="shared" si="177"/>
        <v>0</v>
      </c>
      <c r="AD169" s="67">
        <f t="shared" si="177"/>
        <v>0</v>
      </c>
      <c r="AE169" s="67">
        <f t="shared" si="177"/>
        <v>0</v>
      </c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</row>
    <row r="170" spans="1:59" s="55" customFormat="1" ht="12.75">
      <c r="A170" s="199"/>
      <c r="B170" s="173"/>
      <c r="C170" s="131" t="s">
        <v>37</v>
      </c>
      <c r="D170" s="131"/>
      <c r="E170" s="102" t="s">
        <v>115</v>
      </c>
      <c r="F170" s="92" t="s">
        <v>7</v>
      </c>
      <c r="G170" s="58">
        <v>0</v>
      </c>
      <c r="H170" s="58">
        <v>0</v>
      </c>
      <c r="I170" s="58">
        <v>0</v>
      </c>
      <c r="J170" s="58">
        <v>0</v>
      </c>
      <c r="K170" s="58">
        <v>0</v>
      </c>
      <c r="L170" s="58">
        <v>0</v>
      </c>
      <c r="M170" s="58">
        <v>0</v>
      </c>
      <c r="N170" s="58">
        <v>0</v>
      </c>
      <c r="O170" s="58">
        <v>0</v>
      </c>
      <c r="P170" s="58">
        <v>0</v>
      </c>
      <c r="Q170" s="58">
        <v>0</v>
      </c>
      <c r="R170" s="58">
        <v>0</v>
      </c>
      <c r="S170" s="286"/>
      <c r="T170" s="67">
        <f>G170</f>
        <v>0</v>
      </c>
      <c r="U170" s="67">
        <f t="shared" si="177"/>
        <v>0</v>
      </c>
      <c r="V170" s="67">
        <f t="shared" si="177"/>
        <v>0</v>
      </c>
      <c r="W170" s="67">
        <f t="shared" si="177"/>
        <v>0</v>
      </c>
      <c r="X170" s="67">
        <f t="shared" si="177"/>
        <v>0</v>
      </c>
      <c r="Y170" s="67">
        <f t="shared" si="177"/>
        <v>0</v>
      </c>
      <c r="Z170" s="67">
        <f t="shared" si="177"/>
        <v>0</v>
      </c>
      <c r="AA170" s="67">
        <f t="shared" si="177"/>
        <v>0</v>
      </c>
      <c r="AB170" s="67">
        <f t="shared" si="177"/>
        <v>0</v>
      </c>
      <c r="AC170" s="67">
        <f t="shared" si="177"/>
        <v>0</v>
      </c>
      <c r="AD170" s="67">
        <f t="shared" si="177"/>
        <v>0</v>
      </c>
      <c r="AE170" s="67">
        <f t="shared" si="177"/>
        <v>0</v>
      </c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</row>
    <row r="171" spans="1:59" s="55" customFormat="1" ht="12.75">
      <c r="A171" s="199"/>
      <c r="B171" s="174"/>
      <c r="C171" s="186" t="s">
        <v>161</v>
      </c>
      <c r="D171" s="186"/>
      <c r="E171" s="186"/>
      <c r="F171" s="92" t="s">
        <v>7</v>
      </c>
      <c r="G171" s="50">
        <f>G168+G169+G170</f>
        <v>0</v>
      </c>
      <c r="H171" s="50">
        <f t="shared" ref="H171:R171" si="178">H168+H169+H170</f>
        <v>0</v>
      </c>
      <c r="I171" s="50">
        <f t="shared" si="178"/>
        <v>0</v>
      </c>
      <c r="J171" s="50">
        <f t="shared" si="178"/>
        <v>0</v>
      </c>
      <c r="K171" s="50">
        <f t="shared" si="178"/>
        <v>0</v>
      </c>
      <c r="L171" s="50">
        <f t="shared" si="178"/>
        <v>0</v>
      </c>
      <c r="M171" s="50">
        <f t="shared" si="178"/>
        <v>0</v>
      </c>
      <c r="N171" s="50">
        <f t="shared" si="178"/>
        <v>0</v>
      </c>
      <c r="O171" s="50">
        <f t="shared" si="178"/>
        <v>0</v>
      </c>
      <c r="P171" s="50">
        <f t="shared" si="178"/>
        <v>0</v>
      </c>
      <c r="Q171" s="50">
        <f t="shared" si="178"/>
        <v>0</v>
      </c>
      <c r="R171" s="50">
        <f t="shared" si="178"/>
        <v>0</v>
      </c>
      <c r="S171" s="286"/>
      <c r="T171" s="50">
        <f>T168+T169+T170</f>
        <v>0</v>
      </c>
      <c r="U171" s="50">
        <f t="shared" ref="U171:AE171" si="179">U168+U169+U170</f>
        <v>0</v>
      </c>
      <c r="V171" s="50">
        <f t="shared" si="179"/>
        <v>0</v>
      </c>
      <c r="W171" s="50">
        <f t="shared" si="179"/>
        <v>0</v>
      </c>
      <c r="X171" s="50">
        <f t="shared" si="179"/>
        <v>0</v>
      </c>
      <c r="Y171" s="50">
        <f t="shared" si="179"/>
        <v>0</v>
      </c>
      <c r="Z171" s="50">
        <f t="shared" si="179"/>
        <v>0</v>
      </c>
      <c r="AA171" s="50">
        <f t="shared" si="179"/>
        <v>0</v>
      </c>
      <c r="AB171" s="50">
        <f t="shared" si="179"/>
        <v>0</v>
      </c>
      <c r="AC171" s="50">
        <f t="shared" si="179"/>
        <v>0</v>
      </c>
      <c r="AD171" s="50">
        <f t="shared" si="179"/>
        <v>0</v>
      </c>
      <c r="AE171" s="50">
        <f t="shared" si="179"/>
        <v>0</v>
      </c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</row>
    <row r="172" spans="1:59" s="55" customFormat="1" ht="12.75">
      <c r="A172" s="199"/>
      <c r="B172" s="19"/>
      <c r="C172" s="200" t="s">
        <v>38</v>
      </c>
      <c r="D172" s="200"/>
      <c r="E172" s="200"/>
      <c r="F172" s="200"/>
      <c r="G172" s="200"/>
      <c r="H172" s="200"/>
      <c r="I172" s="200"/>
      <c r="J172" s="200"/>
      <c r="K172" s="200"/>
      <c r="L172" s="200"/>
      <c r="M172" s="200"/>
      <c r="N172" s="200"/>
      <c r="O172" s="200"/>
      <c r="P172" s="200"/>
      <c r="Q172" s="200"/>
      <c r="R172" s="200"/>
      <c r="S172" s="286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</row>
    <row r="173" spans="1:59" s="55" customFormat="1" ht="15" customHeight="1">
      <c r="A173" s="199"/>
      <c r="B173" s="172">
        <v>29</v>
      </c>
      <c r="C173" s="187" t="s">
        <v>156</v>
      </c>
      <c r="D173" s="188"/>
      <c r="E173" s="94" t="s">
        <v>113</v>
      </c>
      <c r="F173" s="92" t="s">
        <v>7</v>
      </c>
      <c r="G173" s="70">
        <v>0</v>
      </c>
      <c r="H173" s="70">
        <v>99.441000000000003</v>
      </c>
      <c r="I173" s="70">
        <v>277.17700000000002</v>
      </c>
      <c r="J173" s="70">
        <v>0</v>
      </c>
      <c r="K173" s="70">
        <v>0</v>
      </c>
      <c r="L173" s="70">
        <v>0</v>
      </c>
      <c r="M173" s="70">
        <v>89.123999999999995</v>
      </c>
      <c r="N173" s="70">
        <v>0</v>
      </c>
      <c r="O173" s="70">
        <v>0</v>
      </c>
      <c r="P173" s="70">
        <v>0</v>
      </c>
      <c r="Q173" s="70">
        <v>0</v>
      </c>
      <c r="R173" s="70">
        <v>0</v>
      </c>
      <c r="S173" s="286"/>
      <c r="T173" s="8">
        <f>G173</f>
        <v>0</v>
      </c>
      <c r="U173" s="8">
        <f>T173+H173</f>
        <v>99.441000000000003</v>
      </c>
      <c r="V173" s="8">
        <f t="shared" ref="V173:AC175" si="180">U173+I173</f>
        <v>376.61800000000005</v>
      </c>
      <c r="W173" s="8">
        <f t="shared" si="180"/>
        <v>376.61800000000005</v>
      </c>
      <c r="X173" s="8">
        <f t="shared" si="180"/>
        <v>376.61800000000005</v>
      </c>
      <c r="Y173" s="8">
        <f t="shared" si="180"/>
        <v>376.61800000000005</v>
      </c>
      <c r="Z173" s="8">
        <f t="shared" si="180"/>
        <v>465.74200000000008</v>
      </c>
      <c r="AA173" s="8">
        <f t="shared" si="180"/>
        <v>465.74200000000008</v>
      </c>
      <c r="AB173" s="8">
        <f t="shared" si="180"/>
        <v>465.74200000000008</v>
      </c>
      <c r="AC173" s="8">
        <f t="shared" si="180"/>
        <v>465.74200000000008</v>
      </c>
      <c r="AD173" s="8">
        <f>AC173+Q173</f>
        <v>465.74200000000008</v>
      </c>
      <c r="AE173" s="8">
        <f t="shared" ref="AE173:AE175" si="181">AD173+R173</f>
        <v>465.74200000000008</v>
      </c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</row>
    <row r="174" spans="1:59" s="55" customFormat="1" ht="15" customHeight="1">
      <c r="A174" s="199"/>
      <c r="B174" s="173"/>
      <c r="C174" s="187" t="s">
        <v>156</v>
      </c>
      <c r="D174" s="188"/>
      <c r="E174" s="94" t="s">
        <v>114</v>
      </c>
      <c r="F174" s="92" t="s">
        <v>7</v>
      </c>
      <c r="G174" s="70">
        <v>0</v>
      </c>
      <c r="H174" s="70">
        <v>0</v>
      </c>
      <c r="I174" s="70">
        <v>0</v>
      </c>
      <c r="J174" s="70">
        <v>0</v>
      </c>
      <c r="K174" s="70">
        <v>0</v>
      </c>
      <c r="L174" s="70">
        <v>0</v>
      </c>
      <c r="M174" s="70">
        <v>52.122999999999998</v>
      </c>
      <c r="N174" s="70">
        <v>50.414000000000001</v>
      </c>
      <c r="O174" s="70">
        <v>0</v>
      </c>
      <c r="P174" s="70">
        <v>0</v>
      </c>
      <c r="Q174" s="70">
        <v>0</v>
      </c>
      <c r="R174" s="70">
        <v>0</v>
      </c>
      <c r="S174" s="286"/>
      <c r="T174" s="8">
        <f>G174</f>
        <v>0</v>
      </c>
      <c r="U174" s="8">
        <f>T174+H174</f>
        <v>0</v>
      </c>
      <c r="V174" s="8">
        <f t="shared" si="180"/>
        <v>0</v>
      </c>
      <c r="W174" s="8">
        <f t="shared" si="180"/>
        <v>0</v>
      </c>
      <c r="X174" s="8">
        <f t="shared" si="180"/>
        <v>0</v>
      </c>
      <c r="Y174" s="8">
        <f t="shared" si="180"/>
        <v>0</v>
      </c>
      <c r="Z174" s="8">
        <f t="shared" si="180"/>
        <v>52.122999999999998</v>
      </c>
      <c r="AA174" s="8">
        <f t="shared" si="180"/>
        <v>102.53700000000001</v>
      </c>
      <c r="AB174" s="8">
        <f t="shared" si="180"/>
        <v>102.53700000000001</v>
      </c>
      <c r="AC174" s="8">
        <f t="shared" si="180"/>
        <v>102.53700000000001</v>
      </c>
      <c r="AD174" s="8">
        <f>AC174+Q174</f>
        <v>102.53700000000001</v>
      </c>
      <c r="AE174" s="8">
        <f t="shared" si="181"/>
        <v>102.53700000000001</v>
      </c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</row>
    <row r="175" spans="1:59" s="55" customFormat="1" ht="15" customHeight="1">
      <c r="A175" s="199"/>
      <c r="B175" s="173"/>
      <c r="C175" s="187" t="s">
        <v>156</v>
      </c>
      <c r="D175" s="188"/>
      <c r="E175" s="102" t="s">
        <v>115</v>
      </c>
      <c r="F175" s="92" t="s">
        <v>7</v>
      </c>
      <c r="G175" s="70">
        <v>0</v>
      </c>
      <c r="H175" s="70">
        <v>0</v>
      </c>
      <c r="I175" s="70">
        <v>0</v>
      </c>
      <c r="J175" s="70">
        <v>0</v>
      </c>
      <c r="K175" s="70">
        <v>0</v>
      </c>
      <c r="L175" s="70">
        <v>0</v>
      </c>
      <c r="M175" s="70">
        <v>0</v>
      </c>
      <c r="N175" s="70">
        <v>0</v>
      </c>
      <c r="O175" s="70">
        <v>0</v>
      </c>
      <c r="P175" s="70">
        <v>0</v>
      </c>
      <c r="Q175" s="70">
        <v>0</v>
      </c>
      <c r="R175" s="70">
        <v>0</v>
      </c>
      <c r="S175" s="286"/>
      <c r="T175" s="8">
        <f>G175</f>
        <v>0</v>
      </c>
      <c r="U175" s="8">
        <f>T175+H175</f>
        <v>0</v>
      </c>
      <c r="V175" s="8">
        <f t="shared" si="180"/>
        <v>0</v>
      </c>
      <c r="W175" s="8">
        <f t="shared" si="180"/>
        <v>0</v>
      </c>
      <c r="X175" s="8">
        <f t="shared" si="180"/>
        <v>0</v>
      </c>
      <c r="Y175" s="8">
        <f t="shared" si="180"/>
        <v>0</v>
      </c>
      <c r="Z175" s="8">
        <f t="shared" si="180"/>
        <v>0</v>
      </c>
      <c r="AA175" s="8">
        <f t="shared" si="180"/>
        <v>0</v>
      </c>
      <c r="AB175" s="8">
        <f t="shared" si="180"/>
        <v>0</v>
      </c>
      <c r="AC175" s="8">
        <f t="shared" si="180"/>
        <v>0</v>
      </c>
      <c r="AD175" s="8">
        <f>AC175+Q175</f>
        <v>0</v>
      </c>
      <c r="AE175" s="8">
        <f t="shared" si="181"/>
        <v>0</v>
      </c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</row>
    <row r="176" spans="1:59" s="55" customFormat="1" ht="12.75">
      <c r="A176" s="199"/>
      <c r="B176" s="173"/>
      <c r="C176" s="165" t="s">
        <v>156</v>
      </c>
      <c r="D176" s="184"/>
      <c r="E176" s="185"/>
      <c r="F176" s="92" t="s">
        <v>7</v>
      </c>
      <c r="G176" s="23">
        <f>G173+G174+G175</f>
        <v>0</v>
      </c>
      <c r="H176" s="23">
        <f t="shared" ref="H176:R176" si="182">H173+H174+H175</f>
        <v>99.441000000000003</v>
      </c>
      <c r="I176" s="23">
        <f t="shared" si="182"/>
        <v>277.17700000000002</v>
      </c>
      <c r="J176" s="23">
        <f t="shared" si="182"/>
        <v>0</v>
      </c>
      <c r="K176" s="23">
        <f t="shared" si="182"/>
        <v>0</v>
      </c>
      <c r="L176" s="23">
        <f t="shared" si="182"/>
        <v>0</v>
      </c>
      <c r="M176" s="23">
        <f t="shared" si="182"/>
        <v>141.24699999999999</v>
      </c>
      <c r="N176" s="23">
        <f t="shared" si="182"/>
        <v>50.414000000000001</v>
      </c>
      <c r="O176" s="23">
        <f t="shared" si="182"/>
        <v>0</v>
      </c>
      <c r="P176" s="23">
        <f t="shared" si="182"/>
        <v>0</v>
      </c>
      <c r="Q176" s="23">
        <f t="shared" si="182"/>
        <v>0</v>
      </c>
      <c r="R176" s="23">
        <f t="shared" si="182"/>
        <v>0</v>
      </c>
      <c r="S176" s="286"/>
      <c r="T176" s="23">
        <f>T173+T174+T175</f>
        <v>0</v>
      </c>
      <c r="U176" s="23">
        <f t="shared" ref="U176:AE176" si="183">U173+U174+U175</f>
        <v>99.441000000000003</v>
      </c>
      <c r="V176" s="23">
        <f t="shared" si="183"/>
        <v>376.61800000000005</v>
      </c>
      <c r="W176" s="23">
        <f t="shared" si="183"/>
        <v>376.61800000000005</v>
      </c>
      <c r="X176" s="23">
        <f t="shared" si="183"/>
        <v>376.61800000000005</v>
      </c>
      <c r="Y176" s="23">
        <f t="shared" si="183"/>
        <v>376.61800000000005</v>
      </c>
      <c r="Z176" s="23">
        <f t="shared" si="183"/>
        <v>517.86500000000012</v>
      </c>
      <c r="AA176" s="23">
        <f t="shared" si="183"/>
        <v>568.27900000000011</v>
      </c>
      <c r="AB176" s="23">
        <f t="shared" si="183"/>
        <v>568.27900000000011</v>
      </c>
      <c r="AC176" s="23">
        <f t="shared" si="183"/>
        <v>568.27900000000011</v>
      </c>
      <c r="AD176" s="23">
        <f t="shared" si="183"/>
        <v>568.27900000000011</v>
      </c>
      <c r="AE176" s="23">
        <f t="shared" si="183"/>
        <v>568.27900000000011</v>
      </c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</row>
    <row r="177" spans="1:59" s="55" customFormat="1" ht="12.75">
      <c r="A177" s="199"/>
      <c r="B177" s="173"/>
      <c r="C177" s="187" t="s">
        <v>39</v>
      </c>
      <c r="D177" s="188"/>
      <c r="E177" s="94" t="s">
        <v>113</v>
      </c>
      <c r="F177" s="92" t="s">
        <v>7</v>
      </c>
      <c r="G177" s="58">
        <v>0</v>
      </c>
      <c r="H177" s="58">
        <v>0</v>
      </c>
      <c r="I177" s="58">
        <v>0</v>
      </c>
      <c r="J177" s="58">
        <v>0</v>
      </c>
      <c r="K177" s="58">
        <v>0</v>
      </c>
      <c r="L177" s="58">
        <v>0</v>
      </c>
      <c r="M177" s="58">
        <v>0</v>
      </c>
      <c r="N177" s="58">
        <v>0</v>
      </c>
      <c r="O177" s="58">
        <v>0</v>
      </c>
      <c r="P177" s="58">
        <v>0</v>
      </c>
      <c r="Q177" s="58">
        <v>0</v>
      </c>
      <c r="R177" s="58">
        <v>0</v>
      </c>
      <c r="S177" s="286"/>
      <c r="T177" s="67">
        <f>G177</f>
        <v>0</v>
      </c>
      <c r="U177" s="67">
        <f t="shared" ref="U177:AE179" si="184">T177+H177</f>
        <v>0</v>
      </c>
      <c r="V177" s="67">
        <f t="shared" si="184"/>
        <v>0</v>
      </c>
      <c r="W177" s="67">
        <f t="shared" si="184"/>
        <v>0</v>
      </c>
      <c r="X177" s="67">
        <f t="shared" si="184"/>
        <v>0</v>
      </c>
      <c r="Y177" s="67">
        <f t="shared" si="184"/>
        <v>0</v>
      </c>
      <c r="Z177" s="67">
        <f t="shared" si="184"/>
        <v>0</v>
      </c>
      <c r="AA177" s="67">
        <f t="shared" si="184"/>
        <v>0</v>
      </c>
      <c r="AB177" s="67">
        <f t="shared" si="184"/>
        <v>0</v>
      </c>
      <c r="AC177" s="67">
        <f t="shared" si="184"/>
        <v>0</v>
      </c>
      <c r="AD177" s="67">
        <f t="shared" si="184"/>
        <v>0</v>
      </c>
      <c r="AE177" s="67">
        <f t="shared" si="184"/>
        <v>0</v>
      </c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</row>
    <row r="178" spans="1:59" s="55" customFormat="1" ht="12.75">
      <c r="A178" s="199"/>
      <c r="B178" s="173"/>
      <c r="C178" s="187" t="s">
        <v>39</v>
      </c>
      <c r="D178" s="188"/>
      <c r="E178" s="94" t="s">
        <v>114</v>
      </c>
      <c r="F178" s="92" t="s">
        <v>7</v>
      </c>
      <c r="G178" s="58">
        <v>0</v>
      </c>
      <c r="H178" s="58">
        <v>0</v>
      </c>
      <c r="I178" s="58">
        <v>0</v>
      </c>
      <c r="J178" s="58">
        <v>0</v>
      </c>
      <c r="K178" s="58">
        <v>0</v>
      </c>
      <c r="L178" s="58">
        <v>0</v>
      </c>
      <c r="M178" s="58">
        <v>0</v>
      </c>
      <c r="N178" s="58">
        <v>0</v>
      </c>
      <c r="O178" s="58">
        <v>0</v>
      </c>
      <c r="P178" s="58">
        <v>0</v>
      </c>
      <c r="Q178" s="58">
        <v>0</v>
      </c>
      <c r="R178" s="58">
        <v>0</v>
      </c>
      <c r="S178" s="286"/>
      <c r="T178" s="67">
        <f>G178</f>
        <v>0</v>
      </c>
      <c r="U178" s="67">
        <f t="shared" si="184"/>
        <v>0</v>
      </c>
      <c r="V178" s="67">
        <f t="shared" si="184"/>
        <v>0</v>
      </c>
      <c r="W178" s="67">
        <f t="shared" si="184"/>
        <v>0</v>
      </c>
      <c r="X178" s="67">
        <f t="shared" si="184"/>
        <v>0</v>
      </c>
      <c r="Y178" s="67">
        <f t="shared" si="184"/>
        <v>0</v>
      </c>
      <c r="Z178" s="67">
        <f t="shared" si="184"/>
        <v>0</v>
      </c>
      <c r="AA178" s="67">
        <f t="shared" si="184"/>
        <v>0</v>
      </c>
      <c r="AB178" s="67">
        <f t="shared" si="184"/>
        <v>0</v>
      </c>
      <c r="AC178" s="67">
        <f t="shared" si="184"/>
        <v>0</v>
      </c>
      <c r="AD178" s="67">
        <f t="shared" si="184"/>
        <v>0</v>
      </c>
      <c r="AE178" s="67">
        <f t="shared" si="184"/>
        <v>0</v>
      </c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</row>
    <row r="179" spans="1:59" s="55" customFormat="1" ht="12.75">
      <c r="A179" s="199"/>
      <c r="B179" s="173"/>
      <c r="C179" s="187" t="s">
        <v>39</v>
      </c>
      <c r="D179" s="188"/>
      <c r="E179" s="102" t="s">
        <v>115</v>
      </c>
      <c r="F179" s="92" t="s">
        <v>7</v>
      </c>
      <c r="G179" s="58">
        <v>0</v>
      </c>
      <c r="H179" s="58">
        <v>0</v>
      </c>
      <c r="I179" s="58">
        <v>0</v>
      </c>
      <c r="J179" s="58">
        <v>0</v>
      </c>
      <c r="K179" s="58">
        <v>0</v>
      </c>
      <c r="L179" s="58">
        <v>0</v>
      </c>
      <c r="M179" s="58">
        <v>0</v>
      </c>
      <c r="N179" s="58">
        <v>0</v>
      </c>
      <c r="O179" s="58">
        <v>0</v>
      </c>
      <c r="P179" s="58">
        <v>0</v>
      </c>
      <c r="Q179" s="58">
        <v>0</v>
      </c>
      <c r="R179" s="58">
        <v>0</v>
      </c>
      <c r="S179" s="286"/>
      <c r="T179" s="67">
        <f>G179</f>
        <v>0</v>
      </c>
      <c r="U179" s="67">
        <f t="shared" si="184"/>
        <v>0</v>
      </c>
      <c r="V179" s="67">
        <f t="shared" si="184"/>
        <v>0</v>
      </c>
      <c r="W179" s="67">
        <f t="shared" si="184"/>
        <v>0</v>
      </c>
      <c r="X179" s="67">
        <f t="shared" si="184"/>
        <v>0</v>
      </c>
      <c r="Y179" s="67">
        <f t="shared" si="184"/>
        <v>0</v>
      </c>
      <c r="Z179" s="67">
        <f t="shared" si="184"/>
        <v>0</v>
      </c>
      <c r="AA179" s="67">
        <f t="shared" si="184"/>
        <v>0</v>
      </c>
      <c r="AB179" s="67">
        <f t="shared" si="184"/>
        <v>0</v>
      </c>
      <c r="AC179" s="67">
        <f t="shared" si="184"/>
        <v>0</v>
      </c>
      <c r="AD179" s="67">
        <f t="shared" si="184"/>
        <v>0</v>
      </c>
      <c r="AE179" s="67">
        <f t="shared" si="184"/>
        <v>0</v>
      </c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</row>
    <row r="180" spans="1:59" s="55" customFormat="1" ht="12.75">
      <c r="A180" s="199"/>
      <c r="B180" s="174"/>
      <c r="C180" s="189" t="s">
        <v>163</v>
      </c>
      <c r="D180" s="190"/>
      <c r="E180" s="191"/>
      <c r="F180" s="92" t="s">
        <v>7</v>
      </c>
      <c r="G180" s="50">
        <f>G177+G178+G179</f>
        <v>0</v>
      </c>
      <c r="H180" s="50">
        <f t="shared" ref="H180:R180" si="185">H177+H178+H179</f>
        <v>0</v>
      </c>
      <c r="I180" s="50">
        <f t="shared" si="185"/>
        <v>0</v>
      </c>
      <c r="J180" s="50">
        <f t="shared" si="185"/>
        <v>0</v>
      </c>
      <c r="K180" s="50">
        <f t="shared" si="185"/>
        <v>0</v>
      </c>
      <c r="L180" s="50">
        <f t="shared" si="185"/>
        <v>0</v>
      </c>
      <c r="M180" s="50">
        <f t="shared" si="185"/>
        <v>0</v>
      </c>
      <c r="N180" s="50">
        <f t="shared" si="185"/>
        <v>0</v>
      </c>
      <c r="O180" s="50">
        <f t="shared" si="185"/>
        <v>0</v>
      </c>
      <c r="P180" s="50">
        <f t="shared" si="185"/>
        <v>0</v>
      </c>
      <c r="Q180" s="50">
        <f t="shared" si="185"/>
        <v>0</v>
      </c>
      <c r="R180" s="50">
        <f t="shared" si="185"/>
        <v>0</v>
      </c>
      <c r="S180" s="286"/>
      <c r="T180" s="50">
        <f>T177+T178+T179</f>
        <v>0</v>
      </c>
      <c r="U180" s="50">
        <f t="shared" ref="U180:AE180" si="186">U177+U178+U179</f>
        <v>0</v>
      </c>
      <c r="V180" s="50">
        <f t="shared" si="186"/>
        <v>0</v>
      </c>
      <c r="W180" s="50">
        <f t="shared" si="186"/>
        <v>0</v>
      </c>
      <c r="X180" s="50">
        <f t="shared" si="186"/>
        <v>0</v>
      </c>
      <c r="Y180" s="50">
        <f t="shared" si="186"/>
        <v>0</v>
      </c>
      <c r="Z180" s="50">
        <f t="shared" si="186"/>
        <v>0</v>
      </c>
      <c r="AA180" s="50">
        <f t="shared" si="186"/>
        <v>0</v>
      </c>
      <c r="AB180" s="50">
        <f t="shared" si="186"/>
        <v>0</v>
      </c>
      <c r="AC180" s="50">
        <f t="shared" si="186"/>
        <v>0</v>
      </c>
      <c r="AD180" s="50">
        <f t="shared" si="186"/>
        <v>0</v>
      </c>
      <c r="AE180" s="50">
        <f t="shared" si="186"/>
        <v>0</v>
      </c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</row>
    <row r="181" spans="1:59" s="55" customFormat="1" ht="12.75">
      <c r="A181" s="199"/>
      <c r="B181" s="172">
        <v>30</v>
      </c>
      <c r="C181" s="140" t="s">
        <v>164</v>
      </c>
      <c r="D181" s="141"/>
      <c r="E181" s="94" t="s">
        <v>113</v>
      </c>
      <c r="F181" s="94" t="s">
        <v>7</v>
      </c>
      <c r="G181" s="70">
        <v>0</v>
      </c>
      <c r="H181" s="70">
        <v>0</v>
      </c>
      <c r="I181" s="70">
        <v>0</v>
      </c>
      <c r="J181" s="70">
        <v>0</v>
      </c>
      <c r="K181" s="70">
        <v>15.285</v>
      </c>
      <c r="L181" s="70">
        <v>94.564999999999998</v>
      </c>
      <c r="M181" s="70">
        <v>235.95400000000001</v>
      </c>
      <c r="N181" s="70">
        <v>372.30700000000002</v>
      </c>
      <c r="O181" s="70">
        <v>0</v>
      </c>
      <c r="P181" s="70">
        <v>0</v>
      </c>
      <c r="Q181" s="70">
        <v>0</v>
      </c>
      <c r="R181" s="70">
        <v>0</v>
      </c>
      <c r="S181" s="286"/>
      <c r="T181" s="8">
        <f>G181</f>
        <v>0</v>
      </c>
      <c r="U181" s="8">
        <f>T181+H181</f>
        <v>0</v>
      </c>
      <c r="V181" s="8">
        <f t="shared" ref="V181:AC183" si="187">U181+I181</f>
        <v>0</v>
      </c>
      <c r="W181" s="8">
        <f t="shared" si="187"/>
        <v>0</v>
      </c>
      <c r="X181" s="8">
        <f t="shared" si="187"/>
        <v>15.285</v>
      </c>
      <c r="Y181" s="8">
        <f t="shared" si="187"/>
        <v>109.85</v>
      </c>
      <c r="Z181" s="8">
        <f t="shared" si="187"/>
        <v>345.80399999999997</v>
      </c>
      <c r="AA181" s="8">
        <f t="shared" si="187"/>
        <v>718.11099999999999</v>
      </c>
      <c r="AB181" s="8">
        <f t="shared" si="187"/>
        <v>718.11099999999999</v>
      </c>
      <c r="AC181" s="8">
        <f t="shared" si="187"/>
        <v>718.11099999999999</v>
      </c>
      <c r="AD181" s="8">
        <f>AC181+Q181</f>
        <v>718.11099999999999</v>
      </c>
      <c r="AE181" s="8">
        <f t="shared" ref="AE181:AE183" si="188">AD181+R181</f>
        <v>718.11099999999999</v>
      </c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</row>
    <row r="182" spans="1:59" s="55" customFormat="1" ht="12.75" customHeight="1">
      <c r="A182" s="199"/>
      <c r="B182" s="173"/>
      <c r="C182" s="140" t="s">
        <v>164</v>
      </c>
      <c r="D182" s="141"/>
      <c r="E182" s="94" t="s">
        <v>114</v>
      </c>
      <c r="F182" s="94" t="s">
        <v>7</v>
      </c>
      <c r="G182" s="70">
        <v>0</v>
      </c>
      <c r="H182" s="70">
        <v>0</v>
      </c>
      <c r="I182" s="70">
        <v>0</v>
      </c>
      <c r="J182" s="70">
        <v>0</v>
      </c>
      <c r="K182" s="70">
        <v>17.859000000000002</v>
      </c>
      <c r="L182" s="70">
        <v>11.063000000000001</v>
      </c>
      <c r="M182" s="70">
        <v>527.41200000000003</v>
      </c>
      <c r="N182" s="70">
        <v>35.353000000000002</v>
      </c>
      <c r="O182" s="70">
        <v>0</v>
      </c>
      <c r="P182" s="70">
        <v>0</v>
      </c>
      <c r="Q182" s="70">
        <v>0</v>
      </c>
      <c r="R182" s="70">
        <v>0</v>
      </c>
      <c r="S182" s="286"/>
      <c r="T182" s="8">
        <f>G182</f>
        <v>0</v>
      </c>
      <c r="U182" s="8">
        <f>T182+H182</f>
        <v>0</v>
      </c>
      <c r="V182" s="8">
        <f t="shared" si="187"/>
        <v>0</v>
      </c>
      <c r="W182" s="8">
        <f t="shared" si="187"/>
        <v>0</v>
      </c>
      <c r="X182" s="8">
        <f t="shared" si="187"/>
        <v>17.859000000000002</v>
      </c>
      <c r="Y182" s="8">
        <f t="shared" si="187"/>
        <v>28.922000000000004</v>
      </c>
      <c r="Z182" s="8">
        <f t="shared" si="187"/>
        <v>556.33400000000006</v>
      </c>
      <c r="AA182" s="8">
        <f t="shared" si="187"/>
        <v>591.68700000000001</v>
      </c>
      <c r="AB182" s="8">
        <f t="shared" si="187"/>
        <v>591.68700000000001</v>
      </c>
      <c r="AC182" s="8">
        <f t="shared" si="187"/>
        <v>591.68700000000001</v>
      </c>
      <c r="AD182" s="8">
        <f>AC182+Q182</f>
        <v>591.68700000000001</v>
      </c>
      <c r="AE182" s="8">
        <f t="shared" si="188"/>
        <v>591.68700000000001</v>
      </c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</row>
    <row r="183" spans="1:59" s="55" customFormat="1" ht="12.75" customHeight="1">
      <c r="A183" s="199"/>
      <c r="B183" s="173"/>
      <c r="C183" s="140" t="s">
        <v>164</v>
      </c>
      <c r="D183" s="141"/>
      <c r="E183" s="102" t="s">
        <v>115</v>
      </c>
      <c r="F183" s="94" t="s">
        <v>7</v>
      </c>
      <c r="G183" s="70">
        <v>0</v>
      </c>
      <c r="H183" s="70">
        <v>0</v>
      </c>
      <c r="I183" s="70">
        <v>0</v>
      </c>
      <c r="J183" s="70">
        <v>0</v>
      </c>
      <c r="K183" s="70">
        <v>38.829000000000001</v>
      </c>
      <c r="L183" s="70">
        <v>0</v>
      </c>
      <c r="M183" s="70">
        <v>0</v>
      </c>
      <c r="N183" s="70">
        <v>0</v>
      </c>
      <c r="O183" s="70">
        <v>0</v>
      </c>
      <c r="P183" s="70">
        <v>0</v>
      </c>
      <c r="Q183" s="70">
        <v>0</v>
      </c>
      <c r="R183" s="70">
        <v>0</v>
      </c>
      <c r="S183" s="286"/>
      <c r="T183" s="8">
        <f>G183</f>
        <v>0</v>
      </c>
      <c r="U183" s="8">
        <f>T183+H183</f>
        <v>0</v>
      </c>
      <c r="V183" s="8">
        <f t="shared" si="187"/>
        <v>0</v>
      </c>
      <c r="W183" s="8">
        <f t="shared" si="187"/>
        <v>0</v>
      </c>
      <c r="X183" s="8">
        <f t="shared" si="187"/>
        <v>38.829000000000001</v>
      </c>
      <c r="Y183" s="8">
        <f t="shared" si="187"/>
        <v>38.829000000000001</v>
      </c>
      <c r="Z183" s="8">
        <f t="shared" si="187"/>
        <v>38.829000000000001</v>
      </c>
      <c r="AA183" s="8">
        <f t="shared" si="187"/>
        <v>38.829000000000001</v>
      </c>
      <c r="AB183" s="8">
        <f t="shared" si="187"/>
        <v>38.829000000000001</v>
      </c>
      <c r="AC183" s="8">
        <f t="shared" si="187"/>
        <v>38.829000000000001</v>
      </c>
      <c r="AD183" s="8">
        <f>AC183+Q183</f>
        <v>38.829000000000001</v>
      </c>
      <c r="AE183" s="8">
        <f t="shared" si="188"/>
        <v>38.829000000000001</v>
      </c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</row>
    <row r="184" spans="1:59" s="55" customFormat="1" ht="12.75">
      <c r="A184" s="199"/>
      <c r="B184" s="173"/>
      <c r="C184" s="132" t="s">
        <v>164</v>
      </c>
      <c r="D184" s="132"/>
      <c r="E184" s="132"/>
      <c r="F184" s="94" t="s">
        <v>7</v>
      </c>
      <c r="G184" s="23">
        <f>G181+G182+G183</f>
        <v>0</v>
      </c>
      <c r="H184" s="23">
        <f t="shared" ref="H184:R184" si="189">H181+H182+H183</f>
        <v>0</v>
      </c>
      <c r="I184" s="23">
        <f t="shared" si="189"/>
        <v>0</v>
      </c>
      <c r="J184" s="23">
        <f t="shared" si="189"/>
        <v>0</v>
      </c>
      <c r="K184" s="23">
        <f t="shared" si="189"/>
        <v>71.973000000000013</v>
      </c>
      <c r="L184" s="23">
        <f t="shared" si="189"/>
        <v>105.628</v>
      </c>
      <c r="M184" s="23">
        <f t="shared" si="189"/>
        <v>763.36599999999999</v>
      </c>
      <c r="N184" s="23">
        <f t="shared" si="189"/>
        <v>407.66</v>
      </c>
      <c r="O184" s="23">
        <f t="shared" si="189"/>
        <v>0</v>
      </c>
      <c r="P184" s="23">
        <f t="shared" si="189"/>
        <v>0</v>
      </c>
      <c r="Q184" s="23">
        <f t="shared" si="189"/>
        <v>0</v>
      </c>
      <c r="R184" s="23">
        <f t="shared" si="189"/>
        <v>0</v>
      </c>
      <c r="S184" s="286"/>
      <c r="T184" s="23">
        <f>T181+T182+T183</f>
        <v>0</v>
      </c>
      <c r="U184" s="23">
        <f t="shared" ref="U184:AE184" si="190">U181+U182+U183</f>
        <v>0</v>
      </c>
      <c r="V184" s="23">
        <f t="shared" si="190"/>
        <v>0</v>
      </c>
      <c r="W184" s="23">
        <f t="shared" si="190"/>
        <v>0</v>
      </c>
      <c r="X184" s="23">
        <f t="shared" si="190"/>
        <v>71.973000000000013</v>
      </c>
      <c r="Y184" s="23">
        <f t="shared" si="190"/>
        <v>177.601</v>
      </c>
      <c r="Z184" s="23">
        <f t="shared" si="190"/>
        <v>940.96699999999998</v>
      </c>
      <c r="AA184" s="23">
        <f t="shared" si="190"/>
        <v>1348.627</v>
      </c>
      <c r="AB184" s="23">
        <f t="shared" si="190"/>
        <v>1348.627</v>
      </c>
      <c r="AC184" s="23">
        <f t="shared" si="190"/>
        <v>1348.627</v>
      </c>
      <c r="AD184" s="23">
        <f t="shared" si="190"/>
        <v>1348.627</v>
      </c>
      <c r="AE184" s="23">
        <f t="shared" si="190"/>
        <v>1348.627</v>
      </c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</row>
    <row r="185" spans="1:59" s="55" customFormat="1" ht="12.75">
      <c r="A185" s="199"/>
      <c r="B185" s="173"/>
      <c r="C185" s="131" t="s">
        <v>40</v>
      </c>
      <c r="D185" s="131"/>
      <c r="E185" s="94" t="s">
        <v>113</v>
      </c>
      <c r="F185" s="92" t="s">
        <v>7</v>
      </c>
      <c r="G185" s="70">
        <v>753.10299999999995</v>
      </c>
      <c r="H185" s="70">
        <v>602.37099999999998</v>
      </c>
      <c r="I185" s="70">
        <v>519.88300000000004</v>
      </c>
      <c r="J185" s="70">
        <v>1176.3499999999999</v>
      </c>
      <c r="K185" s="70">
        <v>373.32400000000001</v>
      </c>
      <c r="L185" s="70">
        <v>712.25900000000001</v>
      </c>
      <c r="M185" s="70">
        <v>301.38200000000001</v>
      </c>
      <c r="N185" s="70">
        <v>368.79599999999999</v>
      </c>
      <c r="O185" s="70">
        <v>225.64</v>
      </c>
      <c r="P185" s="70">
        <v>556.88099999999997</v>
      </c>
      <c r="Q185" s="70">
        <v>1047.9829999999999</v>
      </c>
      <c r="R185" s="70">
        <v>1950.4590000000001</v>
      </c>
      <c r="S185" s="286"/>
      <c r="T185" s="67">
        <f>G185</f>
        <v>753.10299999999995</v>
      </c>
      <c r="U185" s="67">
        <f t="shared" ref="U185:AE187" si="191">T185+H185</f>
        <v>1355.4739999999999</v>
      </c>
      <c r="V185" s="67">
        <f t="shared" si="191"/>
        <v>1875.357</v>
      </c>
      <c r="W185" s="67">
        <f t="shared" si="191"/>
        <v>3051.7069999999999</v>
      </c>
      <c r="X185" s="67">
        <f t="shared" si="191"/>
        <v>3425.0309999999999</v>
      </c>
      <c r="Y185" s="67">
        <f t="shared" si="191"/>
        <v>4137.29</v>
      </c>
      <c r="Z185" s="67">
        <f t="shared" si="191"/>
        <v>4438.6719999999996</v>
      </c>
      <c r="AA185" s="67">
        <f t="shared" si="191"/>
        <v>4807.4679999999998</v>
      </c>
      <c r="AB185" s="67">
        <f t="shared" si="191"/>
        <v>5033.1080000000002</v>
      </c>
      <c r="AC185" s="67">
        <f t="shared" si="191"/>
        <v>5589.9890000000005</v>
      </c>
      <c r="AD185" s="67">
        <f t="shared" si="191"/>
        <v>6637.9720000000007</v>
      </c>
      <c r="AE185" s="67">
        <f t="shared" si="191"/>
        <v>8588.4310000000005</v>
      </c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</row>
    <row r="186" spans="1:59" s="55" customFormat="1" ht="12.75">
      <c r="A186" s="199"/>
      <c r="B186" s="173"/>
      <c r="C186" s="131" t="s">
        <v>40</v>
      </c>
      <c r="D186" s="131"/>
      <c r="E186" s="94" t="s">
        <v>114</v>
      </c>
      <c r="F186" s="92" t="s">
        <v>7</v>
      </c>
      <c r="G186" s="70">
        <v>725.56</v>
      </c>
      <c r="H186" s="70">
        <v>532.24699999999996</v>
      </c>
      <c r="I186" s="70">
        <v>474.86399999999998</v>
      </c>
      <c r="J186" s="70">
        <v>1218.394</v>
      </c>
      <c r="K186" s="70">
        <v>379.327</v>
      </c>
      <c r="L186" s="70">
        <v>689.93700000000001</v>
      </c>
      <c r="M186" s="70">
        <v>199.88300000000001</v>
      </c>
      <c r="N186" s="70">
        <v>242.92400000000001</v>
      </c>
      <c r="O186" s="70">
        <v>245.78700000000001</v>
      </c>
      <c r="P186" s="70">
        <v>818.99599999999998</v>
      </c>
      <c r="Q186" s="70">
        <v>1290.95</v>
      </c>
      <c r="R186" s="70">
        <v>2072.018</v>
      </c>
      <c r="S186" s="286"/>
      <c r="T186" s="67">
        <f>G186</f>
        <v>725.56</v>
      </c>
      <c r="U186" s="67">
        <f t="shared" si="191"/>
        <v>1257.8069999999998</v>
      </c>
      <c r="V186" s="67">
        <f t="shared" si="191"/>
        <v>1732.6709999999998</v>
      </c>
      <c r="W186" s="67">
        <f t="shared" si="191"/>
        <v>2951.0649999999996</v>
      </c>
      <c r="X186" s="67">
        <f t="shared" si="191"/>
        <v>3330.3919999999998</v>
      </c>
      <c r="Y186" s="67">
        <f t="shared" si="191"/>
        <v>4020.3289999999997</v>
      </c>
      <c r="Z186" s="67">
        <f t="shared" si="191"/>
        <v>4220.2119999999995</v>
      </c>
      <c r="AA186" s="67">
        <f t="shared" si="191"/>
        <v>4463.1359999999995</v>
      </c>
      <c r="AB186" s="67">
        <f t="shared" si="191"/>
        <v>4708.9229999999998</v>
      </c>
      <c r="AC186" s="67">
        <f t="shared" si="191"/>
        <v>5527.9189999999999</v>
      </c>
      <c r="AD186" s="67">
        <f t="shared" si="191"/>
        <v>6818.8689999999997</v>
      </c>
      <c r="AE186" s="67">
        <f t="shared" si="191"/>
        <v>8890.8869999999988</v>
      </c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</row>
    <row r="187" spans="1:59" s="55" customFormat="1" ht="12.75">
      <c r="A187" s="199"/>
      <c r="B187" s="173"/>
      <c r="C187" s="131" t="s">
        <v>40</v>
      </c>
      <c r="D187" s="131"/>
      <c r="E187" s="102" t="s">
        <v>115</v>
      </c>
      <c r="F187" s="92" t="s">
        <v>7</v>
      </c>
      <c r="G187" s="70">
        <v>1332.298</v>
      </c>
      <c r="H187" s="70">
        <v>972.94200000000001</v>
      </c>
      <c r="I187" s="70">
        <v>870.40899999999999</v>
      </c>
      <c r="J187" s="70">
        <v>502.88499999999999</v>
      </c>
      <c r="K187" s="70">
        <v>617.24800000000005</v>
      </c>
      <c r="L187" s="70">
        <v>1204.8499999999999</v>
      </c>
      <c r="M187" s="70">
        <v>888.17700000000002</v>
      </c>
      <c r="N187" s="70">
        <v>651.81200000000001</v>
      </c>
      <c r="O187" s="70">
        <v>859.03499999999997</v>
      </c>
      <c r="P187" s="70">
        <v>1504.1669999999999</v>
      </c>
      <c r="Q187" s="70">
        <v>1828.51</v>
      </c>
      <c r="R187" s="70">
        <v>2337.88</v>
      </c>
      <c r="S187" s="286"/>
      <c r="T187" s="67">
        <f>G187</f>
        <v>1332.298</v>
      </c>
      <c r="U187" s="67">
        <f t="shared" si="191"/>
        <v>2305.2399999999998</v>
      </c>
      <c r="V187" s="67">
        <f t="shared" si="191"/>
        <v>3175.6489999999999</v>
      </c>
      <c r="W187" s="67">
        <f t="shared" si="191"/>
        <v>3678.5339999999997</v>
      </c>
      <c r="X187" s="67">
        <f t="shared" si="191"/>
        <v>4295.7819999999992</v>
      </c>
      <c r="Y187" s="67">
        <f t="shared" si="191"/>
        <v>5500.6319999999996</v>
      </c>
      <c r="Z187" s="67">
        <f t="shared" si="191"/>
        <v>6388.8089999999993</v>
      </c>
      <c r="AA187" s="67">
        <f t="shared" si="191"/>
        <v>7040.6209999999992</v>
      </c>
      <c r="AB187" s="67">
        <f t="shared" si="191"/>
        <v>7899.655999999999</v>
      </c>
      <c r="AC187" s="67">
        <f t="shared" si="191"/>
        <v>9403.8229999999985</v>
      </c>
      <c r="AD187" s="67">
        <f t="shared" si="191"/>
        <v>11232.332999999999</v>
      </c>
      <c r="AE187" s="67">
        <f t="shared" si="191"/>
        <v>13570.213</v>
      </c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</row>
    <row r="188" spans="1:59" s="55" customFormat="1" ht="12.75">
      <c r="A188" s="199"/>
      <c r="B188" s="174"/>
      <c r="C188" s="186" t="s">
        <v>165</v>
      </c>
      <c r="D188" s="186"/>
      <c r="E188" s="186"/>
      <c r="F188" s="92" t="s">
        <v>7</v>
      </c>
      <c r="G188" s="50">
        <f>G185+G186+G187</f>
        <v>2810.9610000000002</v>
      </c>
      <c r="H188" s="50">
        <f t="shared" ref="H188:R188" si="192">H185+H186+H187</f>
        <v>2107.56</v>
      </c>
      <c r="I188" s="50">
        <f t="shared" si="192"/>
        <v>1865.1559999999999</v>
      </c>
      <c r="J188" s="50">
        <f t="shared" si="192"/>
        <v>2897.6289999999999</v>
      </c>
      <c r="K188" s="50">
        <f t="shared" si="192"/>
        <v>1369.8990000000001</v>
      </c>
      <c r="L188" s="50">
        <f t="shared" si="192"/>
        <v>2607.0459999999998</v>
      </c>
      <c r="M188" s="50">
        <f t="shared" si="192"/>
        <v>1389.442</v>
      </c>
      <c r="N188" s="50">
        <f t="shared" si="192"/>
        <v>1263.5320000000002</v>
      </c>
      <c r="O188" s="50">
        <f t="shared" si="192"/>
        <v>1330.462</v>
      </c>
      <c r="P188" s="50">
        <f t="shared" si="192"/>
        <v>2880.0439999999999</v>
      </c>
      <c r="Q188" s="50">
        <f t="shared" si="192"/>
        <v>4167.4430000000002</v>
      </c>
      <c r="R188" s="50">
        <f t="shared" si="192"/>
        <v>6360.357</v>
      </c>
      <c r="S188" s="286"/>
      <c r="T188" s="50">
        <f>T185+T186+T187</f>
        <v>2810.9610000000002</v>
      </c>
      <c r="U188" s="50">
        <f t="shared" ref="U188:AE188" si="193">U185+U186+U187</f>
        <v>4918.5209999999997</v>
      </c>
      <c r="V188" s="50">
        <f t="shared" si="193"/>
        <v>6783.6769999999997</v>
      </c>
      <c r="W188" s="50">
        <f t="shared" si="193"/>
        <v>9681.3059999999987</v>
      </c>
      <c r="X188" s="50">
        <f t="shared" si="193"/>
        <v>11051.204999999998</v>
      </c>
      <c r="Y188" s="50">
        <f t="shared" si="193"/>
        <v>13658.251</v>
      </c>
      <c r="Z188" s="50">
        <f t="shared" si="193"/>
        <v>15047.692999999997</v>
      </c>
      <c r="AA188" s="50">
        <f t="shared" si="193"/>
        <v>16311.224999999999</v>
      </c>
      <c r="AB188" s="50">
        <f t="shared" si="193"/>
        <v>17641.686999999998</v>
      </c>
      <c r="AC188" s="50">
        <f t="shared" si="193"/>
        <v>20521.731</v>
      </c>
      <c r="AD188" s="50">
        <f t="shared" si="193"/>
        <v>24689.173999999999</v>
      </c>
      <c r="AE188" s="50">
        <f t="shared" si="193"/>
        <v>31049.530999999999</v>
      </c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</row>
    <row r="189" spans="1:59" s="55" customFormat="1" ht="15" customHeight="1">
      <c r="A189" s="199"/>
      <c r="B189" s="137">
        <v>31</v>
      </c>
      <c r="C189" s="140" t="s">
        <v>166</v>
      </c>
      <c r="D189" s="141"/>
      <c r="E189" s="94" t="s">
        <v>113</v>
      </c>
      <c r="F189" s="90" t="s">
        <v>7</v>
      </c>
      <c r="G189" s="89">
        <v>0</v>
      </c>
      <c r="H189" s="89">
        <v>0</v>
      </c>
      <c r="I189" s="89">
        <v>0</v>
      </c>
      <c r="J189" s="89">
        <v>0</v>
      </c>
      <c r="K189" s="89">
        <v>0</v>
      </c>
      <c r="L189" s="89">
        <v>0</v>
      </c>
      <c r="M189" s="89">
        <v>0</v>
      </c>
      <c r="N189" s="89">
        <v>0</v>
      </c>
      <c r="O189" s="89">
        <v>0</v>
      </c>
      <c r="P189" s="89">
        <v>0</v>
      </c>
      <c r="Q189" s="89">
        <v>0</v>
      </c>
      <c r="R189" s="89">
        <v>0</v>
      </c>
      <c r="S189" s="286"/>
      <c r="T189" s="8">
        <f>G189</f>
        <v>0</v>
      </c>
      <c r="U189" s="8">
        <f>T189+H189</f>
        <v>0</v>
      </c>
      <c r="V189" s="8">
        <f t="shared" ref="V189:AC191" si="194">U189+I189</f>
        <v>0</v>
      </c>
      <c r="W189" s="8">
        <f t="shared" si="194"/>
        <v>0</v>
      </c>
      <c r="X189" s="8">
        <f t="shared" si="194"/>
        <v>0</v>
      </c>
      <c r="Y189" s="8">
        <f t="shared" si="194"/>
        <v>0</v>
      </c>
      <c r="Z189" s="8">
        <f t="shared" si="194"/>
        <v>0</v>
      </c>
      <c r="AA189" s="8">
        <f t="shared" si="194"/>
        <v>0</v>
      </c>
      <c r="AB189" s="8">
        <f t="shared" si="194"/>
        <v>0</v>
      </c>
      <c r="AC189" s="8">
        <f t="shared" si="194"/>
        <v>0</v>
      </c>
      <c r="AD189" s="8">
        <f>AC189+Q189</f>
        <v>0</v>
      </c>
      <c r="AE189" s="8">
        <f t="shared" ref="AE189:AE191" si="195">AD189+R189</f>
        <v>0</v>
      </c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</row>
    <row r="190" spans="1:59" s="55" customFormat="1" ht="15" customHeight="1">
      <c r="A190" s="199"/>
      <c r="B190" s="138"/>
      <c r="C190" s="140" t="s">
        <v>166</v>
      </c>
      <c r="D190" s="141"/>
      <c r="E190" s="94" t="s">
        <v>114</v>
      </c>
      <c r="F190" s="92" t="s">
        <v>7</v>
      </c>
      <c r="G190" s="89">
        <v>0</v>
      </c>
      <c r="H190" s="89">
        <v>0</v>
      </c>
      <c r="I190" s="89">
        <v>0</v>
      </c>
      <c r="J190" s="89">
        <v>0</v>
      </c>
      <c r="K190" s="89">
        <v>0</v>
      </c>
      <c r="L190" s="89">
        <v>0</v>
      </c>
      <c r="M190" s="89">
        <v>0</v>
      </c>
      <c r="N190" s="89">
        <v>0</v>
      </c>
      <c r="O190" s="89">
        <v>0</v>
      </c>
      <c r="P190" s="89">
        <v>0</v>
      </c>
      <c r="Q190" s="89">
        <v>0</v>
      </c>
      <c r="R190" s="89">
        <v>0</v>
      </c>
      <c r="S190" s="286"/>
      <c r="T190" s="8">
        <f>G190</f>
        <v>0</v>
      </c>
      <c r="U190" s="8">
        <f>T190+H190</f>
        <v>0</v>
      </c>
      <c r="V190" s="8">
        <f t="shared" si="194"/>
        <v>0</v>
      </c>
      <c r="W190" s="8">
        <f t="shared" si="194"/>
        <v>0</v>
      </c>
      <c r="X190" s="8">
        <f t="shared" si="194"/>
        <v>0</v>
      </c>
      <c r="Y190" s="8">
        <f t="shared" si="194"/>
        <v>0</v>
      </c>
      <c r="Z190" s="8">
        <f t="shared" si="194"/>
        <v>0</v>
      </c>
      <c r="AA190" s="8">
        <f t="shared" si="194"/>
        <v>0</v>
      </c>
      <c r="AB190" s="8">
        <f t="shared" si="194"/>
        <v>0</v>
      </c>
      <c r="AC190" s="8">
        <f t="shared" si="194"/>
        <v>0</v>
      </c>
      <c r="AD190" s="8">
        <f>AC190+Q190</f>
        <v>0</v>
      </c>
      <c r="AE190" s="8">
        <f t="shared" si="195"/>
        <v>0</v>
      </c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</row>
    <row r="191" spans="1:59" s="55" customFormat="1" ht="15" customHeight="1">
      <c r="A191" s="199"/>
      <c r="B191" s="138"/>
      <c r="C191" s="140" t="s">
        <v>166</v>
      </c>
      <c r="D191" s="141"/>
      <c r="E191" s="102" t="s">
        <v>115</v>
      </c>
      <c r="F191" s="92" t="s">
        <v>7</v>
      </c>
      <c r="G191" s="89">
        <v>0</v>
      </c>
      <c r="H191" s="89">
        <v>0</v>
      </c>
      <c r="I191" s="89">
        <v>0</v>
      </c>
      <c r="J191" s="89">
        <v>0</v>
      </c>
      <c r="K191" s="89">
        <v>0</v>
      </c>
      <c r="L191" s="89">
        <v>0</v>
      </c>
      <c r="M191" s="89">
        <v>0</v>
      </c>
      <c r="N191" s="89">
        <v>0</v>
      </c>
      <c r="O191" s="89">
        <v>0</v>
      </c>
      <c r="P191" s="89">
        <v>0</v>
      </c>
      <c r="Q191" s="89">
        <v>0</v>
      </c>
      <c r="R191" s="89">
        <v>0</v>
      </c>
      <c r="S191" s="286"/>
      <c r="T191" s="8">
        <f>G191</f>
        <v>0</v>
      </c>
      <c r="U191" s="8">
        <f>T191+H191</f>
        <v>0</v>
      </c>
      <c r="V191" s="8">
        <f t="shared" si="194"/>
        <v>0</v>
      </c>
      <c r="W191" s="8">
        <f t="shared" si="194"/>
        <v>0</v>
      </c>
      <c r="X191" s="8">
        <f t="shared" si="194"/>
        <v>0</v>
      </c>
      <c r="Y191" s="8">
        <f t="shared" si="194"/>
        <v>0</v>
      </c>
      <c r="Z191" s="8">
        <f t="shared" si="194"/>
        <v>0</v>
      </c>
      <c r="AA191" s="8">
        <f t="shared" si="194"/>
        <v>0</v>
      </c>
      <c r="AB191" s="8">
        <f t="shared" si="194"/>
        <v>0</v>
      </c>
      <c r="AC191" s="8">
        <f t="shared" si="194"/>
        <v>0</v>
      </c>
      <c r="AD191" s="8">
        <f>AC191+Q191</f>
        <v>0</v>
      </c>
      <c r="AE191" s="8">
        <f t="shared" si="195"/>
        <v>0</v>
      </c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</row>
    <row r="192" spans="1:59" s="55" customFormat="1" ht="12.75">
      <c r="A192" s="199"/>
      <c r="B192" s="138"/>
      <c r="C192" s="165" t="s">
        <v>167</v>
      </c>
      <c r="D192" s="184"/>
      <c r="E192" s="185"/>
      <c r="F192" s="93" t="s">
        <v>7</v>
      </c>
      <c r="G192" s="56">
        <f>G189+G190+G191</f>
        <v>0</v>
      </c>
      <c r="H192" s="56">
        <f t="shared" ref="H192:R192" si="196">H189+H190+H191</f>
        <v>0</v>
      </c>
      <c r="I192" s="56">
        <f t="shared" si="196"/>
        <v>0</v>
      </c>
      <c r="J192" s="56">
        <f t="shared" si="196"/>
        <v>0</v>
      </c>
      <c r="K192" s="56">
        <f t="shared" si="196"/>
        <v>0</v>
      </c>
      <c r="L192" s="56">
        <f t="shared" si="196"/>
        <v>0</v>
      </c>
      <c r="M192" s="56">
        <f t="shared" si="196"/>
        <v>0</v>
      </c>
      <c r="N192" s="56">
        <f t="shared" si="196"/>
        <v>0</v>
      </c>
      <c r="O192" s="56">
        <f t="shared" si="196"/>
        <v>0</v>
      </c>
      <c r="P192" s="56">
        <f t="shared" si="196"/>
        <v>0</v>
      </c>
      <c r="Q192" s="56">
        <f t="shared" si="196"/>
        <v>0</v>
      </c>
      <c r="R192" s="56">
        <f t="shared" si="196"/>
        <v>0</v>
      </c>
      <c r="S192" s="286"/>
      <c r="T192" s="23">
        <f>T189+T190+T191</f>
        <v>0</v>
      </c>
      <c r="U192" s="23">
        <f t="shared" ref="U192:AE192" si="197">U189+U190+U191</f>
        <v>0</v>
      </c>
      <c r="V192" s="23">
        <f t="shared" si="197"/>
        <v>0</v>
      </c>
      <c r="W192" s="23">
        <f t="shared" si="197"/>
        <v>0</v>
      </c>
      <c r="X192" s="23">
        <f t="shared" si="197"/>
        <v>0</v>
      </c>
      <c r="Y192" s="23">
        <f t="shared" si="197"/>
        <v>0</v>
      </c>
      <c r="Z192" s="23">
        <f t="shared" si="197"/>
        <v>0</v>
      </c>
      <c r="AA192" s="23">
        <f t="shared" si="197"/>
        <v>0</v>
      </c>
      <c r="AB192" s="23">
        <f t="shared" si="197"/>
        <v>0</v>
      </c>
      <c r="AC192" s="23">
        <f t="shared" si="197"/>
        <v>0</v>
      </c>
      <c r="AD192" s="23">
        <f t="shared" si="197"/>
        <v>0</v>
      </c>
      <c r="AE192" s="23">
        <f t="shared" si="197"/>
        <v>0</v>
      </c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</row>
    <row r="193" spans="1:59" s="55" customFormat="1" ht="12.75">
      <c r="A193" s="199"/>
      <c r="B193" s="138"/>
      <c r="C193" s="131" t="s">
        <v>41</v>
      </c>
      <c r="D193" s="131"/>
      <c r="E193" s="94" t="s">
        <v>113</v>
      </c>
      <c r="F193" s="94" t="s">
        <v>7</v>
      </c>
      <c r="G193" s="58">
        <v>0</v>
      </c>
      <c r="H193" s="58">
        <v>0</v>
      </c>
      <c r="I193" s="58">
        <v>0</v>
      </c>
      <c r="J193" s="58">
        <v>0</v>
      </c>
      <c r="K193" s="58">
        <v>0</v>
      </c>
      <c r="L193" s="58">
        <v>0</v>
      </c>
      <c r="M193" s="58">
        <v>0</v>
      </c>
      <c r="N193" s="58">
        <v>0</v>
      </c>
      <c r="O193" s="58">
        <v>0</v>
      </c>
      <c r="P193" s="58">
        <v>0</v>
      </c>
      <c r="Q193" s="58">
        <v>0</v>
      </c>
      <c r="R193" s="58">
        <v>0</v>
      </c>
      <c r="S193" s="286"/>
      <c r="T193" s="67">
        <f>G193</f>
        <v>0</v>
      </c>
      <c r="U193" s="67">
        <f t="shared" ref="U193:AE195" si="198">T193+H193</f>
        <v>0</v>
      </c>
      <c r="V193" s="67">
        <f t="shared" si="198"/>
        <v>0</v>
      </c>
      <c r="W193" s="67">
        <f t="shared" si="198"/>
        <v>0</v>
      </c>
      <c r="X193" s="67">
        <f t="shared" si="198"/>
        <v>0</v>
      </c>
      <c r="Y193" s="67">
        <f t="shared" si="198"/>
        <v>0</v>
      </c>
      <c r="Z193" s="67">
        <f t="shared" si="198"/>
        <v>0</v>
      </c>
      <c r="AA193" s="67">
        <f t="shared" si="198"/>
        <v>0</v>
      </c>
      <c r="AB193" s="67">
        <f t="shared" si="198"/>
        <v>0</v>
      </c>
      <c r="AC193" s="67">
        <f t="shared" si="198"/>
        <v>0</v>
      </c>
      <c r="AD193" s="67">
        <f t="shared" si="198"/>
        <v>0</v>
      </c>
      <c r="AE193" s="67">
        <f t="shared" si="198"/>
        <v>0</v>
      </c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</row>
    <row r="194" spans="1:59" s="55" customFormat="1" ht="12.75">
      <c r="A194" s="199"/>
      <c r="B194" s="138"/>
      <c r="C194" s="131" t="s">
        <v>41</v>
      </c>
      <c r="D194" s="131"/>
      <c r="E194" s="94" t="s">
        <v>114</v>
      </c>
      <c r="F194" s="94" t="s">
        <v>7</v>
      </c>
      <c r="G194" s="58">
        <v>0</v>
      </c>
      <c r="H194" s="58">
        <v>0</v>
      </c>
      <c r="I194" s="58">
        <v>0</v>
      </c>
      <c r="J194" s="58">
        <v>0</v>
      </c>
      <c r="K194" s="58">
        <v>0</v>
      </c>
      <c r="L194" s="58">
        <v>0</v>
      </c>
      <c r="M194" s="58">
        <v>0</v>
      </c>
      <c r="N194" s="58">
        <v>0</v>
      </c>
      <c r="O194" s="58">
        <v>0</v>
      </c>
      <c r="P194" s="58">
        <v>0</v>
      </c>
      <c r="Q194" s="58">
        <v>0</v>
      </c>
      <c r="R194" s="58">
        <v>0</v>
      </c>
      <c r="S194" s="286"/>
      <c r="T194" s="67">
        <f>G194</f>
        <v>0</v>
      </c>
      <c r="U194" s="67">
        <f t="shared" si="198"/>
        <v>0</v>
      </c>
      <c r="V194" s="67">
        <f t="shared" si="198"/>
        <v>0</v>
      </c>
      <c r="W194" s="67">
        <f t="shared" si="198"/>
        <v>0</v>
      </c>
      <c r="X194" s="67">
        <f t="shared" si="198"/>
        <v>0</v>
      </c>
      <c r="Y194" s="67">
        <f t="shared" si="198"/>
        <v>0</v>
      </c>
      <c r="Z194" s="67">
        <f t="shared" si="198"/>
        <v>0</v>
      </c>
      <c r="AA194" s="67">
        <f t="shared" si="198"/>
        <v>0</v>
      </c>
      <c r="AB194" s="67">
        <f t="shared" si="198"/>
        <v>0</v>
      </c>
      <c r="AC194" s="67">
        <f t="shared" si="198"/>
        <v>0</v>
      </c>
      <c r="AD194" s="67">
        <f t="shared" si="198"/>
        <v>0</v>
      </c>
      <c r="AE194" s="67">
        <f t="shared" si="198"/>
        <v>0</v>
      </c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</row>
    <row r="195" spans="1:59" s="55" customFormat="1" ht="12.75">
      <c r="A195" s="199"/>
      <c r="B195" s="138"/>
      <c r="C195" s="131" t="s">
        <v>41</v>
      </c>
      <c r="D195" s="131"/>
      <c r="E195" s="102" t="s">
        <v>115</v>
      </c>
      <c r="F195" s="94" t="s">
        <v>7</v>
      </c>
      <c r="G195" s="58">
        <v>0</v>
      </c>
      <c r="H195" s="58">
        <v>0</v>
      </c>
      <c r="I195" s="58">
        <v>0</v>
      </c>
      <c r="J195" s="58">
        <v>0</v>
      </c>
      <c r="K195" s="58">
        <v>0</v>
      </c>
      <c r="L195" s="58">
        <v>0</v>
      </c>
      <c r="M195" s="58">
        <v>0</v>
      </c>
      <c r="N195" s="58">
        <v>0</v>
      </c>
      <c r="O195" s="58">
        <v>0</v>
      </c>
      <c r="P195" s="58">
        <v>0</v>
      </c>
      <c r="Q195" s="58">
        <v>0</v>
      </c>
      <c r="R195" s="58">
        <v>0</v>
      </c>
      <c r="S195" s="286"/>
      <c r="T195" s="67">
        <f>G195</f>
        <v>0</v>
      </c>
      <c r="U195" s="67">
        <f t="shared" si="198"/>
        <v>0</v>
      </c>
      <c r="V195" s="67">
        <f t="shared" si="198"/>
        <v>0</v>
      </c>
      <c r="W195" s="67">
        <f t="shared" si="198"/>
        <v>0</v>
      </c>
      <c r="X195" s="67">
        <f t="shared" si="198"/>
        <v>0</v>
      </c>
      <c r="Y195" s="67">
        <f t="shared" si="198"/>
        <v>0</v>
      </c>
      <c r="Z195" s="67">
        <f t="shared" si="198"/>
        <v>0</v>
      </c>
      <c r="AA195" s="67">
        <f t="shared" si="198"/>
        <v>0</v>
      </c>
      <c r="AB195" s="67">
        <f t="shared" si="198"/>
        <v>0</v>
      </c>
      <c r="AC195" s="67">
        <f t="shared" si="198"/>
        <v>0</v>
      </c>
      <c r="AD195" s="67">
        <f t="shared" si="198"/>
        <v>0</v>
      </c>
      <c r="AE195" s="67">
        <f t="shared" si="198"/>
        <v>0</v>
      </c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</row>
    <row r="196" spans="1:59" s="55" customFormat="1" ht="13.5" thickBot="1">
      <c r="A196" s="199"/>
      <c r="B196" s="168"/>
      <c r="C196" s="186" t="s">
        <v>168</v>
      </c>
      <c r="D196" s="186"/>
      <c r="E196" s="186"/>
      <c r="F196" s="94" t="s">
        <v>7</v>
      </c>
      <c r="G196" s="50">
        <f>G193+G194+G195</f>
        <v>0</v>
      </c>
      <c r="H196" s="50">
        <f t="shared" ref="H196:R196" si="199">H193+H194+H195</f>
        <v>0</v>
      </c>
      <c r="I196" s="50">
        <f t="shared" si="199"/>
        <v>0</v>
      </c>
      <c r="J196" s="50">
        <f t="shared" si="199"/>
        <v>0</v>
      </c>
      <c r="K196" s="50">
        <f t="shared" si="199"/>
        <v>0</v>
      </c>
      <c r="L196" s="50">
        <f t="shared" si="199"/>
        <v>0</v>
      </c>
      <c r="M196" s="50">
        <f t="shared" si="199"/>
        <v>0</v>
      </c>
      <c r="N196" s="50">
        <f t="shared" si="199"/>
        <v>0</v>
      </c>
      <c r="O196" s="50">
        <f t="shared" si="199"/>
        <v>0</v>
      </c>
      <c r="P196" s="50">
        <f t="shared" si="199"/>
        <v>0</v>
      </c>
      <c r="Q196" s="50">
        <f t="shared" si="199"/>
        <v>0</v>
      </c>
      <c r="R196" s="50">
        <f t="shared" si="199"/>
        <v>0</v>
      </c>
      <c r="S196" s="286"/>
      <c r="T196" s="50">
        <f>T193+T194+T195</f>
        <v>0</v>
      </c>
      <c r="U196" s="50">
        <f t="shared" ref="U196:AE196" si="200">U193+U194+U195</f>
        <v>0</v>
      </c>
      <c r="V196" s="50">
        <f t="shared" si="200"/>
        <v>0</v>
      </c>
      <c r="W196" s="50">
        <f t="shared" si="200"/>
        <v>0</v>
      </c>
      <c r="X196" s="50">
        <f t="shared" si="200"/>
        <v>0</v>
      </c>
      <c r="Y196" s="50">
        <f t="shared" si="200"/>
        <v>0</v>
      </c>
      <c r="Z196" s="50">
        <f t="shared" si="200"/>
        <v>0</v>
      </c>
      <c r="AA196" s="50">
        <f t="shared" si="200"/>
        <v>0</v>
      </c>
      <c r="AB196" s="50">
        <f t="shared" si="200"/>
        <v>0</v>
      </c>
      <c r="AC196" s="50">
        <f t="shared" si="200"/>
        <v>0</v>
      </c>
      <c r="AD196" s="50">
        <f t="shared" si="200"/>
        <v>0</v>
      </c>
      <c r="AE196" s="50">
        <f t="shared" si="200"/>
        <v>0</v>
      </c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</row>
    <row r="197" spans="1:59" ht="13.5" thickBot="1">
      <c r="A197" s="160"/>
      <c r="B197" s="161"/>
      <c r="C197" s="161"/>
      <c r="D197" s="161"/>
      <c r="E197" s="161"/>
      <c r="F197" s="161"/>
      <c r="G197" s="161"/>
      <c r="H197" s="161"/>
      <c r="I197" s="161"/>
      <c r="J197" s="161"/>
      <c r="K197" s="161"/>
      <c r="L197" s="161"/>
      <c r="M197" s="161"/>
      <c r="N197" s="161"/>
      <c r="O197" s="161"/>
      <c r="P197" s="161"/>
      <c r="Q197" s="161"/>
      <c r="R197" s="161"/>
      <c r="S197" s="286"/>
      <c r="T197" s="142"/>
      <c r="U197" s="142"/>
      <c r="V197" s="142"/>
      <c r="W197" s="142"/>
      <c r="X197" s="142"/>
      <c r="Y197" s="142"/>
      <c r="Z197" s="142"/>
      <c r="AA197" s="142"/>
      <c r="AB197" s="142"/>
      <c r="AC197" s="142"/>
      <c r="AD197" s="142"/>
      <c r="AE197" s="142"/>
    </row>
    <row r="198" spans="1:59" ht="15" customHeight="1">
      <c r="A198" s="151" t="s">
        <v>42</v>
      </c>
      <c r="B198" s="143" t="s">
        <v>43</v>
      </c>
      <c r="C198" s="144"/>
      <c r="D198" s="144"/>
      <c r="E198" s="144"/>
      <c r="F198" s="144"/>
      <c r="G198" s="144"/>
      <c r="H198" s="144"/>
      <c r="I198" s="144"/>
      <c r="J198" s="144"/>
      <c r="K198" s="144"/>
      <c r="L198" s="144"/>
      <c r="M198" s="144"/>
      <c r="N198" s="144"/>
      <c r="O198" s="144"/>
      <c r="P198" s="144"/>
      <c r="Q198" s="144"/>
      <c r="R198" s="144"/>
      <c r="S198" s="286"/>
      <c r="T198" s="153"/>
      <c r="U198" s="153"/>
      <c r="V198" s="153"/>
      <c r="W198" s="153"/>
      <c r="X198" s="153"/>
      <c r="Y198" s="153"/>
      <c r="Z198" s="153"/>
      <c r="AA198" s="153"/>
      <c r="AB198" s="153"/>
      <c r="AC198" s="153"/>
      <c r="AD198" s="153"/>
      <c r="AE198" s="153"/>
    </row>
    <row r="199" spans="1:59" ht="12.75">
      <c r="A199" s="170"/>
      <c r="B199" s="172">
        <v>32</v>
      </c>
      <c r="C199" s="175" t="s">
        <v>169</v>
      </c>
      <c r="D199" s="176"/>
      <c r="E199" s="94" t="s">
        <v>113</v>
      </c>
      <c r="F199" s="74" t="s">
        <v>18</v>
      </c>
      <c r="G199" s="70">
        <v>744</v>
      </c>
      <c r="H199" s="70">
        <v>672</v>
      </c>
      <c r="I199" s="70">
        <v>744</v>
      </c>
      <c r="J199" s="70">
        <v>720</v>
      </c>
      <c r="K199" s="70">
        <v>744</v>
      </c>
      <c r="L199" s="70">
        <v>720</v>
      </c>
      <c r="M199" s="70">
        <v>744</v>
      </c>
      <c r="N199" s="70">
        <v>744</v>
      </c>
      <c r="O199" s="70">
        <v>720</v>
      </c>
      <c r="P199" s="70">
        <v>744</v>
      </c>
      <c r="Q199" s="70">
        <v>720</v>
      </c>
      <c r="R199" s="70">
        <v>744</v>
      </c>
      <c r="S199" s="286"/>
      <c r="T199" s="7">
        <f>G199</f>
        <v>744</v>
      </c>
      <c r="U199" s="7">
        <f>T199+H199</f>
        <v>1416</v>
      </c>
      <c r="V199" s="7">
        <f t="shared" ref="V199:AC201" si="201">U199+I199</f>
        <v>2160</v>
      </c>
      <c r="W199" s="7">
        <f t="shared" si="201"/>
        <v>2880</v>
      </c>
      <c r="X199" s="7">
        <f t="shared" si="201"/>
        <v>3624</v>
      </c>
      <c r="Y199" s="7">
        <f t="shared" si="201"/>
        <v>4344</v>
      </c>
      <c r="Z199" s="7">
        <f t="shared" si="201"/>
        <v>5088</v>
      </c>
      <c r="AA199" s="7">
        <f t="shared" si="201"/>
        <v>5832</v>
      </c>
      <c r="AB199" s="7">
        <f t="shared" si="201"/>
        <v>6552</v>
      </c>
      <c r="AC199" s="7">
        <f t="shared" si="201"/>
        <v>7296</v>
      </c>
      <c r="AD199" s="7">
        <f>AC199+Q199</f>
        <v>8016</v>
      </c>
      <c r="AE199" s="7">
        <f t="shared" ref="AE199:AE201" si="202">AD199+R199</f>
        <v>8760</v>
      </c>
    </row>
    <row r="200" spans="1:59" ht="12.75">
      <c r="A200" s="170"/>
      <c r="B200" s="173"/>
      <c r="C200" s="175" t="s">
        <v>169</v>
      </c>
      <c r="D200" s="176"/>
      <c r="E200" s="94" t="s">
        <v>114</v>
      </c>
      <c r="F200" s="74" t="s">
        <v>18</v>
      </c>
      <c r="G200" s="70">
        <v>744</v>
      </c>
      <c r="H200" s="70">
        <v>672</v>
      </c>
      <c r="I200" s="70">
        <v>744</v>
      </c>
      <c r="J200" s="70">
        <v>720</v>
      </c>
      <c r="K200" s="70">
        <v>744</v>
      </c>
      <c r="L200" s="70">
        <v>720</v>
      </c>
      <c r="M200" s="70">
        <v>744</v>
      </c>
      <c r="N200" s="70">
        <v>744</v>
      </c>
      <c r="O200" s="70">
        <v>720</v>
      </c>
      <c r="P200" s="70">
        <v>744</v>
      </c>
      <c r="Q200" s="70">
        <v>720</v>
      </c>
      <c r="R200" s="70">
        <v>744</v>
      </c>
      <c r="S200" s="286"/>
      <c r="T200" s="7">
        <f>G200</f>
        <v>744</v>
      </c>
      <c r="U200" s="7">
        <f>T200+H200</f>
        <v>1416</v>
      </c>
      <c r="V200" s="7">
        <f t="shared" si="201"/>
        <v>2160</v>
      </c>
      <c r="W200" s="7">
        <f t="shared" si="201"/>
        <v>2880</v>
      </c>
      <c r="X200" s="7">
        <f t="shared" si="201"/>
        <v>3624</v>
      </c>
      <c r="Y200" s="7">
        <f t="shared" si="201"/>
        <v>4344</v>
      </c>
      <c r="Z200" s="7">
        <f t="shared" si="201"/>
        <v>5088</v>
      </c>
      <c r="AA200" s="7">
        <f t="shared" si="201"/>
        <v>5832</v>
      </c>
      <c r="AB200" s="7">
        <f t="shared" si="201"/>
        <v>6552</v>
      </c>
      <c r="AC200" s="7">
        <f t="shared" si="201"/>
        <v>7296</v>
      </c>
      <c r="AD200" s="7">
        <f>AC200+Q200</f>
        <v>8016</v>
      </c>
      <c r="AE200" s="7">
        <f t="shared" si="202"/>
        <v>8760</v>
      </c>
    </row>
    <row r="201" spans="1:59" ht="12.75">
      <c r="A201" s="170"/>
      <c r="B201" s="173"/>
      <c r="C201" s="175" t="s">
        <v>169</v>
      </c>
      <c r="D201" s="176"/>
      <c r="E201" s="102" t="s">
        <v>115</v>
      </c>
      <c r="F201" s="74" t="s">
        <v>18</v>
      </c>
      <c r="G201" s="70">
        <v>744</v>
      </c>
      <c r="H201" s="70">
        <v>672</v>
      </c>
      <c r="I201" s="70">
        <v>744</v>
      </c>
      <c r="J201" s="70">
        <v>720</v>
      </c>
      <c r="K201" s="70">
        <v>744</v>
      </c>
      <c r="L201" s="70">
        <v>720</v>
      </c>
      <c r="M201" s="70">
        <v>744</v>
      </c>
      <c r="N201" s="70">
        <v>744</v>
      </c>
      <c r="O201" s="70">
        <v>720</v>
      </c>
      <c r="P201" s="70">
        <v>744</v>
      </c>
      <c r="Q201" s="70">
        <v>720</v>
      </c>
      <c r="R201" s="70">
        <v>744</v>
      </c>
      <c r="S201" s="286"/>
      <c r="T201" s="7">
        <f>G201</f>
        <v>744</v>
      </c>
      <c r="U201" s="7">
        <f>T201+H201</f>
        <v>1416</v>
      </c>
      <c r="V201" s="7">
        <f t="shared" si="201"/>
        <v>2160</v>
      </c>
      <c r="W201" s="7">
        <f t="shared" si="201"/>
        <v>2880</v>
      </c>
      <c r="X201" s="7">
        <f t="shared" si="201"/>
        <v>3624</v>
      </c>
      <c r="Y201" s="7">
        <f t="shared" si="201"/>
        <v>4344</v>
      </c>
      <c r="Z201" s="7">
        <f t="shared" si="201"/>
        <v>5088</v>
      </c>
      <c r="AA201" s="7">
        <f t="shared" si="201"/>
        <v>5832</v>
      </c>
      <c r="AB201" s="7">
        <f t="shared" si="201"/>
        <v>6552</v>
      </c>
      <c r="AC201" s="7">
        <f t="shared" si="201"/>
        <v>7296</v>
      </c>
      <c r="AD201" s="7">
        <f>AC201+Q201</f>
        <v>8016</v>
      </c>
      <c r="AE201" s="7">
        <f t="shared" si="202"/>
        <v>8760</v>
      </c>
    </row>
    <row r="202" spans="1:59" ht="12.75">
      <c r="A202" s="152"/>
      <c r="B202" s="174"/>
      <c r="C202" s="165" t="s">
        <v>171</v>
      </c>
      <c r="D202" s="166"/>
      <c r="E202" s="167"/>
      <c r="F202" s="95" t="s">
        <v>18</v>
      </c>
      <c r="G202" s="23">
        <f>(G199*G111/G114)+(G200*G112/G114)+(G201*G113/G114)</f>
        <v>744</v>
      </c>
      <c r="H202" s="23">
        <f t="shared" ref="H202:AE202" si="203">(H199*H111/H114)+(H200*H112/H114)+(H201*H113/H114)</f>
        <v>672</v>
      </c>
      <c r="I202" s="23">
        <f t="shared" si="203"/>
        <v>744.00000000000011</v>
      </c>
      <c r="J202" s="23">
        <f t="shared" si="203"/>
        <v>720</v>
      </c>
      <c r="K202" s="23">
        <f t="shared" si="203"/>
        <v>744.00000000000011</v>
      </c>
      <c r="L202" s="23">
        <f t="shared" si="203"/>
        <v>720</v>
      </c>
      <c r="M202" s="23">
        <f t="shared" si="203"/>
        <v>744</v>
      </c>
      <c r="N202" s="23">
        <f t="shared" si="203"/>
        <v>744</v>
      </c>
      <c r="O202" s="103">
        <f>(O199*O111/O114)+(O200*O112/O114)+(O201*O113/O114)</f>
        <v>720</v>
      </c>
      <c r="P202" s="23">
        <f t="shared" si="203"/>
        <v>744</v>
      </c>
      <c r="Q202" s="23">
        <f t="shared" si="203"/>
        <v>720</v>
      </c>
      <c r="R202" s="23">
        <f t="shared" si="203"/>
        <v>744</v>
      </c>
      <c r="S202" s="286"/>
      <c r="T202" s="23">
        <f t="shared" si="203"/>
        <v>744</v>
      </c>
      <c r="U202" s="23">
        <f t="shared" si="203"/>
        <v>1416</v>
      </c>
      <c r="V202" s="23">
        <f t="shared" si="203"/>
        <v>2160</v>
      </c>
      <c r="W202" s="23">
        <f t="shared" si="203"/>
        <v>2880</v>
      </c>
      <c r="X202" s="23">
        <f t="shared" si="203"/>
        <v>3624</v>
      </c>
      <c r="Y202" s="23">
        <f t="shared" si="203"/>
        <v>4344</v>
      </c>
      <c r="Z202" s="23">
        <f t="shared" si="203"/>
        <v>5088</v>
      </c>
      <c r="AA202" s="23">
        <f t="shared" si="203"/>
        <v>5832</v>
      </c>
      <c r="AB202" s="23">
        <f t="shared" si="203"/>
        <v>6552</v>
      </c>
      <c r="AC202" s="23">
        <f t="shared" si="203"/>
        <v>7296</v>
      </c>
      <c r="AD202" s="23">
        <f t="shared" si="203"/>
        <v>8016.0000000000009</v>
      </c>
      <c r="AE202" s="23">
        <f t="shared" si="203"/>
        <v>8760</v>
      </c>
    </row>
    <row r="203" spans="1:59" ht="12.75">
      <c r="A203" s="152"/>
      <c r="B203" s="137">
        <v>33</v>
      </c>
      <c r="C203" s="177" t="s">
        <v>44</v>
      </c>
      <c r="D203" s="178"/>
      <c r="E203" s="94" t="s">
        <v>113</v>
      </c>
      <c r="F203" s="74" t="s">
        <v>18</v>
      </c>
      <c r="G203" s="23">
        <f>G199-G118-G127-G135-G207</f>
        <v>736.88</v>
      </c>
      <c r="H203" s="23">
        <f t="shared" ref="H203:AE205" si="204">H199-H118-H127-H135-H207</f>
        <v>672</v>
      </c>
      <c r="I203" s="23">
        <f>I199-I118-I127-I135-I207</f>
        <v>720.47</v>
      </c>
      <c r="J203" s="23">
        <f t="shared" si="204"/>
        <v>698.27</v>
      </c>
      <c r="K203" s="23">
        <f>K199-K118-K127-K135-K207</f>
        <v>729.39</v>
      </c>
      <c r="L203" s="23">
        <f t="shared" si="204"/>
        <v>691.45</v>
      </c>
      <c r="M203" s="23">
        <f t="shared" si="204"/>
        <v>732.25000000011642</v>
      </c>
      <c r="N203" s="23">
        <f t="shared" si="204"/>
        <v>726.05</v>
      </c>
      <c r="O203" s="23">
        <f>O199-O118-O127-O135-O207</f>
        <v>491.8666666665813</v>
      </c>
      <c r="P203" s="23">
        <f t="shared" si="204"/>
        <v>452.2</v>
      </c>
      <c r="Q203" s="23">
        <f t="shared" si="204"/>
        <v>720</v>
      </c>
      <c r="R203" s="23">
        <f t="shared" si="204"/>
        <v>744</v>
      </c>
      <c r="S203" s="286"/>
      <c r="T203" s="23">
        <f>T199-T118-T127-T135-T207</f>
        <v>736.88</v>
      </c>
      <c r="U203" s="23">
        <f t="shared" si="204"/>
        <v>1408.88</v>
      </c>
      <c r="V203" s="23">
        <f t="shared" si="204"/>
        <v>2129.35</v>
      </c>
      <c r="W203" s="23">
        <f t="shared" si="204"/>
        <v>2827.62</v>
      </c>
      <c r="X203" s="23">
        <f t="shared" si="204"/>
        <v>3557.0099999999998</v>
      </c>
      <c r="Y203" s="23">
        <f t="shared" si="204"/>
        <v>4248.46</v>
      </c>
      <c r="Z203" s="23">
        <f t="shared" si="204"/>
        <v>4980.7100000001165</v>
      </c>
      <c r="AA203" s="23">
        <f t="shared" si="204"/>
        <v>5706.7600000001166</v>
      </c>
      <c r="AB203" s="23">
        <f t="shared" si="204"/>
        <v>6198.6266666666979</v>
      </c>
      <c r="AC203" s="23">
        <f t="shared" si="204"/>
        <v>6650.8266666666977</v>
      </c>
      <c r="AD203" s="23">
        <f t="shared" si="204"/>
        <v>7370.8266666666977</v>
      </c>
      <c r="AE203" s="23">
        <f t="shared" si="204"/>
        <v>8114.8266666666977</v>
      </c>
    </row>
    <row r="204" spans="1:59" ht="12.75">
      <c r="A204" s="152"/>
      <c r="B204" s="138"/>
      <c r="C204" s="179" t="s">
        <v>44</v>
      </c>
      <c r="D204" s="180"/>
      <c r="E204" s="94" t="s">
        <v>114</v>
      </c>
      <c r="F204" s="74" t="s">
        <v>18</v>
      </c>
      <c r="G204" s="23">
        <f>G200-G119-G128-G136-G208</f>
        <v>730.4</v>
      </c>
      <c r="H204" s="23">
        <f t="shared" si="204"/>
        <v>672</v>
      </c>
      <c r="I204" s="23">
        <f>I200-I119-I128-I136-I208</f>
        <v>716.2</v>
      </c>
      <c r="J204" s="23">
        <f t="shared" si="204"/>
        <v>668.3</v>
      </c>
      <c r="K204" s="23">
        <f>K200-K119-K128-K136-K208</f>
        <v>744</v>
      </c>
      <c r="L204" s="23">
        <f t="shared" si="204"/>
        <v>705.52</v>
      </c>
      <c r="M204" s="23">
        <f t="shared" si="204"/>
        <v>731.26666666654637</v>
      </c>
      <c r="N204" s="23">
        <f t="shared" si="204"/>
        <v>450.15</v>
      </c>
      <c r="O204" s="23">
        <f t="shared" si="204"/>
        <v>550.76666666666279</v>
      </c>
      <c r="P204" s="23">
        <f t="shared" si="204"/>
        <v>732.75</v>
      </c>
      <c r="Q204" s="23">
        <f t="shared" si="204"/>
        <v>720</v>
      </c>
      <c r="R204" s="23">
        <f t="shared" si="204"/>
        <v>744</v>
      </c>
      <c r="S204" s="286"/>
      <c r="T204" s="23">
        <f t="shared" si="204"/>
        <v>730.4</v>
      </c>
      <c r="U204" s="23">
        <f t="shared" si="204"/>
        <v>1402.4</v>
      </c>
      <c r="V204" s="23">
        <f t="shared" si="204"/>
        <v>2118.6</v>
      </c>
      <c r="W204" s="23">
        <f t="shared" si="204"/>
        <v>2786.8999999999996</v>
      </c>
      <c r="X204" s="23">
        <f t="shared" si="204"/>
        <v>3530.8999999999996</v>
      </c>
      <c r="Y204" s="23">
        <f t="shared" si="204"/>
        <v>4236.42</v>
      </c>
      <c r="Z204" s="23">
        <f t="shared" si="204"/>
        <v>4967.6866666665464</v>
      </c>
      <c r="AA204" s="23">
        <f t="shared" si="204"/>
        <v>5417.8366666665461</v>
      </c>
      <c r="AB204" s="23">
        <f t="shared" si="204"/>
        <v>5968.6033333332089</v>
      </c>
      <c r="AC204" s="23">
        <f t="shared" si="204"/>
        <v>6701.3533333332089</v>
      </c>
      <c r="AD204" s="23">
        <f t="shared" si="204"/>
        <v>7421.3533333332089</v>
      </c>
      <c r="AE204" s="23">
        <f t="shared" si="204"/>
        <v>8165.353333333208</v>
      </c>
    </row>
    <row r="205" spans="1:59" ht="12.75">
      <c r="A205" s="152"/>
      <c r="B205" s="138"/>
      <c r="C205" s="179" t="s">
        <v>44</v>
      </c>
      <c r="D205" s="180"/>
      <c r="E205" s="102" t="s">
        <v>115</v>
      </c>
      <c r="F205" s="74" t="s">
        <v>18</v>
      </c>
      <c r="G205" s="23">
        <f>G201-G120-G129-G137-G209</f>
        <v>744</v>
      </c>
      <c r="H205" s="23">
        <f t="shared" si="204"/>
        <v>672</v>
      </c>
      <c r="I205" s="23">
        <f t="shared" si="204"/>
        <v>625.79999999999995</v>
      </c>
      <c r="J205" s="23">
        <f t="shared" si="204"/>
        <v>303.35000000000002</v>
      </c>
      <c r="K205" s="23">
        <f t="shared" si="204"/>
        <v>744</v>
      </c>
      <c r="L205" s="23">
        <f t="shared" si="204"/>
        <v>720</v>
      </c>
      <c r="M205" s="23">
        <f>M201-M120-M129-M137-M209</f>
        <v>744</v>
      </c>
      <c r="N205" s="23">
        <f>N201-N120-N129-N137-N209</f>
        <v>741.5</v>
      </c>
      <c r="O205" s="23">
        <f t="shared" si="204"/>
        <v>700.06666666682577</v>
      </c>
      <c r="P205" s="23">
        <f t="shared" si="204"/>
        <v>744</v>
      </c>
      <c r="Q205" s="23">
        <f t="shared" si="204"/>
        <v>720</v>
      </c>
      <c r="R205" s="23">
        <f t="shared" si="204"/>
        <v>673.8</v>
      </c>
      <c r="S205" s="286"/>
      <c r="T205" s="23">
        <f t="shared" si="204"/>
        <v>744</v>
      </c>
      <c r="U205" s="23">
        <f t="shared" si="204"/>
        <v>1416</v>
      </c>
      <c r="V205" s="23">
        <f t="shared" si="204"/>
        <v>2041.8</v>
      </c>
      <c r="W205" s="23">
        <f t="shared" si="204"/>
        <v>2345.15</v>
      </c>
      <c r="X205" s="23">
        <f t="shared" si="204"/>
        <v>3089.15</v>
      </c>
      <c r="Y205" s="23">
        <f t="shared" si="204"/>
        <v>3809.15</v>
      </c>
      <c r="Z205" s="23">
        <f t="shared" si="204"/>
        <v>4553.1499999999996</v>
      </c>
      <c r="AA205" s="23">
        <f t="shared" si="204"/>
        <v>5294.65</v>
      </c>
      <c r="AB205" s="23">
        <f t="shared" si="204"/>
        <v>5994.7166666668254</v>
      </c>
      <c r="AC205" s="23">
        <f t="shared" si="204"/>
        <v>6738.7166666668254</v>
      </c>
      <c r="AD205" s="23">
        <f t="shared" si="204"/>
        <v>7482.28</v>
      </c>
      <c r="AE205" s="23">
        <f t="shared" si="204"/>
        <v>8156.08</v>
      </c>
    </row>
    <row r="206" spans="1:59" ht="12.75">
      <c r="A206" s="152"/>
      <c r="B206" s="139"/>
      <c r="C206" s="181" t="s">
        <v>45</v>
      </c>
      <c r="D206" s="182"/>
      <c r="E206" s="183"/>
      <c r="F206" s="95" t="s">
        <v>18</v>
      </c>
      <c r="G206" s="23">
        <f>(G203*G111/G114)+(G204*G112/G114)+(G205*G113/G114)</f>
        <v>739.13913487454352</v>
      </c>
      <c r="H206" s="23">
        <f t="shared" ref="H206:AE206" si="205">(H203*H111/H114)+(H204*H112/H114)+(H205*H113/H114)</f>
        <v>672</v>
      </c>
      <c r="I206" s="23">
        <f t="shared" si="205"/>
        <v>669.27637611879584</v>
      </c>
      <c r="J206" s="23">
        <f t="shared" si="205"/>
        <v>481.869576891782</v>
      </c>
      <c r="K206" s="23">
        <f t="shared" si="205"/>
        <v>740.55404902359646</v>
      </c>
      <c r="L206" s="23">
        <f t="shared" si="205"/>
        <v>709.87881916192032</v>
      </c>
      <c r="M206" s="23">
        <f t="shared" si="205"/>
        <v>738.21101335713615</v>
      </c>
      <c r="N206" s="23">
        <f t="shared" si="205"/>
        <v>668.7237578171023</v>
      </c>
      <c r="O206" s="23">
        <f t="shared" si="205"/>
        <v>615.60242121164617</v>
      </c>
      <c r="P206" s="23">
        <f t="shared" si="205"/>
        <v>672.60557892218526</v>
      </c>
      <c r="Q206" s="23">
        <f t="shared" si="205"/>
        <v>720</v>
      </c>
      <c r="R206" s="23">
        <f t="shared" si="205"/>
        <v>706.99200166696255</v>
      </c>
      <c r="S206" s="286"/>
      <c r="T206" s="23">
        <f t="shared" si="205"/>
        <v>739.13913487454352</v>
      </c>
      <c r="U206" s="23">
        <f t="shared" si="205"/>
        <v>1411.1392107404395</v>
      </c>
      <c r="V206" s="23">
        <f t="shared" si="205"/>
        <v>2080.4155868592352</v>
      </c>
      <c r="W206" s="23">
        <f t="shared" si="205"/>
        <v>2562.2851637510175</v>
      </c>
      <c r="X206" s="23">
        <f t="shared" si="205"/>
        <v>3302.8392127746138</v>
      </c>
      <c r="Y206" s="23">
        <f t="shared" si="205"/>
        <v>4012.7180319365343</v>
      </c>
      <c r="Z206" s="23">
        <f t="shared" si="205"/>
        <v>4752.2187071350954</v>
      </c>
      <c r="AA206" s="23">
        <f t="shared" si="205"/>
        <v>5420.942464952198</v>
      </c>
      <c r="AB206" s="23">
        <f t="shared" si="205"/>
        <v>6036.5448861638433</v>
      </c>
      <c r="AC206" s="23">
        <f t="shared" si="205"/>
        <v>6709.1504650860297</v>
      </c>
      <c r="AD206" s="23">
        <f t="shared" si="205"/>
        <v>7441.5725705093191</v>
      </c>
      <c r="AE206" s="23">
        <f t="shared" si="205"/>
        <v>8148.5645721762812</v>
      </c>
    </row>
    <row r="207" spans="1:59" ht="12.75">
      <c r="A207" s="152"/>
      <c r="B207" s="137">
        <v>34</v>
      </c>
      <c r="C207" s="155" t="s">
        <v>172</v>
      </c>
      <c r="D207" s="155"/>
      <c r="E207" s="94" t="s">
        <v>113</v>
      </c>
      <c r="F207" s="92" t="s">
        <v>18</v>
      </c>
      <c r="G207" s="89">
        <v>0</v>
      </c>
      <c r="H207" s="89">
        <v>0</v>
      </c>
      <c r="I207" s="89">
        <v>0</v>
      </c>
      <c r="J207" s="89">
        <v>0</v>
      </c>
      <c r="K207" s="89">
        <v>0</v>
      </c>
      <c r="L207" s="89">
        <v>0</v>
      </c>
      <c r="M207" s="89">
        <v>0</v>
      </c>
      <c r="N207" s="89">
        <v>0</v>
      </c>
      <c r="O207" s="89">
        <v>0</v>
      </c>
      <c r="P207" s="89">
        <v>0</v>
      </c>
      <c r="Q207" s="89">
        <v>0</v>
      </c>
      <c r="R207" s="89">
        <v>0</v>
      </c>
      <c r="S207" s="286"/>
      <c r="T207" s="7">
        <f>G207</f>
        <v>0</v>
      </c>
      <c r="U207" s="7">
        <f>T207+H207</f>
        <v>0</v>
      </c>
      <c r="V207" s="7">
        <f t="shared" ref="V207:AC209" si="206">U207+I207</f>
        <v>0</v>
      </c>
      <c r="W207" s="7">
        <f t="shared" si="206"/>
        <v>0</v>
      </c>
      <c r="X207" s="7">
        <f t="shared" si="206"/>
        <v>0</v>
      </c>
      <c r="Y207" s="7">
        <f t="shared" si="206"/>
        <v>0</v>
      </c>
      <c r="Z207" s="7">
        <f t="shared" si="206"/>
        <v>0</v>
      </c>
      <c r="AA207" s="7">
        <f t="shared" si="206"/>
        <v>0</v>
      </c>
      <c r="AB207" s="7">
        <f t="shared" si="206"/>
        <v>0</v>
      </c>
      <c r="AC207" s="7">
        <f t="shared" si="206"/>
        <v>0</v>
      </c>
      <c r="AD207" s="7">
        <f>AC207+Q207</f>
        <v>0</v>
      </c>
      <c r="AE207" s="7">
        <f t="shared" ref="AE207:AE209" si="207">AD207+R207</f>
        <v>0</v>
      </c>
    </row>
    <row r="208" spans="1:59" ht="12.75">
      <c r="A208" s="152"/>
      <c r="B208" s="138"/>
      <c r="C208" s="155" t="s">
        <v>172</v>
      </c>
      <c r="D208" s="155"/>
      <c r="E208" s="94" t="s">
        <v>114</v>
      </c>
      <c r="F208" s="92" t="s">
        <v>18</v>
      </c>
      <c r="G208" s="89">
        <v>0</v>
      </c>
      <c r="H208" s="89">
        <v>0</v>
      </c>
      <c r="I208" s="89">
        <v>0</v>
      </c>
      <c r="J208" s="89">
        <v>0</v>
      </c>
      <c r="K208" s="89">
        <v>0</v>
      </c>
      <c r="L208" s="89">
        <v>0</v>
      </c>
      <c r="M208" s="89">
        <v>0</v>
      </c>
      <c r="N208" s="89">
        <v>0</v>
      </c>
      <c r="O208" s="89">
        <v>0</v>
      </c>
      <c r="P208" s="89">
        <v>0</v>
      </c>
      <c r="Q208" s="89">
        <v>0</v>
      </c>
      <c r="R208" s="89">
        <v>0</v>
      </c>
      <c r="S208" s="286"/>
      <c r="T208" s="7">
        <f>G208</f>
        <v>0</v>
      </c>
      <c r="U208" s="7">
        <f>T208+H208</f>
        <v>0</v>
      </c>
      <c r="V208" s="7">
        <f t="shared" si="206"/>
        <v>0</v>
      </c>
      <c r="W208" s="7">
        <f t="shared" si="206"/>
        <v>0</v>
      </c>
      <c r="X208" s="7">
        <f t="shared" si="206"/>
        <v>0</v>
      </c>
      <c r="Y208" s="7">
        <f t="shared" si="206"/>
        <v>0</v>
      </c>
      <c r="Z208" s="7">
        <f t="shared" si="206"/>
        <v>0</v>
      </c>
      <c r="AA208" s="7">
        <f t="shared" si="206"/>
        <v>0</v>
      </c>
      <c r="AB208" s="7">
        <f t="shared" si="206"/>
        <v>0</v>
      </c>
      <c r="AC208" s="7">
        <f t="shared" si="206"/>
        <v>0</v>
      </c>
      <c r="AD208" s="7">
        <f>AC208+Q208</f>
        <v>0</v>
      </c>
      <c r="AE208" s="7">
        <f t="shared" si="207"/>
        <v>0</v>
      </c>
    </row>
    <row r="209" spans="1:59" ht="12.75">
      <c r="A209" s="152"/>
      <c r="B209" s="138"/>
      <c r="C209" s="155" t="s">
        <v>172</v>
      </c>
      <c r="D209" s="155"/>
      <c r="E209" s="102" t="s">
        <v>115</v>
      </c>
      <c r="F209" s="92" t="s">
        <v>18</v>
      </c>
      <c r="G209" s="89">
        <v>0</v>
      </c>
      <c r="H209" s="89">
        <v>0</v>
      </c>
      <c r="I209" s="89">
        <v>0</v>
      </c>
      <c r="J209" s="89">
        <v>0</v>
      </c>
      <c r="K209" s="89">
        <v>0</v>
      </c>
      <c r="L209" s="89">
        <v>0</v>
      </c>
      <c r="M209" s="89">
        <v>0</v>
      </c>
      <c r="N209" s="89">
        <v>0</v>
      </c>
      <c r="O209" s="89">
        <v>0</v>
      </c>
      <c r="P209" s="89">
        <v>0</v>
      </c>
      <c r="Q209" s="89">
        <v>0</v>
      </c>
      <c r="R209" s="89">
        <v>0</v>
      </c>
      <c r="S209" s="286"/>
      <c r="T209" s="7">
        <f>G209</f>
        <v>0</v>
      </c>
      <c r="U209" s="7">
        <f>T209+H209</f>
        <v>0</v>
      </c>
      <c r="V209" s="7">
        <f t="shared" si="206"/>
        <v>0</v>
      </c>
      <c r="W209" s="7">
        <f t="shared" si="206"/>
        <v>0</v>
      </c>
      <c r="X209" s="7">
        <f t="shared" si="206"/>
        <v>0</v>
      </c>
      <c r="Y209" s="7">
        <f t="shared" si="206"/>
        <v>0</v>
      </c>
      <c r="Z209" s="7">
        <f t="shared" si="206"/>
        <v>0</v>
      </c>
      <c r="AA209" s="7">
        <f t="shared" si="206"/>
        <v>0</v>
      </c>
      <c r="AB209" s="7">
        <f t="shared" si="206"/>
        <v>0</v>
      </c>
      <c r="AC209" s="7">
        <f t="shared" si="206"/>
        <v>0</v>
      </c>
      <c r="AD209" s="7">
        <f>AC209+Q209</f>
        <v>0</v>
      </c>
      <c r="AE209" s="7">
        <f t="shared" si="207"/>
        <v>0</v>
      </c>
    </row>
    <row r="210" spans="1:59" ht="12.75">
      <c r="A210" s="152"/>
      <c r="B210" s="139"/>
      <c r="C210" s="132" t="s">
        <v>170</v>
      </c>
      <c r="D210" s="169"/>
      <c r="E210" s="169"/>
      <c r="F210" s="95" t="s">
        <v>18</v>
      </c>
      <c r="G210" s="23">
        <f>IF(E114=0,0,(G207*G111/G114)+(G208*G112/G114)+(G209*G113/G114))</f>
        <v>0</v>
      </c>
      <c r="H210" s="23">
        <f>IF(F114=0,0,(H207*H111/H114)+(H208*H112/H114)+(H209*H113/H114))</f>
        <v>0</v>
      </c>
      <c r="I210" s="23">
        <f t="shared" ref="I210:AE210" si="208">IF(G114=0,0,(I207*I111/I114)+(I208*I112/I114)+(I209*I113/I114))</f>
        <v>0</v>
      </c>
      <c r="J210" s="23">
        <f t="shared" si="208"/>
        <v>0</v>
      </c>
      <c r="K210" s="23">
        <f>IF(I114=0,0,(K207*K111/K114)+(K208*K112/K114)+(K209*K113/K114))</f>
        <v>0</v>
      </c>
      <c r="L210" s="23">
        <f t="shared" si="208"/>
        <v>0</v>
      </c>
      <c r="M210" s="23">
        <f t="shared" si="208"/>
        <v>0</v>
      </c>
      <c r="N210" s="23">
        <f t="shared" si="208"/>
        <v>0</v>
      </c>
      <c r="O210" s="23">
        <f>IF(M114=0,0,(O207*O111/O114)+(O208*O112/O114)+(O209*O113/O114))</f>
        <v>0</v>
      </c>
      <c r="P210" s="23">
        <f t="shared" si="208"/>
        <v>0</v>
      </c>
      <c r="Q210" s="23">
        <f t="shared" si="208"/>
        <v>0</v>
      </c>
      <c r="R210" s="23">
        <f t="shared" si="208"/>
        <v>0</v>
      </c>
      <c r="S210" s="286"/>
      <c r="T210" s="23">
        <f t="shared" si="208"/>
        <v>0</v>
      </c>
      <c r="U210" s="23">
        <f t="shared" si="208"/>
        <v>0</v>
      </c>
      <c r="V210" s="23">
        <f t="shared" si="208"/>
        <v>0</v>
      </c>
      <c r="W210" s="23">
        <f t="shared" si="208"/>
        <v>0</v>
      </c>
      <c r="X210" s="23">
        <f t="shared" si="208"/>
        <v>0</v>
      </c>
      <c r="Y210" s="23">
        <f t="shared" si="208"/>
        <v>0</v>
      </c>
      <c r="Z210" s="23">
        <f t="shared" si="208"/>
        <v>0</v>
      </c>
      <c r="AA210" s="23">
        <f t="shared" si="208"/>
        <v>0</v>
      </c>
      <c r="AB210" s="23">
        <f t="shared" si="208"/>
        <v>0</v>
      </c>
      <c r="AC210" s="23">
        <f t="shared" si="208"/>
        <v>0</v>
      </c>
      <c r="AD210" s="23">
        <f t="shared" si="208"/>
        <v>0</v>
      </c>
      <c r="AE210" s="23">
        <f t="shared" si="208"/>
        <v>0</v>
      </c>
    </row>
    <row r="211" spans="1:59" ht="12.75">
      <c r="A211" s="152"/>
      <c r="B211" s="137">
        <v>35</v>
      </c>
      <c r="C211" s="135" t="s">
        <v>173</v>
      </c>
      <c r="D211" s="136"/>
      <c r="E211" s="94" t="s">
        <v>113</v>
      </c>
      <c r="F211" s="92" t="s">
        <v>18</v>
      </c>
      <c r="G211" s="23">
        <f>G203+G207</f>
        <v>736.88</v>
      </c>
      <c r="H211" s="23">
        <f t="shared" ref="H211:AE213" si="209">H203+H207</f>
        <v>672</v>
      </c>
      <c r="I211" s="23">
        <f t="shared" si="209"/>
        <v>720.47</v>
      </c>
      <c r="J211" s="23">
        <f t="shared" si="209"/>
        <v>698.27</v>
      </c>
      <c r="K211" s="23">
        <f>K203+K207</f>
        <v>729.39</v>
      </c>
      <c r="L211" s="23">
        <f t="shared" si="209"/>
        <v>691.45</v>
      </c>
      <c r="M211" s="23">
        <f t="shared" si="209"/>
        <v>732.25000000011642</v>
      </c>
      <c r="N211" s="23">
        <f t="shared" si="209"/>
        <v>726.05</v>
      </c>
      <c r="O211" s="23">
        <f t="shared" si="209"/>
        <v>491.8666666665813</v>
      </c>
      <c r="P211" s="23">
        <f t="shared" si="209"/>
        <v>452.2</v>
      </c>
      <c r="Q211" s="23">
        <f t="shared" si="209"/>
        <v>720</v>
      </c>
      <c r="R211" s="23">
        <f t="shared" si="209"/>
        <v>744</v>
      </c>
      <c r="S211" s="286"/>
      <c r="T211" s="23">
        <f t="shared" si="209"/>
        <v>736.88</v>
      </c>
      <c r="U211" s="23">
        <f t="shared" si="209"/>
        <v>1408.88</v>
      </c>
      <c r="V211" s="23">
        <f t="shared" si="209"/>
        <v>2129.35</v>
      </c>
      <c r="W211" s="23">
        <f t="shared" si="209"/>
        <v>2827.62</v>
      </c>
      <c r="X211" s="23">
        <f t="shared" si="209"/>
        <v>3557.0099999999998</v>
      </c>
      <c r="Y211" s="23">
        <f t="shared" si="209"/>
        <v>4248.46</v>
      </c>
      <c r="Z211" s="23">
        <f t="shared" si="209"/>
        <v>4980.7100000001165</v>
      </c>
      <c r="AA211" s="23">
        <f t="shared" si="209"/>
        <v>5706.7600000001166</v>
      </c>
      <c r="AB211" s="23">
        <f t="shared" si="209"/>
        <v>6198.6266666666979</v>
      </c>
      <c r="AC211" s="23">
        <f t="shared" si="209"/>
        <v>6650.8266666666977</v>
      </c>
      <c r="AD211" s="23">
        <f t="shared" si="209"/>
        <v>7370.8266666666977</v>
      </c>
      <c r="AE211" s="23">
        <f t="shared" si="209"/>
        <v>8114.8266666666977</v>
      </c>
    </row>
    <row r="212" spans="1:59" ht="12.75">
      <c r="A212" s="152"/>
      <c r="B212" s="138"/>
      <c r="C212" s="135" t="s">
        <v>173</v>
      </c>
      <c r="D212" s="136"/>
      <c r="E212" s="94" t="s">
        <v>114</v>
      </c>
      <c r="F212" s="92" t="s">
        <v>18</v>
      </c>
      <c r="G212" s="23">
        <f>G204+G208</f>
        <v>730.4</v>
      </c>
      <c r="H212" s="23">
        <f t="shared" si="209"/>
        <v>672</v>
      </c>
      <c r="I212" s="23">
        <f t="shared" si="209"/>
        <v>716.2</v>
      </c>
      <c r="J212" s="23">
        <f t="shared" si="209"/>
        <v>668.3</v>
      </c>
      <c r="K212" s="23">
        <f t="shared" si="209"/>
        <v>744</v>
      </c>
      <c r="L212" s="23">
        <f t="shared" si="209"/>
        <v>705.52</v>
      </c>
      <c r="M212" s="23">
        <f t="shared" si="209"/>
        <v>731.26666666654637</v>
      </c>
      <c r="N212" s="23">
        <f t="shared" si="209"/>
        <v>450.15</v>
      </c>
      <c r="O212" s="23">
        <f t="shared" si="209"/>
        <v>550.76666666666279</v>
      </c>
      <c r="P212" s="23">
        <f t="shared" si="209"/>
        <v>732.75</v>
      </c>
      <c r="Q212" s="23">
        <f t="shared" si="209"/>
        <v>720</v>
      </c>
      <c r="R212" s="23">
        <f t="shared" si="209"/>
        <v>744</v>
      </c>
      <c r="S212" s="286"/>
      <c r="T212" s="23">
        <f t="shared" si="209"/>
        <v>730.4</v>
      </c>
      <c r="U212" s="23">
        <f t="shared" si="209"/>
        <v>1402.4</v>
      </c>
      <c r="V212" s="23">
        <f t="shared" si="209"/>
        <v>2118.6</v>
      </c>
      <c r="W212" s="23">
        <f t="shared" si="209"/>
        <v>2786.8999999999996</v>
      </c>
      <c r="X212" s="23">
        <f t="shared" si="209"/>
        <v>3530.8999999999996</v>
      </c>
      <c r="Y212" s="23">
        <f t="shared" si="209"/>
        <v>4236.42</v>
      </c>
      <c r="Z212" s="23">
        <f t="shared" si="209"/>
        <v>4967.6866666665464</v>
      </c>
      <c r="AA212" s="23">
        <f t="shared" si="209"/>
        <v>5417.8366666665461</v>
      </c>
      <c r="AB212" s="23">
        <f t="shared" si="209"/>
        <v>5968.6033333332089</v>
      </c>
      <c r="AC212" s="23">
        <f t="shared" si="209"/>
        <v>6701.3533333332089</v>
      </c>
      <c r="AD212" s="23">
        <f t="shared" si="209"/>
        <v>7421.3533333332089</v>
      </c>
      <c r="AE212" s="23">
        <f t="shared" si="209"/>
        <v>8165.353333333208</v>
      </c>
    </row>
    <row r="213" spans="1:59" ht="12.75">
      <c r="A213" s="152"/>
      <c r="B213" s="138"/>
      <c r="C213" s="135" t="s">
        <v>173</v>
      </c>
      <c r="D213" s="136"/>
      <c r="E213" s="102" t="s">
        <v>115</v>
      </c>
      <c r="F213" s="92" t="s">
        <v>18</v>
      </c>
      <c r="G213" s="23">
        <f>G205+G209</f>
        <v>744</v>
      </c>
      <c r="H213" s="23">
        <f t="shared" si="209"/>
        <v>672</v>
      </c>
      <c r="I213" s="23">
        <f t="shared" si="209"/>
        <v>625.79999999999995</v>
      </c>
      <c r="J213" s="23">
        <f t="shared" si="209"/>
        <v>303.35000000000002</v>
      </c>
      <c r="K213" s="23">
        <f t="shared" si="209"/>
        <v>744</v>
      </c>
      <c r="L213" s="23">
        <f t="shared" si="209"/>
        <v>720</v>
      </c>
      <c r="M213" s="23">
        <f t="shared" si="209"/>
        <v>744</v>
      </c>
      <c r="N213" s="23">
        <f t="shared" si="209"/>
        <v>741.5</v>
      </c>
      <c r="O213" s="23">
        <f t="shared" si="209"/>
        <v>700.06666666682577</v>
      </c>
      <c r="P213" s="23">
        <f t="shared" si="209"/>
        <v>744</v>
      </c>
      <c r="Q213" s="23">
        <f t="shared" si="209"/>
        <v>720</v>
      </c>
      <c r="R213" s="23">
        <f t="shared" si="209"/>
        <v>673.8</v>
      </c>
      <c r="S213" s="286"/>
      <c r="T213" s="23">
        <f t="shared" si="209"/>
        <v>744</v>
      </c>
      <c r="U213" s="23">
        <f t="shared" si="209"/>
        <v>1416</v>
      </c>
      <c r="V213" s="23">
        <f t="shared" si="209"/>
        <v>2041.8</v>
      </c>
      <c r="W213" s="23">
        <f t="shared" si="209"/>
        <v>2345.15</v>
      </c>
      <c r="X213" s="23">
        <f t="shared" si="209"/>
        <v>3089.15</v>
      </c>
      <c r="Y213" s="23">
        <f t="shared" si="209"/>
        <v>3809.15</v>
      </c>
      <c r="Z213" s="23">
        <f t="shared" si="209"/>
        <v>4553.1499999999996</v>
      </c>
      <c r="AA213" s="23">
        <f t="shared" si="209"/>
        <v>5294.65</v>
      </c>
      <c r="AB213" s="23">
        <f t="shared" si="209"/>
        <v>5994.7166666668254</v>
      </c>
      <c r="AC213" s="23">
        <f t="shared" si="209"/>
        <v>6738.7166666668254</v>
      </c>
      <c r="AD213" s="23">
        <f t="shared" si="209"/>
        <v>7482.28</v>
      </c>
      <c r="AE213" s="23">
        <f t="shared" si="209"/>
        <v>8156.08</v>
      </c>
    </row>
    <row r="214" spans="1:59" ht="12.75">
      <c r="A214" s="152"/>
      <c r="B214" s="139"/>
      <c r="C214" s="165" t="s">
        <v>174</v>
      </c>
      <c r="D214" s="166"/>
      <c r="E214" s="167"/>
      <c r="F214" s="95" t="s">
        <v>18</v>
      </c>
      <c r="G214" s="23">
        <f>(G211*G111/G114)+(G212*G112/G114)+(G213*G113/G114)</f>
        <v>739.13913487454352</v>
      </c>
      <c r="H214" s="23">
        <f t="shared" ref="H214:AE214" si="210">(H211*H111/H114)+(H212*H112/H114)+(H213*H113/H114)</f>
        <v>672</v>
      </c>
      <c r="I214" s="23">
        <f t="shared" si="210"/>
        <v>669.27637611879584</v>
      </c>
      <c r="J214" s="23">
        <f t="shared" si="210"/>
        <v>481.869576891782</v>
      </c>
      <c r="K214" s="23">
        <f t="shared" si="210"/>
        <v>740.55404902359646</v>
      </c>
      <c r="L214" s="23">
        <f t="shared" si="210"/>
        <v>709.87881916192032</v>
      </c>
      <c r="M214" s="23">
        <f t="shared" si="210"/>
        <v>738.21101335713615</v>
      </c>
      <c r="N214" s="23">
        <f t="shared" si="210"/>
        <v>668.7237578171023</v>
      </c>
      <c r="O214" s="23">
        <f t="shared" si="210"/>
        <v>615.60242121164617</v>
      </c>
      <c r="P214" s="23">
        <f t="shared" si="210"/>
        <v>672.60557892218526</v>
      </c>
      <c r="Q214" s="23">
        <f t="shared" si="210"/>
        <v>720</v>
      </c>
      <c r="R214" s="23">
        <f t="shared" si="210"/>
        <v>706.99200166696255</v>
      </c>
      <c r="S214" s="286"/>
      <c r="T214" s="23">
        <f t="shared" si="210"/>
        <v>739.13913487454352</v>
      </c>
      <c r="U214" s="23">
        <f t="shared" si="210"/>
        <v>1411.1392107404395</v>
      </c>
      <c r="V214" s="23">
        <f t="shared" si="210"/>
        <v>2080.4155868592352</v>
      </c>
      <c r="W214" s="23">
        <f t="shared" si="210"/>
        <v>2562.2851637510175</v>
      </c>
      <c r="X214" s="23">
        <f t="shared" si="210"/>
        <v>3302.8392127746138</v>
      </c>
      <c r="Y214" s="23">
        <f t="shared" si="210"/>
        <v>4012.7180319365343</v>
      </c>
      <c r="Z214" s="23">
        <f t="shared" si="210"/>
        <v>4752.2187071350954</v>
      </c>
      <c r="AA214" s="23">
        <f t="shared" si="210"/>
        <v>5420.942464952198</v>
      </c>
      <c r="AB214" s="23">
        <f t="shared" si="210"/>
        <v>6036.5448861638433</v>
      </c>
      <c r="AC214" s="23">
        <f t="shared" si="210"/>
        <v>6709.1504650860297</v>
      </c>
      <c r="AD214" s="23">
        <f t="shared" si="210"/>
        <v>7441.5725705093191</v>
      </c>
      <c r="AE214" s="23">
        <f t="shared" si="210"/>
        <v>8148.5645721762812</v>
      </c>
    </row>
    <row r="215" spans="1:59" ht="12.75">
      <c r="A215" s="152"/>
      <c r="B215" s="137">
        <v>36</v>
      </c>
      <c r="C215" s="135" t="s">
        <v>175</v>
      </c>
      <c r="D215" s="136"/>
      <c r="E215" s="94" t="s">
        <v>113</v>
      </c>
      <c r="F215" s="92" t="s">
        <v>18</v>
      </c>
      <c r="G215" s="23">
        <f>G156/G111</f>
        <v>0</v>
      </c>
      <c r="H215" s="23">
        <f>H156/H111</f>
        <v>0</v>
      </c>
      <c r="I215" s="23">
        <f t="shared" ref="H215:AE218" si="211">I156/I111</f>
        <v>0</v>
      </c>
      <c r="J215" s="23">
        <f t="shared" si="211"/>
        <v>0</v>
      </c>
      <c r="K215" s="23">
        <f t="shared" si="211"/>
        <v>0</v>
      </c>
      <c r="L215" s="23">
        <f t="shared" si="211"/>
        <v>0</v>
      </c>
      <c r="M215" s="23">
        <f t="shared" si="211"/>
        <v>0</v>
      </c>
      <c r="N215" s="23">
        <f t="shared" si="211"/>
        <v>0</v>
      </c>
      <c r="O215" s="23">
        <f t="shared" si="211"/>
        <v>0</v>
      </c>
      <c r="P215" s="23">
        <f t="shared" si="211"/>
        <v>0</v>
      </c>
      <c r="Q215" s="23">
        <f t="shared" si="211"/>
        <v>0</v>
      </c>
      <c r="R215" s="23">
        <f t="shared" si="211"/>
        <v>0</v>
      </c>
      <c r="S215" s="286"/>
      <c r="T215" s="23">
        <f t="shared" si="211"/>
        <v>0</v>
      </c>
      <c r="U215" s="23">
        <f t="shared" si="211"/>
        <v>0</v>
      </c>
      <c r="V215" s="23">
        <f t="shared" si="211"/>
        <v>0</v>
      </c>
      <c r="W215" s="23">
        <f t="shared" si="211"/>
        <v>0</v>
      </c>
      <c r="X215" s="23">
        <f t="shared" si="211"/>
        <v>0</v>
      </c>
      <c r="Y215" s="23">
        <f t="shared" si="211"/>
        <v>0</v>
      </c>
      <c r="Z215" s="23">
        <f t="shared" si="211"/>
        <v>0</v>
      </c>
      <c r="AA215" s="23">
        <f t="shared" si="211"/>
        <v>0</v>
      </c>
      <c r="AB215" s="23">
        <f t="shared" si="211"/>
        <v>0</v>
      </c>
      <c r="AC215" s="23">
        <f t="shared" si="211"/>
        <v>0</v>
      </c>
      <c r="AD215" s="23">
        <f t="shared" si="211"/>
        <v>0</v>
      </c>
      <c r="AE215" s="23">
        <f t="shared" si="211"/>
        <v>0</v>
      </c>
    </row>
    <row r="216" spans="1:59" ht="12.75">
      <c r="A216" s="152"/>
      <c r="B216" s="138"/>
      <c r="C216" s="135" t="s">
        <v>175</v>
      </c>
      <c r="D216" s="136"/>
      <c r="E216" s="94" t="s">
        <v>114</v>
      </c>
      <c r="F216" s="92" t="s">
        <v>18</v>
      </c>
      <c r="G216" s="23">
        <f>G157/G112</f>
        <v>0</v>
      </c>
      <c r="H216" s="23">
        <f>H157/H112</f>
        <v>0</v>
      </c>
      <c r="I216" s="23">
        <f t="shared" si="211"/>
        <v>0</v>
      </c>
      <c r="J216" s="23">
        <f t="shared" si="211"/>
        <v>0</v>
      </c>
      <c r="K216" s="23">
        <f t="shared" si="211"/>
        <v>0</v>
      </c>
      <c r="L216" s="23">
        <f t="shared" si="211"/>
        <v>0</v>
      </c>
      <c r="M216" s="23">
        <f t="shared" si="211"/>
        <v>0</v>
      </c>
      <c r="N216" s="23">
        <f t="shared" si="211"/>
        <v>0</v>
      </c>
      <c r="O216" s="23">
        <f t="shared" si="211"/>
        <v>0</v>
      </c>
      <c r="P216" s="23">
        <f t="shared" si="211"/>
        <v>0</v>
      </c>
      <c r="Q216" s="23">
        <f t="shared" si="211"/>
        <v>0</v>
      </c>
      <c r="R216" s="23">
        <f t="shared" si="211"/>
        <v>0</v>
      </c>
      <c r="S216" s="286"/>
      <c r="T216" s="23">
        <f t="shared" si="211"/>
        <v>0</v>
      </c>
      <c r="U216" s="23">
        <f t="shared" si="211"/>
        <v>0</v>
      </c>
      <c r="V216" s="23">
        <f t="shared" si="211"/>
        <v>0</v>
      </c>
      <c r="W216" s="23">
        <f t="shared" si="211"/>
        <v>0</v>
      </c>
      <c r="X216" s="23">
        <f t="shared" si="211"/>
        <v>0</v>
      </c>
      <c r="Y216" s="23">
        <f t="shared" si="211"/>
        <v>0</v>
      </c>
      <c r="Z216" s="23">
        <f t="shared" si="211"/>
        <v>0</v>
      </c>
      <c r="AA216" s="23">
        <f t="shared" si="211"/>
        <v>0</v>
      </c>
      <c r="AB216" s="23">
        <f t="shared" si="211"/>
        <v>0</v>
      </c>
      <c r="AC216" s="23">
        <f t="shared" si="211"/>
        <v>0</v>
      </c>
      <c r="AD216" s="23">
        <f t="shared" si="211"/>
        <v>0</v>
      </c>
      <c r="AE216" s="23">
        <f t="shared" si="211"/>
        <v>0</v>
      </c>
    </row>
    <row r="217" spans="1:59" ht="12.75">
      <c r="A217" s="152"/>
      <c r="B217" s="138"/>
      <c r="C217" s="135" t="s">
        <v>175</v>
      </c>
      <c r="D217" s="136"/>
      <c r="E217" s="102" t="s">
        <v>115</v>
      </c>
      <c r="F217" s="92" t="s">
        <v>18</v>
      </c>
      <c r="G217" s="23">
        <f>G158/G113</f>
        <v>0</v>
      </c>
      <c r="H217" s="23">
        <f t="shared" si="211"/>
        <v>0</v>
      </c>
      <c r="I217" s="23">
        <f t="shared" si="211"/>
        <v>0</v>
      </c>
      <c r="J217" s="23">
        <f t="shared" si="211"/>
        <v>0</v>
      </c>
      <c r="K217" s="23">
        <f t="shared" si="211"/>
        <v>0</v>
      </c>
      <c r="L217" s="23">
        <f t="shared" si="211"/>
        <v>0</v>
      </c>
      <c r="M217" s="23">
        <f t="shared" si="211"/>
        <v>0</v>
      </c>
      <c r="N217" s="23">
        <f t="shared" si="211"/>
        <v>0</v>
      </c>
      <c r="O217" s="23">
        <f t="shared" si="211"/>
        <v>0</v>
      </c>
      <c r="P217" s="23">
        <f t="shared" si="211"/>
        <v>0</v>
      </c>
      <c r="Q217" s="23">
        <f t="shared" si="211"/>
        <v>0</v>
      </c>
      <c r="R217" s="23">
        <f t="shared" si="211"/>
        <v>0</v>
      </c>
      <c r="S217" s="286"/>
      <c r="T217" s="23">
        <f t="shared" si="211"/>
        <v>0</v>
      </c>
      <c r="U217" s="23">
        <f t="shared" si="211"/>
        <v>0</v>
      </c>
      <c r="V217" s="23">
        <f t="shared" si="211"/>
        <v>0</v>
      </c>
      <c r="W217" s="23">
        <f t="shared" si="211"/>
        <v>0</v>
      </c>
      <c r="X217" s="23">
        <f t="shared" si="211"/>
        <v>0</v>
      </c>
      <c r="Y217" s="23">
        <f t="shared" si="211"/>
        <v>0</v>
      </c>
      <c r="Z217" s="23">
        <f t="shared" si="211"/>
        <v>0</v>
      </c>
      <c r="AA217" s="23">
        <f t="shared" si="211"/>
        <v>0</v>
      </c>
      <c r="AB217" s="23">
        <f t="shared" si="211"/>
        <v>0</v>
      </c>
      <c r="AC217" s="23">
        <f t="shared" si="211"/>
        <v>0</v>
      </c>
      <c r="AD217" s="23">
        <f t="shared" si="211"/>
        <v>0</v>
      </c>
      <c r="AE217" s="23">
        <f t="shared" si="211"/>
        <v>0</v>
      </c>
    </row>
    <row r="218" spans="1:59" ht="12.75">
      <c r="A218" s="152"/>
      <c r="B218" s="139"/>
      <c r="C218" s="165" t="s">
        <v>176</v>
      </c>
      <c r="D218" s="166"/>
      <c r="E218" s="167"/>
      <c r="F218" s="95" t="s">
        <v>18</v>
      </c>
      <c r="G218" s="23">
        <f>G159/G114</f>
        <v>0</v>
      </c>
      <c r="H218" s="23">
        <f t="shared" si="211"/>
        <v>0</v>
      </c>
      <c r="I218" s="23">
        <f t="shared" si="211"/>
        <v>0</v>
      </c>
      <c r="J218" s="23">
        <f t="shared" si="211"/>
        <v>0</v>
      </c>
      <c r="K218" s="23">
        <f t="shared" si="211"/>
        <v>0</v>
      </c>
      <c r="L218" s="23">
        <f t="shared" si="211"/>
        <v>0</v>
      </c>
      <c r="M218" s="23">
        <f t="shared" si="211"/>
        <v>0</v>
      </c>
      <c r="N218" s="23">
        <f t="shared" si="211"/>
        <v>0</v>
      </c>
      <c r="O218" s="23">
        <f t="shared" si="211"/>
        <v>0</v>
      </c>
      <c r="P218" s="23">
        <f t="shared" si="211"/>
        <v>0</v>
      </c>
      <c r="Q218" s="23">
        <f t="shared" si="211"/>
        <v>0</v>
      </c>
      <c r="R218" s="23">
        <f t="shared" si="211"/>
        <v>0</v>
      </c>
      <c r="S218" s="286"/>
      <c r="T218" s="23">
        <f t="shared" si="211"/>
        <v>0</v>
      </c>
      <c r="U218" s="23">
        <f t="shared" si="211"/>
        <v>0</v>
      </c>
      <c r="V218" s="23">
        <f t="shared" si="211"/>
        <v>0</v>
      </c>
      <c r="W218" s="23">
        <f t="shared" si="211"/>
        <v>0</v>
      </c>
      <c r="X218" s="23">
        <f t="shared" si="211"/>
        <v>0</v>
      </c>
      <c r="Y218" s="23">
        <f t="shared" si="211"/>
        <v>0</v>
      </c>
      <c r="Z218" s="23">
        <f t="shared" si="211"/>
        <v>0</v>
      </c>
      <c r="AA218" s="23">
        <f t="shared" si="211"/>
        <v>0</v>
      </c>
      <c r="AB218" s="23">
        <f t="shared" si="211"/>
        <v>0</v>
      </c>
      <c r="AC218" s="23">
        <f t="shared" si="211"/>
        <v>0</v>
      </c>
      <c r="AD218" s="23">
        <f t="shared" si="211"/>
        <v>0</v>
      </c>
      <c r="AE218" s="23">
        <f t="shared" si="211"/>
        <v>0</v>
      </c>
    </row>
    <row r="219" spans="1:59" s="41" customFormat="1" ht="15" customHeight="1">
      <c r="A219" s="152"/>
      <c r="B219" s="137">
        <v>37</v>
      </c>
      <c r="C219" s="140" t="s">
        <v>177</v>
      </c>
      <c r="D219" s="141"/>
      <c r="E219" s="94" t="s">
        <v>113</v>
      </c>
      <c r="F219" s="92" t="s">
        <v>18</v>
      </c>
      <c r="G219" s="23">
        <f>G173/G111</f>
        <v>0</v>
      </c>
      <c r="H219" s="23">
        <f t="shared" ref="H219:AE222" si="212">H173/H111</f>
        <v>4.2880983182406212</v>
      </c>
      <c r="I219" s="23">
        <f t="shared" si="212"/>
        <v>11.952436394997845</v>
      </c>
      <c r="J219" s="23">
        <f t="shared" si="212"/>
        <v>0</v>
      </c>
      <c r="K219" s="23">
        <f t="shared" si="212"/>
        <v>0</v>
      </c>
      <c r="L219" s="23">
        <f t="shared" si="212"/>
        <v>0</v>
      </c>
      <c r="M219" s="23">
        <f t="shared" si="212"/>
        <v>3.8938331476505668</v>
      </c>
      <c r="N219" s="23">
        <f t="shared" si="212"/>
        <v>0</v>
      </c>
      <c r="O219" s="23">
        <f t="shared" si="212"/>
        <v>0</v>
      </c>
      <c r="P219" s="23">
        <f t="shared" si="212"/>
        <v>0</v>
      </c>
      <c r="Q219" s="23">
        <f t="shared" si="212"/>
        <v>0</v>
      </c>
      <c r="R219" s="23">
        <f t="shared" si="212"/>
        <v>0</v>
      </c>
      <c r="S219" s="286"/>
      <c r="T219" s="23">
        <f t="shared" si="212"/>
        <v>0</v>
      </c>
      <c r="U219" s="23">
        <f t="shared" si="212"/>
        <v>4.2880983182406212</v>
      </c>
      <c r="V219" s="23">
        <f t="shared" si="212"/>
        <v>16.240534713238468</v>
      </c>
      <c r="W219" s="23">
        <f t="shared" si="212"/>
        <v>16.240534713238468</v>
      </c>
      <c r="X219" s="23">
        <f t="shared" si="212"/>
        <v>16.240534713238468</v>
      </c>
      <c r="Y219" s="23">
        <f t="shared" si="212"/>
        <v>16.240534713238468</v>
      </c>
      <c r="Z219" s="23">
        <f t="shared" si="212"/>
        <v>20.348297179806455</v>
      </c>
      <c r="AA219" s="23">
        <f t="shared" si="212"/>
        <v>20.348297179806455</v>
      </c>
      <c r="AB219" s="23">
        <f t="shared" si="212"/>
        <v>20.348297179806455</v>
      </c>
      <c r="AC219" s="23">
        <f t="shared" si="212"/>
        <v>20.348297179806455</v>
      </c>
      <c r="AD219" s="23">
        <f t="shared" si="212"/>
        <v>20.348297179806455</v>
      </c>
      <c r="AE219" s="23">
        <f t="shared" si="212"/>
        <v>20.348297179806455</v>
      </c>
      <c r="AF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</row>
    <row r="220" spans="1:59" ht="15" customHeight="1">
      <c r="A220" s="152"/>
      <c r="B220" s="138"/>
      <c r="C220" s="140" t="s">
        <v>177</v>
      </c>
      <c r="D220" s="141"/>
      <c r="E220" s="94" t="s">
        <v>114</v>
      </c>
      <c r="F220" s="92" t="s">
        <v>18</v>
      </c>
      <c r="G220" s="23">
        <f>G174/G112</f>
        <v>0</v>
      </c>
      <c r="H220" s="23">
        <f t="shared" si="212"/>
        <v>0</v>
      </c>
      <c r="I220" s="23">
        <f t="shared" si="212"/>
        <v>0</v>
      </c>
      <c r="J220" s="23">
        <f t="shared" si="212"/>
        <v>0</v>
      </c>
      <c r="K220" s="23">
        <f t="shared" si="212"/>
        <v>0</v>
      </c>
      <c r="L220" s="23">
        <f t="shared" si="212"/>
        <v>0</v>
      </c>
      <c r="M220" s="23">
        <f t="shared" si="212"/>
        <v>2.2601738828783904</v>
      </c>
      <c r="N220" s="23">
        <f t="shared" si="212"/>
        <v>2.1860676885718622</v>
      </c>
      <c r="O220" s="23">
        <f t="shared" si="212"/>
        <v>0</v>
      </c>
      <c r="P220" s="23">
        <f t="shared" si="212"/>
        <v>0</v>
      </c>
      <c r="Q220" s="23">
        <f t="shared" si="212"/>
        <v>0</v>
      </c>
      <c r="R220" s="23">
        <f t="shared" si="212"/>
        <v>0</v>
      </c>
      <c r="S220" s="286"/>
      <c r="T220" s="23">
        <f t="shared" si="212"/>
        <v>0</v>
      </c>
      <c r="U220" s="23">
        <f t="shared" si="212"/>
        <v>0</v>
      </c>
      <c r="V220" s="23">
        <f t="shared" si="212"/>
        <v>0</v>
      </c>
      <c r="W220" s="23">
        <f t="shared" si="212"/>
        <v>0</v>
      </c>
      <c r="X220" s="23">
        <f t="shared" si="212"/>
        <v>0</v>
      </c>
      <c r="Y220" s="23">
        <f t="shared" si="212"/>
        <v>0</v>
      </c>
      <c r="Z220" s="23">
        <f t="shared" si="212"/>
        <v>2.2601738828783904</v>
      </c>
      <c r="AA220" s="23">
        <f t="shared" si="212"/>
        <v>4.446241571450253</v>
      </c>
      <c r="AB220" s="23">
        <f t="shared" si="212"/>
        <v>4.446241571450253</v>
      </c>
      <c r="AC220" s="23">
        <f t="shared" si="212"/>
        <v>4.446241571450253</v>
      </c>
      <c r="AD220" s="23">
        <f t="shared" si="212"/>
        <v>4.446241571450253</v>
      </c>
      <c r="AE220" s="23">
        <f t="shared" si="212"/>
        <v>4.446241571450253</v>
      </c>
    </row>
    <row r="221" spans="1:59" ht="15" customHeight="1">
      <c r="A221" s="152"/>
      <c r="B221" s="138"/>
      <c r="C221" s="140" t="s">
        <v>177</v>
      </c>
      <c r="D221" s="141"/>
      <c r="E221" s="102" t="s">
        <v>115</v>
      </c>
      <c r="F221" s="92" t="s">
        <v>18</v>
      </c>
      <c r="G221" s="23">
        <f>G175/G113</f>
        <v>0</v>
      </c>
      <c r="H221" s="23">
        <f t="shared" si="212"/>
        <v>0</v>
      </c>
      <c r="I221" s="23">
        <f t="shared" si="212"/>
        <v>0</v>
      </c>
      <c r="J221" s="23">
        <f>J175/J113</f>
        <v>0</v>
      </c>
      <c r="K221" s="23">
        <f t="shared" si="212"/>
        <v>0</v>
      </c>
      <c r="L221" s="23">
        <f>L175/L113</f>
        <v>0</v>
      </c>
      <c r="M221" s="23">
        <f t="shared" si="212"/>
        <v>0</v>
      </c>
      <c r="N221" s="23">
        <f t="shared" si="212"/>
        <v>0</v>
      </c>
      <c r="O221" s="23">
        <f t="shared" si="212"/>
        <v>0</v>
      </c>
      <c r="P221" s="23">
        <f t="shared" si="212"/>
        <v>0</v>
      </c>
      <c r="Q221" s="23">
        <f t="shared" si="212"/>
        <v>0</v>
      </c>
      <c r="R221" s="23">
        <f t="shared" si="212"/>
        <v>0</v>
      </c>
      <c r="S221" s="286"/>
      <c r="T221" s="23">
        <f t="shared" si="212"/>
        <v>0</v>
      </c>
      <c r="U221" s="23">
        <f t="shared" si="212"/>
        <v>0</v>
      </c>
      <c r="V221" s="23">
        <f t="shared" si="212"/>
        <v>0</v>
      </c>
      <c r="W221" s="23">
        <f t="shared" si="212"/>
        <v>0</v>
      </c>
      <c r="X221" s="23">
        <f t="shared" si="212"/>
        <v>0</v>
      </c>
      <c r="Y221" s="23">
        <f t="shared" si="212"/>
        <v>0</v>
      </c>
      <c r="Z221" s="23">
        <f t="shared" si="212"/>
        <v>0</v>
      </c>
      <c r="AA221" s="23">
        <f t="shared" si="212"/>
        <v>0</v>
      </c>
      <c r="AB221" s="23">
        <f t="shared" si="212"/>
        <v>0</v>
      </c>
      <c r="AC221" s="23">
        <f t="shared" si="212"/>
        <v>0</v>
      </c>
      <c r="AD221" s="23">
        <f t="shared" si="212"/>
        <v>0</v>
      </c>
      <c r="AE221" s="23">
        <f t="shared" si="212"/>
        <v>0</v>
      </c>
    </row>
    <row r="222" spans="1:59" ht="12.75">
      <c r="A222" s="152"/>
      <c r="B222" s="139"/>
      <c r="C222" s="165" t="s">
        <v>178</v>
      </c>
      <c r="D222" s="166"/>
      <c r="E222" s="167"/>
      <c r="F222" s="95" t="s">
        <v>18</v>
      </c>
      <c r="G222" s="23">
        <f>G176/G114</f>
        <v>0</v>
      </c>
      <c r="H222" s="23">
        <f t="shared" si="212"/>
        <v>1.0114015459723353</v>
      </c>
      <c r="I222" s="23">
        <f t="shared" si="212"/>
        <v>2.819131407648495</v>
      </c>
      <c r="J222" s="23">
        <f t="shared" si="212"/>
        <v>0</v>
      </c>
      <c r="K222" s="23">
        <f t="shared" si="212"/>
        <v>0</v>
      </c>
      <c r="L222" s="23">
        <f t="shared" si="212"/>
        <v>0</v>
      </c>
      <c r="M222" s="23">
        <f t="shared" si="212"/>
        <v>1.4534163727616267</v>
      </c>
      <c r="N222" s="23">
        <f t="shared" si="212"/>
        <v>0.51875461437343562</v>
      </c>
      <c r="O222" s="23">
        <f t="shared" si="212"/>
        <v>0</v>
      </c>
      <c r="P222" s="23">
        <f t="shared" si="212"/>
        <v>0</v>
      </c>
      <c r="Q222" s="23">
        <f t="shared" si="212"/>
        <v>0</v>
      </c>
      <c r="R222" s="23">
        <f t="shared" si="212"/>
        <v>0</v>
      </c>
      <c r="S222" s="286"/>
      <c r="T222" s="23">
        <f t="shared" si="212"/>
        <v>0</v>
      </c>
      <c r="U222" s="23">
        <f t="shared" si="212"/>
        <v>1.0114015459723353</v>
      </c>
      <c r="V222" s="23">
        <f t="shared" si="212"/>
        <v>3.8305329536208306</v>
      </c>
      <c r="W222" s="23">
        <f t="shared" si="212"/>
        <v>3.8305329536208306</v>
      </c>
      <c r="X222" s="23">
        <f t="shared" si="212"/>
        <v>3.8305329536208306</v>
      </c>
      <c r="Y222" s="23">
        <f t="shared" si="212"/>
        <v>3.8305329536208306</v>
      </c>
      <c r="Z222" s="23">
        <f t="shared" si="212"/>
        <v>5.3287749111853708</v>
      </c>
      <c r="AA222" s="23">
        <f t="shared" si="212"/>
        <v>5.8475295255588069</v>
      </c>
      <c r="AB222" s="23">
        <f t="shared" si="212"/>
        <v>5.8475295255588069</v>
      </c>
      <c r="AC222" s="23">
        <f t="shared" si="212"/>
        <v>5.8475295255588069</v>
      </c>
      <c r="AD222" s="23">
        <f t="shared" si="212"/>
        <v>5.8475295255588069</v>
      </c>
      <c r="AE222" s="23">
        <f t="shared" si="212"/>
        <v>5.8475295255588069</v>
      </c>
    </row>
    <row r="223" spans="1:59" ht="15" customHeight="1">
      <c r="A223" s="152"/>
      <c r="B223" s="137">
        <v>38</v>
      </c>
      <c r="C223" s="140" t="s">
        <v>180</v>
      </c>
      <c r="D223" s="141"/>
      <c r="E223" s="94" t="s">
        <v>113</v>
      </c>
      <c r="F223" s="92" t="s">
        <v>18</v>
      </c>
      <c r="G223" s="23">
        <f>G181/G111</f>
        <v>0</v>
      </c>
      <c r="H223" s="23">
        <f t="shared" ref="H223:AE226" si="213">H181/H111</f>
        <v>0</v>
      </c>
      <c r="I223" s="23">
        <f>I181/I111</f>
        <v>0</v>
      </c>
      <c r="J223" s="23">
        <f t="shared" si="213"/>
        <v>0</v>
      </c>
      <c r="K223" s="23">
        <f t="shared" si="213"/>
        <v>0.6591203104786546</v>
      </c>
      <c r="L223" s="23">
        <f t="shared" si="213"/>
        <v>4.0778352738249239</v>
      </c>
      <c r="M223" s="23">
        <f>M181/M111</f>
        <v>10.308845053192652</v>
      </c>
      <c r="N223" s="23">
        <f t="shared" si="213"/>
        <v>16.266116171876707</v>
      </c>
      <c r="O223" s="23">
        <f t="shared" si="213"/>
        <v>0</v>
      </c>
      <c r="P223" s="23">
        <f t="shared" si="213"/>
        <v>0</v>
      </c>
      <c r="Q223" s="23">
        <f>Q181/Q111</f>
        <v>0</v>
      </c>
      <c r="R223" s="23">
        <f t="shared" si="213"/>
        <v>0</v>
      </c>
      <c r="S223" s="286"/>
      <c r="T223" s="23">
        <f t="shared" si="213"/>
        <v>0</v>
      </c>
      <c r="U223" s="23">
        <f t="shared" si="213"/>
        <v>0</v>
      </c>
      <c r="V223" s="23">
        <f t="shared" si="213"/>
        <v>0</v>
      </c>
      <c r="W223" s="23">
        <f t="shared" si="213"/>
        <v>0</v>
      </c>
      <c r="X223" s="23">
        <f t="shared" si="213"/>
        <v>0.6591203104786546</v>
      </c>
      <c r="Y223" s="23">
        <f t="shared" si="213"/>
        <v>4.7369555843035789</v>
      </c>
      <c r="Z223" s="23">
        <f t="shared" si="213"/>
        <v>15.10819844026476</v>
      </c>
      <c r="AA223" s="23">
        <f t="shared" si="213"/>
        <v>31.374314612141468</v>
      </c>
      <c r="AB223" s="23">
        <f t="shared" si="213"/>
        <v>31.374314612141468</v>
      </c>
      <c r="AC223" s="23">
        <f t="shared" si="213"/>
        <v>31.374314612141468</v>
      </c>
      <c r="AD223" s="23">
        <f t="shared" si="213"/>
        <v>31.374314612141468</v>
      </c>
      <c r="AE223" s="23">
        <f t="shared" si="213"/>
        <v>31.374314612141468</v>
      </c>
    </row>
    <row r="224" spans="1:59" ht="15" customHeight="1">
      <c r="A224" s="152"/>
      <c r="B224" s="138"/>
      <c r="C224" s="140" t="s">
        <v>180</v>
      </c>
      <c r="D224" s="141"/>
      <c r="E224" s="94" t="s">
        <v>114</v>
      </c>
      <c r="F224" s="92" t="s">
        <v>18</v>
      </c>
      <c r="G224" s="23">
        <f>G182/G112</f>
        <v>0</v>
      </c>
      <c r="H224" s="23">
        <f>H182/H112</f>
        <v>0</v>
      </c>
      <c r="I224" s="23">
        <f t="shared" si="213"/>
        <v>0</v>
      </c>
      <c r="J224" s="23">
        <f t="shared" si="213"/>
        <v>0</v>
      </c>
      <c r="K224" s="23">
        <f t="shared" si="213"/>
        <v>0.77647826086956528</v>
      </c>
      <c r="L224" s="23">
        <f t="shared" si="213"/>
        <v>0.48100000000000004</v>
      </c>
      <c r="M224" s="23">
        <f t="shared" si="213"/>
        <v>22.869804652776274</v>
      </c>
      <c r="N224" s="23">
        <f t="shared" si="213"/>
        <v>1.5329878802332895</v>
      </c>
      <c r="O224" s="23">
        <f t="shared" si="213"/>
        <v>0</v>
      </c>
      <c r="P224" s="23">
        <f t="shared" si="213"/>
        <v>0</v>
      </c>
      <c r="Q224" s="23">
        <f t="shared" si="213"/>
        <v>0</v>
      </c>
      <c r="R224" s="23">
        <f t="shared" si="213"/>
        <v>0</v>
      </c>
      <c r="S224" s="286"/>
      <c r="T224" s="23">
        <f t="shared" si="213"/>
        <v>0</v>
      </c>
      <c r="U224" s="23">
        <f t="shared" si="213"/>
        <v>0</v>
      </c>
      <c r="V224" s="23">
        <f t="shared" si="213"/>
        <v>0</v>
      </c>
      <c r="W224" s="23">
        <f t="shared" si="213"/>
        <v>0</v>
      </c>
      <c r="X224" s="23">
        <f t="shared" si="213"/>
        <v>0.77647826086956528</v>
      </c>
      <c r="Y224" s="23">
        <f t="shared" si="213"/>
        <v>1.2574782608695654</v>
      </c>
      <c r="Z224" s="23">
        <f t="shared" si="213"/>
        <v>24.123929492877743</v>
      </c>
      <c r="AA224" s="23">
        <f t="shared" si="213"/>
        <v>25.656917373111032</v>
      </c>
      <c r="AB224" s="23">
        <f t="shared" si="213"/>
        <v>25.656917373111032</v>
      </c>
      <c r="AC224" s="23">
        <f t="shared" si="213"/>
        <v>25.656917373111032</v>
      </c>
      <c r="AD224" s="23">
        <f t="shared" si="213"/>
        <v>25.656917373111032</v>
      </c>
      <c r="AE224" s="23">
        <f t="shared" si="213"/>
        <v>25.656917373111032</v>
      </c>
    </row>
    <row r="225" spans="1:59" ht="15" customHeight="1">
      <c r="A225" s="152"/>
      <c r="B225" s="138"/>
      <c r="C225" s="140" t="s">
        <v>180</v>
      </c>
      <c r="D225" s="141"/>
      <c r="E225" s="102" t="s">
        <v>115</v>
      </c>
      <c r="F225" s="92" t="s">
        <v>18</v>
      </c>
      <c r="G225" s="23">
        <f>G183/G113</f>
        <v>0</v>
      </c>
      <c r="H225" s="23">
        <f>H183/H113</f>
        <v>0</v>
      </c>
      <c r="I225" s="23">
        <f t="shared" si="213"/>
        <v>0</v>
      </c>
      <c r="J225" s="23">
        <f t="shared" si="213"/>
        <v>0</v>
      </c>
      <c r="K225" s="23">
        <f t="shared" si="213"/>
        <v>0.74484941492422785</v>
      </c>
      <c r="L225" s="23">
        <f t="shared" si="213"/>
        <v>0</v>
      </c>
      <c r="M225" s="23">
        <f t="shared" si="213"/>
        <v>0</v>
      </c>
      <c r="N225" s="23">
        <f t="shared" si="213"/>
        <v>0</v>
      </c>
      <c r="O225" s="23">
        <f t="shared" si="213"/>
        <v>0</v>
      </c>
      <c r="P225" s="23">
        <f t="shared" si="213"/>
        <v>0</v>
      </c>
      <c r="Q225" s="23">
        <f t="shared" si="213"/>
        <v>0</v>
      </c>
      <c r="R225" s="23">
        <f t="shared" si="213"/>
        <v>0</v>
      </c>
      <c r="S225" s="286"/>
      <c r="T225" s="23">
        <f t="shared" si="213"/>
        <v>0</v>
      </c>
      <c r="U225" s="23">
        <f t="shared" si="213"/>
        <v>0</v>
      </c>
      <c r="V225" s="23">
        <f t="shared" si="213"/>
        <v>0</v>
      </c>
      <c r="W225" s="23">
        <f t="shared" si="213"/>
        <v>0</v>
      </c>
      <c r="X225" s="23">
        <f t="shared" si="213"/>
        <v>0.74484941492422785</v>
      </c>
      <c r="Y225" s="23">
        <f t="shared" si="213"/>
        <v>0.74484941492422785</v>
      </c>
      <c r="Z225" s="23">
        <f t="shared" si="213"/>
        <v>0.75789412046005722</v>
      </c>
      <c r="AA225" s="23">
        <f t="shared" si="213"/>
        <v>0.75789412046005722</v>
      </c>
      <c r="AB225" s="23">
        <f t="shared" si="213"/>
        <v>0.75789412046005722</v>
      </c>
      <c r="AC225" s="23">
        <f t="shared" si="213"/>
        <v>0.75789412046005722</v>
      </c>
      <c r="AD225" s="23">
        <f t="shared" si="213"/>
        <v>0.75789412046005722</v>
      </c>
      <c r="AE225" s="23">
        <f t="shared" si="213"/>
        <v>0.75789412046005722</v>
      </c>
    </row>
    <row r="226" spans="1:59" ht="12.75">
      <c r="A226" s="152"/>
      <c r="B226" s="139"/>
      <c r="C226" s="165" t="s">
        <v>179</v>
      </c>
      <c r="D226" s="166"/>
      <c r="E226" s="167"/>
      <c r="F226" s="95" t="s">
        <v>18</v>
      </c>
      <c r="G226" s="23">
        <f>G184/G114</f>
        <v>0</v>
      </c>
      <c r="H226" s="23">
        <f t="shared" si="213"/>
        <v>0</v>
      </c>
      <c r="I226" s="23">
        <f t="shared" si="213"/>
        <v>0</v>
      </c>
      <c r="J226" s="23">
        <f t="shared" si="213"/>
        <v>0</v>
      </c>
      <c r="K226" s="23">
        <f t="shared" si="213"/>
        <v>0.73202807160292938</v>
      </c>
      <c r="L226" s="23">
        <f t="shared" si="213"/>
        <v>1.0743287225386493</v>
      </c>
      <c r="M226" s="23">
        <f t="shared" si="213"/>
        <v>7.8549536826237167</v>
      </c>
      <c r="N226" s="23">
        <f t="shared" si="213"/>
        <v>4.1947773653246081</v>
      </c>
      <c r="O226" s="23">
        <f t="shared" si="213"/>
        <v>0</v>
      </c>
      <c r="P226" s="23">
        <f t="shared" si="213"/>
        <v>0</v>
      </c>
      <c r="Q226" s="23">
        <f t="shared" si="213"/>
        <v>0</v>
      </c>
      <c r="R226" s="23">
        <f t="shared" si="213"/>
        <v>0</v>
      </c>
      <c r="S226" s="286"/>
      <c r="T226" s="23">
        <f t="shared" si="213"/>
        <v>0</v>
      </c>
      <c r="U226" s="23">
        <f t="shared" si="213"/>
        <v>0</v>
      </c>
      <c r="V226" s="23">
        <f t="shared" si="213"/>
        <v>0</v>
      </c>
      <c r="W226" s="23">
        <f t="shared" si="213"/>
        <v>0</v>
      </c>
      <c r="X226" s="23">
        <f t="shared" si="213"/>
        <v>0.73202807160292938</v>
      </c>
      <c r="Y226" s="23">
        <f t="shared" si="213"/>
        <v>1.8063567941415786</v>
      </c>
      <c r="Z226" s="23">
        <f t="shared" si="213"/>
        <v>9.6824487884938435</v>
      </c>
      <c r="AA226" s="23">
        <f t="shared" si="213"/>
        <v>13.87722615381845</v>
      </c>
      <c r="AB226" s="23">
        <f t="shared" si="213"/>
        <v>13.87722615381845</v>
      </c>
      <c r="AC226" s="23">
        <f t="shared" si="213"/>
        <v>13.87722615381845</v>
      </c>
      <c r="AD226" s="23">
        <f t="shared" si="213"/>
        <v>13.87722615381845</v>
      </c>
      <c r="AE226" s="23">
        <f t="shared" si="213"/>
        <v>13.87722615381845</v>
      </c>
    </row>
    <row r="227" spans="1:59" ht="15" customHeight="1">
      <c r="A227" s="152"/>
      <c r="B227" s="137">
        <v>39</v>
      </c>
      <c r="C227" s="140" t="s">
        <v>181</v>
      </c>
      <c r="D227" s="141"/>
      <c r="E227" s="94" t="s">
        <v>113</v>
      </c>
      <c r="F227" s="92" t="s">
        <v>18</v>
      </c>
      <c r="G227" s="23">
        <f>(G173+G181)/G111</f>
        <v>0</v>
      </c>
      <c r="H227" s="23">
        <f t="shared" ref="H227:AE230" si="214">(H173+H181)/H111</f>
        <v>4.2880983182406212</v>
      </c>
      <c r="I227" s="23">
        <f t="shared" si="214"/>
        <v>11.952436394997845</v>
      </c>
      <c r="J227" s="23">
        <f t="shared" si="214"/>
        <v>0</v>
      </c>
      <c r="K227" s="23">
        <f t="shared" si="214"/>
        <v>0.6591203104786546</v>
      </c>
      <c r="L227" s="23">
        <f t="shared" si="214"/>
        <v>4.0778352738249239</v>
      </c>
      <c r="M227" s="23">
        <f t="shared" si="214"/>
        <v>14.202678200843216</v>
      </c>
      <c r="N227" s="23">
        <f t="shared" si="214"/>
        <v>16.266116171876707</v>
      </c>
      <c r="O227" s="23">
        <f t="shared" si="214"/>
        <v>0</v>
      </c>
      <c r="P227" s="23">
        <f t="shared" si="214"/>
        <v>0</v>
      </c>
      <c r="Q227" s="23">
        <f t="shared" si="214"/>
        <v>0</v>
      </c>
      <c r="R227" s="23">
        <f t="shared" si="214"/>
        <v>0</v>
      </c>
      <c r="S227" s="286"/>
      <c r="T227" s="23">
        <f t="shared" si="214"/>
        <v>0</v>
      </c>
      <c r="U227" s="23">
        <f t="shared" si="214"/>
        <v>4.2880983182406212</v>
      </c>
      <c r="V227" s="23">
        <f t="shared" si="214"/>
        <v>16.240534713238468</v>
      </c>
      <c r="W227" s="23">
        <f t="shared" si="214"/>
        <v>16.240534713238468</v>
      </c>
      <c r="X227" s="23">
        <f t="shared" si="214"/>
        <v>16.899655023717123</v>
      </c>
      <c r="Y227" s="23">
        <f t="shared" si="214"/>
        <v>20.977490297542047</v>
      </c>
      <c r="Z227" s="23">
        <f t="shared" si="214"/>
        <v>35.456495620071216</v>
      </c>
      <c r="AA227" s="23">
        <f t="shared" si="214"/>
        <v>51.722611791947926</v>
      </c>
      <c r="AB227" s="23">
        <f t="shared" si="214"/>
        <v>51.722611791947926</v>
      </c>
      <c r="AC227" s="23">
        <f t="shared" si="214"/>
        <v>51.722611791947926</v>
      </c>
      <c r="AD227" s="23">
        <f t="shared" si="214"/>
        <v>51.722611791947926</v>
      </c>
      <c r="AE227" s="23">
        <f t="shared" si="214"/>
        <v>51.722611791947926</v>
      </c>
      <c r="AH227" s="55"/>
      <c r="AI227" s="55"/>
      <c r="AJ227" s="55"/>
      <c r="AK227" s="55"/>
      <c r="AL227" s="55"/>
      <c r="AM227" s="55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  <c r="BA227" s="55"/>
      <c r="BB227" s="55"/>
      <c r="BC227" s="55"/>
      <c r="BD227" s="55"/>
      <c r="BE227" s="55"/>
      <c r="BF227" s="55"/>
      <c r="BG227" s="55"/>
    </row>
    <row r="228" spans="1:59" ht="15" customHeight="1">
      <c r="A228" s="152"/>
      <c r="B228" s="138"/>
      <c r="C228" s="140" t="s">
        <v>181</v>
      </c>
      <c r="D228" s="141"/>
      <c r="E228" s="94" t="s">
        <v>114</v>
      </c>
      <c r="F228" s="92" t="s">
        <v>18</v>
      </c>
      <c r="G228" s="23">
        <f>(G174+G182)/G112</f>
        <v>0</v>
      </c>
      <c r="H228" s="23">
        <f t="shared" si="214"/>
        <v>0</v>
      </c>
      <c r="I228" s="23">
        <f t="shared" si="214"/>
        <v>0</v>
      </c>
      <c r="J228" s="23">
        <f t="shared" si="214"/>
        <v>0</v>
      </c>
      <c r="K228" s="23">
        <f t="shared" si="214"/>
        <v>0.77647826086956528</v>
      </c>
      <c r="L228" s="23">
        <f t="shared" si="214"/>
        <v>0.48100000000000004</v>
      </c>
      <c r="M228" s="23">
        <f t="shared" si="214"/>
        <v>25.129978535654669</v>
      </c>
      <c r="N228" s="23">
        <f t="shared" si="214"/>
        <v>3.7190555688051514</v>
      </c>
      <c r="O228" s="23">
        <f t="shared" si="214"/>
        <v>0</v>
      </c>
      <c r="P228" s="23">
        <f t="shared" si="214"/>
        <v>0</v>
      </c>
      <c r="Q228" s="23">
        <f t="shared" si="214"/>
        <v>0</v>
      </c>
      <c r="R228" s="23">
        <f t="shared" si="214"/>
        <v>0</v>
      </c>
      <c r="S228" s="286"/>
      <c r="T228" s="23">
        <f t="shared" si="214"/>
        <v>0</v>
      </c>
      <c r="U228" s="23">
        <f t="shared" si="214"/>
        <v>0</v>
      </c>
      <c r="V228" s="23">
        <f t="shared" si="214"/>
        <v>0</v>
      </c>
      <c r="W228" s="23">
        <f t="shared" si="214"/>
        <v>0</v>
      </c>
      <c r="X228" s="23">
        <f t="shared" si="214"/>
        <v>0.77647826086956528</v>
      </c>
      <c r="Y228" s="23">
        <f t="shared" si="214"/>
        <v>1.2574782608695654</v>
      </c>
      <c r="Z228" s="23">
        <f t="shared" si="214"/>
        <v>26.384103375756137</v>
      </c>
      <c r="AA228" s="23">
        <f t="shared" si="214"/>
        <v>30.103158944561287</v>
      </c>
      <c r="AB228" s="23">
        <f t="shared" si="214"/>
        <v>30.103158944561287</v>
      </c>
      <c r="AC228" s="23">
        <f t="shared" si="214"/>
        <v>30.103158944561287</v>
      </c>
      <c r="AD228" s="23">
        <f t="shared" si="214"/>
        <v>30.103158944561287</v>
      </c>
      <c r="AE228" s="23">
        <f t="shared" si="214"/>
        <v>30.103158944561287</v>
      </c>
      <c r="AH228" s="55"/>
      <c r="AI228" s="55"/>
      <c r="AJ228" s="55"/>
      <c r="AK228" s="55"/>
      <c r="AL228" s="55"/>
      <c r="AM228" s="55"/>
      <c r="AN228" s="55"/>
      <c r="AO228" s="55"/>
      <c r="AP228" s="55"/>
      <c r="AQ228" s="55"/>
      <c r="AR228" s="55"/>
      <c r="AS228" s="55"/>
      <c r="AT228" s="55"/>
      <c r="AU228" s="55"/>
      <c r="AV228" s="55"/>
      <c r="AW228" s="55"/>
      <c r="AX228" s="55"/>
      <c r="AY228" s="55"/>
      <c r="AZ228" s="55"/>
      <c r="BA228" s="55"/>
      <c r="BB228" s="55"/>
      <c r="BC228" s="55"/>
      <c r="BD228" s="55"/>
      <c r="BE228" s="55"/>
      <c r="BF228" s="55"/>
      <c r="BG228" s="55"/>
    </row>
    <row r="229" spans="1:59" ht="15" customHeight="1">
      <c r="A229" s="152"/>
      <c r="B229" s="138"/>
      <c r="C229" s="140" t="s">
        <v>181</v>
      </c>
      <c r="D229" s="141"/>
      <c r="E229" s="102" t="s">
        <v>115</v>
      </c>
      <c r="F229" s="92" t="s">
        <v>18</v>
      </c>
      <c r="G229" s="23">
        <f>(G175+G183)/G113</f>
        <v>0</v>
      </c>
      <c r="H229" s="23">
        <f t="shared" si="214"/>
        <v>0</v>
      </c>
      <c r="I229" s="23">
        <f t="shared" si="214"/>
        <v>0</v>
      </c>
      <c r="J229" s="23">
        <f t="shared" si="214"/>
        <v>0</v>
      </c>
      <c r="K229" s="23">
        <f t="shared" si="214"/>
        <v>0.74484941492422785</v>
      </c>
      <c r="L229" s="23">
        <f t="shared" si="214"/>
        <v>0</v>
      </c>
      <c r="M229" s="23">
        <f t="shared" si="214"/>
        <v>0</v>
      </c>
      <c r="N229" s="23">
        <f t="shared" si="214"/>
        <v>0</v>
      </c>
      <c r="O229" s="23">
        <f t="shared" si="214"/>
        <v>0</v>
      </c>
      <c r="P229" s="23">
        <f t="shared" si="214"/>
        <v>0</v>
      </c>
      <c r="Q229" s="23">
        <f t="shared" si="214"/>
        <v>0</v>
      </c>
      <c r="R229" s="23">
        <f t="shared" si="214"/>
        <v>0</v>
      </c>
      <c r="S229" s="286"/>
      <c r="T229" s="23">
        <f t="shared" si="214"/>
        <v>0</v>
      </c>
      <c r="U229" s="23">
        <f t="shared" si="214"/>
        <v>0</v>
      </c>
      <c r="V229" s="23">
        <f t="shared" si="214"/>
        <v>0</v>
      </c>
      <c r="W229" s="23">
        <f t="shared" si="214"/>
        <v>0</v>
      </c>
      <c r="X229" s="23">
        <f t="shared" si="214"/>
        <v>0.74484941492422785</v>
      </c>
      <c r="Y229" s="23">
        <f t="shared" si="214"/>
        <v>0.74484941492422785</v>
      </c>
      <c r="Z229" s="23">
        <f t="shared" si="214"/>
        <v>0.75789412046005722</v>
      </c>
      <c r="AA229" s="23">
        <f t="shared" si="214"/>
        <v>0.75789412046005722</v>
      </c>
      <c r="AB229" s="23">
        <f t="shared" si="214"/>
        <v>0.75789412046005722</v>
      </c>
      <c r="AC229" s="23">
        <f t="shared" si="214"/>
        <v>0.75789412046005722</v>
      </c>
      <c r="AD229" s="23">
        <f t="shared" si="214"/>
        <v>0.75789412046005722</v>
      </c>
      <c r="AE229" s="23">
        <f t="shared" si="214"/>
        <v>0.75789412046005722</v>
      </c>
      <c r="AH229" s="55"/>
      <c r="AI229" s="55"/>
      <c r="AJ229" s="55"/>
      <c r="AK229" s="55"/>
      <c r="AL229" s="55"/>
      <c r="AM229" s="55"/>
      <c r="AN229" s="55"/>
      <c r="AO229" s="55"/>
      <c r="AP229" s="55"/>
      <c r="AQ229" s="55"/>
      <c r="AR229" s="55"/>
      <c r="AS229" s="55"/>
      <c r="AT229" s="55"/>
      <c r="AU229" s="55"/>
      <c r="AV229" s="55"/>
      <c r="AW229" s="55"/>
      <c r="AX229" s="55"/>
      <c r="AY229" s="55"/>
      <c r="AZ229" s="55"/>
      <c r="BA229" s="55"/>
      <c r="BB229" s="55"/>
      <c r="BC229" s="55"/>
      <c r="BD229" s="55"/>
      <c r="BE229" s="55"/>
      <c r="BF229" s="55"/>
      <c r="BG229" s="55"/>
    </row>
    <row r="230" spans="1:59" ht="12.75">
      <c r="A230" s="152"/>
      <c r="B230" s="139"/>
      <c r="C230" s="165" t="s">
        <v>182</v>
      </c>
      <c r="D230" s="166"/>
      <c r="E230" s="167"/>
      <c r="F230" s="95" t="s">
        <v>18</v>
      </c>
      <c r="G230" s="23">
        <f>(G176+G184)/G114</f>
        <v>0</v>
      </c>
      <c r="H230" s="23">
        <f t="shared" si="214"/>
        <v>1.0114015459723353</v>
      </c>
      <c r="I230" s="23">
        <f t="shared" si="214"/>
        <v>2.819131407648495</v>
      </c>
      <c r="J230" s="23">
        <f t="shared" si="214"/>
        <v>0</v>
      </c>
      <c r="K230" s="23">
        <f t="shared" si="214"/>
        <v>0.73202807160292938</v>
      </c>
      <c r="L230" s="23">
        <f t="shared" si="214"/>
        <v>1.0743287225386493</v>
      </c>
      <c r="M230" s="23">
        <f t="shared" si="214"/>
        <v>9.3083700553853426</v>
      </c>
      <c r="N230" s="23">
        <f t="shared" si="214"/>
        <v>4.7135319796980433</v>
      </c>
      <c r="O230" s="23">
        <f t="shared" si="214"/>
        <v>0</v>
      </c>
      <c r="P230" s="23">
        <f t="shared" si="214"/>
        <v>0</v>
      </c>
      <c r="Q230" s="23">
        <f t="shared" si="214"/>
        <v>0</v>
      </c>
      <c r="R230" s="23">
        <f t="shared" si="214"/>
        <v>0</v>
      </c>
      <c r="S230" s="286"/>
      <c r="T230" s="23">
        <f t="shared" si="214"/>
        <v>0</v>
      </c>
      <c r="U230" s="23">
        <f t="shared" si="214"/>
        <v>1.0114015459723353</v>
      </c>
      <c r="V230" s="23">
        <f t="shared" si="214"/>
        <v>3.8305329536208306</v>
      </c>
      <c r="W230" s="23">
        <f t="shared" si="214"/>
        <v>3.8305329536208306</v>
      </c>
      <c r="X230" s="23">
        <f t="shared" si="214"/>
        <v>4.5625610252237605</v>
      </c>
      <c r="Y230" s="23">
        <f t="shared" si="214"/>
        <v>5.6368897477624094</v>
      </c>
      <c r="Z230" s="23">
        <f t="shared" si="214"/>
        <v>15.011223699679213</v>
      </c>
      <c r="AA230" s="23">
        <f t="shared" si="214"/>
        <v>19.724755679377257</v>
      </c>
      <c r="AB230" s="23">
        <f t="shared" si="214"/>
        <v>19.724755679377257</v>
      </c>
      <c r="AC230" s="23">
        <f t="shared" si="214"/>
        <v>19.724755679377257</v>
      </c>
      <c r="AD230" s="23">
        <f t="shared" si="214"/>
        <v>19.724755679377257</v>
      </c>
      <c r="AE230" s="23">
        <f t="shared" si="214"/>
        <v>19.724755679377257</v>
      </c>
      <c r="AH230" s="55"/>
      <c r="AI230" s="55"/>
      <c r="AJ230" s="55"/>
      <c r="AK230" s="55"/>
      <c r="AL230" s="55"/>
      <c r="AM230" s="55"/>
      <c r="AN230" s="55"/>
      <c r="AO230" s="55"/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55"/>
      <c r="BE230" s="55"/>
      <c r="BF230" s="55"/>
      <c r="BG230" s="55"/>
    </row>
    <row r="231" spans="1:59" ht="12.75">
      <c r="A231" s="152"/>
      <c r="B231" s="137">
        <v>40</v>
      </c>
      <c r="C231" s="131" t="s">
        <v>183</v>
      </c>
      <c r="D231" s="131"/>
      <c r="E231" s="94" t="s">
        <v>113</v>
      </c>
      <c r="F231" s="92" t="s">
        <v>18</v>
      </c>
      <c r="G231" s="23">
        <f>G189/G111</f>
        <v>0</v>
      </c>
      <c r="H231" s="23">
        <f t="shared" ref="H231:AE234" si="215">H189/H111</f>
        <v>0</v>
      </c>
      <c r="I231" s="23">
        <f t="shared" si="215"/>
        <v>0</v>
      </c>
      <c r="J231" s="23">
        <f t="shared" si="215"/>
        <v>0</v>
      </c>
      <c r="K231" s="23">
        <f t="shared" si="215"/>
        <v>0</v>
      </c>
      <c r="L231" s="23">
        <f t="shared" si="215"/>
        <v>0</v>
      </c>
      <c r="M231" s="23">
        <f t="shared" si="215"/>
        <v>0</v>
      </c>
      <c r="N231" s="23">
        <f>N189/N111</f>
        <v>0</v>
      </c>
      <c r="O231" s="23">
        <f t="shared" si="215"/>
        <v>0</v>
      </c>
      <c r="P231" s="23">
        <f t="shared" si="215"/>
        <v>0</v>
      </c>
      <c r="Q231" s="23">
        <f t="shared" si="215"/>
        <v>0</v>
      </c>
      <c r="R231" s="23">
        <f t="shared" si="215"/>
        <v>0</v>
      </c>
      <c r="S231" s="286"/>
      <c r="T231" s="23">
        <f t="shared" si="215"/>
        <v>0</v>
      </c>
      <c r="U231" s="23">
        <f t="shared" si="215"/>
        <v>0</v>
      </c>
      <c r="V231" s="23">
        <f t="shared" si="215"/>
        <v>0</v>
      </c>
      <c r="W231" s="23">
        <f t="shared" si="215"/>
        <v>0</v>
      </c>
      <c r="X231" s="23">
        <f t="shared" si="215"/>
        <v>0</v>
      </c>
      <c r="Y231" s="23">
        <f t="shared" si="215"/>
        <v>0</v>
      </c>
      <c r="Z231" s="23">
        <f t="shared" si="215"/>
        <v>0</v>
      </c>
      <c r="AA231" s="23">
        <f t="shared" si="215"/>
        <v>0</v>
      </c>
      <c r="AB231" s="23">
        <f t="shared" si="215"/>
        <v>0</v>
      </c>
      <c r="AC231" s="23">
        <f t="shared" si="215"/>
        <v>0</v>
      </c>
      <c r="AD231" s="23">
        <f t="shared" si="215"/>
        <v>0</v>
      </c>
      <c r="AE231" s="23">
        <f t="shared" si="215"/>
        <v>0</v>
      </c>
      <c r="AH231" s="55"/>
      <c r="AI231" s="55"/>
      <c r="AJ231" s="55"/>
      <c r="AK231" s="55"/>
      <c r="AL231" s="55"/>
      <c r="AM231" s="55"/>
      <c r="AN231" s="55"/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  <c r="BA231" s="55"/>
      <c r="BB231" s="55"/>
      <c r="BC231" s="55"/>
      <c r="BD231" s="55"/>
      <c r="BE231" s="55"/>
      <c r="BF231" s="55"/>
      <c r="BG231" s="55"/>
    </row>
    <row r="232" spans="1:59" ht="12.75">
      <c r="A232" s="152"/>
      <c r="B232" s="138"/>
      <c r="C232" s="131" t="s">
        <v>183</v>
      </c>
      <c r="D232" s="131"/>
      <c r="E232" s="94" t="s">
        <v>114</v>
      </c>
      <c r="F232" s="92" t="s">
        <v>18</v>
      </c>
      <c r="G232" s="23">
        <f>G190/G112</f>
        <v>0</v>
      </c>
      <c r="H232" s="23">
        <f t="shared" si="215"/>
        <v>0</v>
      </c>
      <c r="I232" s="23">
        <f t="shared" si="215"/>
        <v>0</v>
      </c>
      <c r="J232" s="23">
        <f t="shared" si="215"/>
        <v>0</v>
      </c>
      <c r="K232" s="23">
        <f t="shared" si="215"/>
        <v>0</v>
      </c>
      <c r="L232" s="23">
        <f t="shared" si="215"/>
        <v>0</v>
      </c>
      <c r="M232" s="23">
        <f t="shared" si="215"/>
        <v>0</v>
      </c>
      <c r="N232" s="23">
        <f t="shared" si="215"/>
        <v>0</v>
      </c>
      <c r="O232" s="23">
        <f t="shared" si="215"/>
        <v>0</v>
      </c>
      <c r="P232" s="23">
        <f t="shared" si="215"/>
        <v>0</v>
      </c>
      <c r="Q232" s="23">
        <f t="shared" si="215"/>
        <v>0</v>
      </c>
      <c r="R232" s="23">
        <f t="shared" si="215"/>
        <v>0</v>
      </c>
      <c r="S232" s="286"/>
      <c r="T232" s="23">
        <f t="shared" si="215"/>
        <v>0</v>
      </c>
      <c r="U232" s="23">
        <f t="shared" si="215"/>
        <v>0</v>
      </c>
      <c r="V232" s="23">
        <f t="shared" si="215"/>
        <v>0</v>
      </c>
      <c r="W232" s="23">
        <f t="shared" si="215"/>
        <v>0</v>
      </c>
      <c r="X232" s="23">
        <f t="shared" si="215"/>
        <v>0</v>
      </c>
      <c r="Y232" s="23">
        <f t="shared" si="215"/>
        <v>0</v>
      </c>
      <c r="Z232" s="23">
        <f t="shared" si="215"/>
        <v>0</v>
      </c>
      <c r="AA232" s="23">
        <f t="shared" si="215"/>
        <v>0</v>
      </c>
      <c r="AB232" s="23">
        <f t="shared" si="215"/>
        <v>0</v>
      </c>
      <c r="AC232" s="23">
        <f t="shared" si="215"/>
        <v>0</v>
      </c>
      <c r="AD232" s="23">
        <f t="shared" si="215"/>
        <v>0</v>
      </c>
      <c r="AE232" s="23">
        <f t="shared" si="215"/>
        <v>0</v>
      </c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55"/>
      <c r="BE232" s="55"/>
      <c r="BF232" s="55"/>
      <c r="BG232" s="55"/>
    </row>
    <row r="233" spans="1:59" ht="12.75">
      <c r="A233" s="152"/>
      <c r="B233" s="138"/>
      <c r="C233" s="131" t="s">
        <v>183</v>
      </c>
      <c r="D233" s="131"/>
      <c r="E233" s="102" t="s">
        <v>115</v>
      </c>
      <c r="F233" s="92" t="s">
        <v>18</v>
      </c>
      <c r="G233" s="23">
        <f>G191/G113</f>
        <v>0</v>
      </c>
      <c r="H233" s="23">
        <f t="shared" si="215"/>
        <v>0</v>
      </c>
      <c r="I233" s="23">
        <f t="shared" si="215"/>
        <v>0</v>
      </c>
      <c r="J233" s="23">
        <f t="shared" si="215"/>
        <v>0</v>
      </c>
      <c r="K233" s="23">
        <f t="shared" si="215"/>
        <v>0</v>
      </c>
      <c r="L233" s="23">
        <f t="shared" si="215"/>
        <v>0</v>
      </c>
      <c r="M233" s="23">
        <f t="shared" si="215"/>
        <v>0</v>
      </c>
      <c r="N233" s="23">
        <f t="shared" si="215"/>
        <v>0</v>
      </c>
      <c r="O233" s="23">
        <f t="shared" si="215"/>
        <v>0</v>
      </c>
      <c r="P233" s="23">
        <f t="shared" si="215"/>
        <v>0</v>
      </c>
      <c r="Q233" s="23">
        <f t="shared" si="215"/>
        <v>0</v>
      </c>
      <c r="R233" s="23">
        <f t="shared" si="215"/>
        <v>0</v>
      </c>
      <c r="S233" s="286"/>
      <c r="T233" s="23">
        <f t="shared" si="215"/>
        <v>0</v>
      </c>
      <c r="U233" s="23">
        <f t="shared" si="215"/>
        <v>0</v>
      </c>
      <c r="V233" s="23">
        <f t="shared" si="215"/>
        <v>0</v>
      </c>
      <c r="W233" s="23">
        <f t="shared" si="215"/>
        <v>0</v>
      </c>
      <c r="X233" s="23">
        <f t="shared" si="215"/>
        <v>0</v>
      </c>
      <c r="Y233" s="23">
        <f t="shared" si="215"/>
        <v>0</v>
      </c>
      <c r="Z233" s="23">
        <f t="shared" si="215"/>
        <v>0</v>
      </c>
      <c r="AA233" s="23">
        <f t="shared" si="215"/>
        <v>0</v>
      </c>
      <c r="AB233" s="23">
        <f t="shared" si="215"/>
        <v>0</v>
      </c>
      <c r="AC233" s="23">
        <f t="shared" si="215"/>
        <v>0</v>
      </c>
      <c r="AD233" s="23">
        <f t="shared" si="215"/>
        <v>0</v>
      </c>
      <c r="AE233" s="23">
        <f t="shared" si="215"/>
        <v>0</v>
      </c>
      <c r="AH233" s="55"/>
      <c r="AI233" s="55"/>
      <c r="AJ233" s="55"/>
      <c r="AK233" s="55"/>
      <c r="AL233" s="55"/>
      <c r="AM233" s="55"/>
      <c r="AN233" s="55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  <c r="BA233" s="55"/>
      <c r="BB233" s="55"/>
      <c r="BC233" s="55"/>
      <c r="BD233" s="55"/>
      <c r="BE233" s="55"/>
      <c r="BF233" s="55"/>
      <c r="BG233" s="55"/>
    </row>
    <row r="234" spans="1:59" ht="12.75">
      <c r="A234" s="152"/>
      <c r="B234" s="139"/>
      <c r="C234" s="132" t="s">
        <v>184</v>
      </c>
      <c r="D234" s="169"/>
      <c r="E234" s="169"/>
      <c r="F234" s="95" t="s">
        <v>18</v>
      </c>
      <c r="G234" s="23">
        <f>G192/G114</f>
        <v>0</v>
      </c>
      <c r="H234" s="23">
        <f t="shared" si="215"/>
        <v>0</v>
      </c>
      <c r="I234" s="23">
        <f t="shared" si="215"/>
        <v>0</v>
      </c>
      <c r="J234" s="23">
        <f t="shared" si="215"/>
        <v>0</v>
      </c>
      <c r="K234" s="23">
        <f t="shared" si="215"/>
        <v>0</v>
      </c>
      <c r="L234" s="23">
        <f t="shared" si="215"/>
        <v>0</v>
      </c>
      <c r="M234" s="23">
        <f t="shared" si="215"/>
        <v>0</v>
      </c>
      <c r="N234" s="23">
        <f t="shared" si="215"/>
        <v>0</v>
      </c>
      <c r="O234" s="23">
        <f t="shared" si="215"/>
        <v>0</v>
      </c>
      <c r="P234" s="23">
        <f t="shared" si="215"/>
        <v>0</v>
      </c>
      <c r="Q234" s="23">
        <f t="shared" si="215"/>
        <v>0</v>
      </c>
      <c r="R234" s="23">
        <f t="shared" si="215"/>
        <v>0</v>
      </c>
      <c r="S234" s="286"/>
      <c r="T234" s="23">
        <f t="shared" si="215"/>
        <v>0</v>
      </c>
      <c r="U234" s="23">
        <f t="shared" si="215"/>
        <v>0</v>
      </c>
      <c r="V234" s="23">
        <f t="shared" si="215"/>
        <v>0</v>
      </c>
      <c r="W234" s="23">
        <f t="shared" si="215"/>
        <v>0</v>
      </c>
      <c r="X234" s="23">
        <f t="shared" si="215"/>
        <v>0</v>
      </c>
      <c r="Y234" s="23">
        <f t="shared" si="215"/>
        <v>0</v>
      </c>
      <c r="Z234" s="23">
        <f t="shared" si="215"/>
        <v>0</v>
      </c>
      <c r="AA234" s="23">
        <f t="shared" si="215"/>
        <v>0</v>
      </c>
      <c r="AB234" s="23">
        <f t="shared" si="215"/>
        <v>0</v>
      </c>
      <c r="AC234" s="23">
        <f t="shared" si="215"/>
        <v>0</v>
      </c>
      <c r="AD234" s="23">
        <f t="shared" si="215"/>
        <v>0</v>
      </c>
      <c r="AE234" s="23">
        <f t="shared" si="215"/>
        <v>0</v>
      </c>
      <c r="AH234" s="55"/>
      <c r="AI234" s="55"/>
      <c r="AJ234" s="55"/>
      <c r="AK234" s="55"/>
      <c r="AL234" s="55"/>
      <c r="AM234" s="55"/>
      <c r="AN234" s="55"/>
      <c r="AO234" s="55"/>
      <c r="AP234" s="55"/>
      <c r="AQ234" s="55"/>
      <c r="AR234" s="55"/>
      <c r="AS234" s="55"/>
      <c r="AT234" s="55"/>
      <c r="AU234" s="55"/>
      <c r="AV234" s="55"/>
      <c r="AW234" s="55"/>
      <c r="AX234" s="55"/>
      <c r="AY234" s="55"/>
      <c r="AZ234" s="55"/>
      <c r="BA234" s="55"/>
      <c r="BB234" s="55"/>
      <c r="BC234" s="55"/>
      <c r="BD234" s="55"/>
      <c r="BE234" s="55"/>
      <c r="BF234" s="55"/>
      <c r="BG234" s="55"/>
    </row>
    <row r="235" spans="1:59" ht="12.75">
      <c r="A235" s="152"/>
      <c r="B235" s="137">
        <v>41</v>
      </c>
      <c r="C235" s="140" t="s">
        <v>185</v>
      </c>
      <c r="D235" s="141"/>
      <c r="E235" s="94" t="s">
        <v>113</v>
      </c>
      <c r="F235" s="92" t="s">
        <v>18</v>
      </c>
      <c r="G235" s="23">
        <f>G164/G111</f>
        <v>0</v>
      </c>
      <c r="H235" s="23">
        <f t="shared" ref="H235:AE238" si="216">H164/H111</f>
        <v>0</v>
      </c>
      <c r="I235" s="23">
        <f t="shared" si="216"/>
        <v>0</v>
      </c>
      <c r="J235" s="23">
        <f t="shared" si="216"/>
        <v>0</v>
      </c>
      <c r="K235" s="23">
        <f t="shared" si="216"/>
        <v>0</v>
      </c>
      <c r="L235" s="23">
        <f t="shared" si="216"/>
        <v>0</v>
      </c>
      <c r="M235" s="23">
        <f t="shared" si="216"/>
        <v>0</v>
      </c>
      <c r="N235" s="23">
        <f t="shared" si="216"/>
        <v>0</v>
      </c>
      <c r="O235" s="23">
        <f t="shared" si="216"/>
        <v>0</v>
      </c>
      <c r="P235" s="23">
        <f t="shared" si="216"/>
        <v>0</v>
      </c>
      <c r="Q235" s="23">
        <f t="shared" si="216"/>
        <v>0</v>
      </c>
      <c r="R235" s="23">
        <f t="shared" si="216"/>
        <v>0</v>
      </c>
      <c r="S235" s="286"/>
      <c r="T235" s="23">
        <f t="shared" si="216"/>
        <v>0</v>
      </c>
      <c r="U235" s="23">
        <f t="shared" si="216"/>
        <v>0</v>
      </c>
      <c r="V235" s="23">
        <f t="shared" si="216"/>
        <v>0</v>
      </c>
      <c r="W235" s="23">
        <f t="shared" si="216"/>
        <v>0</v>
      </c>
      <c r="X235" s="23">
        <f t="shared" si="216"/>
        <v>0</v>
      </c>
      <c r="Y235" s="23">
        <f t="shared" si="216"/>
        <v>0</v>
      </c>
      <c r="Z235" s="23">
        <f t="shared" si="216"/>
        <v>0</v>
      </c>
      <c r="AA235" s="23">
        <f t="shared" si="216"/>
        <v>0</v>
      </c>
      <c r="AB235" s="23">
        <f t="shared" si="216"/>
        <v>0</v>
      </c>
      <c r="AC235" s="23">
        <f t="shared" si="216"/>
        <v>0</v>
      </c>
      <c r="AD235" s="23">
        <f t="shared" si="216"/>
        <v>0</v>
      </c>
      <c r="AE235" s="23">
        <f t="shared" si="216"/>
        <v>0</v>
      </c>
      <c r="AH235" s="55"/>
      <c r="AI235" s="55"/>
      <c r="AJ235" s="55"/>
      <c r="AK235" s="55"/>
      <c r="AL235" s="55"/>
      <c r="AM235" s="55"/>
      <c r="AN235" s="55"/>
      <c r="AO235" s="55"/>
      <c r="AP235" s="55"/>
      <c r="AQ235" s="55"/>
      <c r="AR235" s="55"/>
      <c r="AS235" s="55"/>
      <c r="AT235" s="55"/>
      <c r="AU235" s="55"/>
      <c r="AV235" s="55"/>
      <c r="AW235" s="55"/>
      <c r="AX235" s="55"/>
      <c r="AY235" s="55"/>
      <c r="AZ235" s="55"/>
      <c r="BA235" s="55"/>
      <c r="BB235" s="55"/>
      <c r="BC235" s="55"/>
      <c r="BD235" s="55"/>
      <c r="BE235" s="55"/>
      <c r="BF235" s="55"/>
      <c r="BG235" s="55"/>
    </row>
    <row r="236" spans="1:59" ht="15" customHeight="1">
      <c r="A236" s="152"/>
      <c r="B236" s="138"/>
      <c r="C236" s="140" t="s">
        <v>185</v>
      </c>
      <c r="D236" s="141"/>
      <c r="E236" s="94" t="s">
        <v>114</v>
      </c>
      <c r="F236" s="92" t="s">
        <v>18</v>
      </c>
      <c r="G236" s="23">
        <f>G165/G112</f>
        <v>0</v>
      </c>
      <c r="H236" s="23">
        <f t="shared" si="216"/>
        <v>0</v>
      </c>
      <c r="I236" s="23">
        <f t="shared" si="216"/>
        <v>0</v>
      </c>
      <c r="J236" s="23">
        <f t="shared" si="216"/>
        <v>0</v>
      </c>
      <c r="K236" s="23">
        <f t="shared" si="216"/>
        <v>0</v>
      </c>
      <c r="L236" s="23">
        <f t="shared" si="216"/>
        <v>0</v>
      </c>
      <c r="M236" s="23">
        <f t="shared" si="216"/>
        <v>0</v>
      </c>
      <c r="N236" s="23">
        <f t="shared" si="216"/>
        <v>0</v>
      </c>
      <c r="O236" s="23">
        <f t="shared" si="216"/>
        <v>0</v>
      </c>
      <c r="P236" s="23">
        <f t="shared" si="216"/>
        <v>0</v>
      </c>
      <c r="Q236" s="23">
        <f t="shared" si="216"/>
        <v>0</v>
      </c>
      <c r="R236" s="23">
        <f t="shared" si="216"/>
        <v>0</v>
      </c>
      <c r="S236" s="286"/>
      <c r="T236" s="23">
        <f t="shared" si="216"/>
        <v>0</v>
      </c>
      <c r="U236" s="23">
        <f t="shared" si="216"/>
        <v>0</v>
      </c>
      <c r="V236" s="23">
        <f t="shared" si="216"/>
        <v>0</v>
      </c>
      <c r="W236" s="23">
        <f t="shared" si="216"/>
        <v>0</v>
      </c>
      <c r="X236" s="23">
        <f t="shared" si="216"/>
        <v>0</v>
      </c>
      <c r="Y236" s="23">
        <f t="shared" si="216"/>
        <v>0</v>
      </c>
      <c r="Z236" s="23">
        <f t="shared" si="216"/>
        <v>0</v>
      </c>
      <c r="AA236" s="23">
        <f t="shared" si="216"/>
        <v>0</v>
      </c>
      <c r="AB236" s="23">
        <f t="shared" si="216"/>
        <v>0</v>
      </c>
      <c r="AC236" s="23">
        <f t="shared" si="216"/>
        <v>0</v>
      </c>
      <c r="AD236" s="23">
        <f t="shared" si="216"/>
        <v>0</v>
      </c>
      <c r="AE236" s="23">
        <f t="shared" si="216"/>
        <v>0</v>
      </c>
      <c r="AH236" s="55"/>
      <c r="AI236" s="55"/>
      <c r="AJ236" s="55"/>
      <c r="AK236" s="55"/>
      <c r="AL236" s="55"/>
      <c r="AM236" s="55"/>
      <c r="AN236" s="55"/>
      <c r="AO236" s="55"/>
      <c r="AP236" s="55"/>
      <c r="AQ236" s="55"/>
      <c r="AR236" s="55"/>
      <c r="AS236" s="55"/>
      <c r="AT236" s="55"/>
      <c r="AU236" s="55"/>
      <c r="AV236" s="55"/>
      <c r="AW236" s="55"/>
      <c r="AX236" s="55"/>
      <c r="AY236" s="55"/>
      <c r="AZ236" s="55"/>
      <c r="BA236" s="55"/>
      <c r="BB236" s="55"/>
      <c r="BC236" s="55"/>
      <c r="BD236" s="55"/>
      <c r="BE236" s="55"/>
      <c r="BF236" s="55"/>
      <c r="BG236" s="55"/>
    </row>
    <row r="237" spans="1:59" ht="15" customHeight="1">
      <c r="A237" s="152"/>
      <c r="B237" s="138"/>
      <c r="C237" s="140" t="s">
        <v>185</v>
      </c>
      <c r="D237" s="141"/>
      <c r="E237" s="102" t="s">
        <v>115</v>
      </c>
      <c r="F237" s="92" t="s">
        <v>18</v>
      </c>
      <c r="G237" s="23">
        <f>G166/G113</f>
        <v>0</v>
      </c>
      <c r="H237" s="23">
        <f t="shared" si="216"/>
        <v>0</v>
      </c>
      <c r="I237" s="23">
        <f t="shared" si="216"/>
        <v>0</v>
      </c>
      <c r="J237" s="23">
        <f t="shared" si="216"/>
        <v>0</v>
      </c>
      <c r="K237" s="23">
        <f t="shared" si="216"/>
        <v>0</v>
      </c>
      <c r="L237" s="23">
        <f t="shared" si="216"/>
        <v>0</v>
      </c>
      <c r="M237" s="23">
        <f t="shared" si="216"/>
        <v>0</v>
      </c>
      <c r="N237" s="23">
        <f t="shared" si="216"/>
        <v>0</v>
      </c>
      <c r="O237" s="23">
        <f t="shared" si="216"/>
        <v>0</v>
      </c>
      <c r="P237" s="23">
        <f t="shared" si="216"/>
        <v>0</v>
      </c>
      <c r="Q237" s="23">
        <f t="shared" si="216"/>
        <v>0</v>
      </c>
      <c r="R237" s="23">
        <f t="shared" si="216"/>
        <v>0</v>
      </c>
      <c r="S237" s="286"/>
      <c r="T237" s="23">
        <f t="shared" si="216"/>
        <v>0</v>
      </c>
      <c r="U237" s="23">
        <f t="shared" si="216"/>
        <v>0</v>
      </c>
      <c r="V237" s="23">
        <f t="shared" si="216"/>
        <v>0</v>
      </c>
      <c r="W237" s="23">
        <f t="shared" si="216"/>
        <v>0</v>
      </c>
      <c r="X237" s="23">
        <f t="shared" si="216"/>
        <v>0</v>
      </c>
      <c r="Y237" s="23">
        <f t="shared" si="216"/>
        <v>0</v>
      </c>
      <c r="Z237" s="23">
        <f t="shared" si="216"/>
        <v>0</v>
      </c>
      <c r="AA237" s="23">
        <f t="shared" si="216"/>
        <v>0</v>
      </c>
      <c r="AB237" s="23">
        <f t="shared" si="216"/>
        <v>0</v>
      </c>
      <c r="AC237" s="23">
        <f t="shared" si="216"/>
        <v>0</v>
      </c>
      <c r="AD237" s="23">
        <f t="shared" si="216"/>
        <v>0</v>
      </c>
      <c r="AE237" s="23">
        <f t="shared" si="216"/>
        <v>0</v>
      </c>
      <c r="AH237" s="55"/>
      <c r="AI237" s="55"/>
      <c r="AJ237" s="55"/>
      <c r="AK237" s="55"/>
      <c r="AL237" s="55"/>
      <c r="AM237" s="55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/>
      <c r="AX237" s="55"/>
      <c r="AY237" s="55"/>
      <c r="AZ237" s="55"/>
      <c r="BA237" s="55"/>
      <c r="BB237" s="55"/>
      <c r="BC237" s="55"/>
      <c r="BD237" s="55"/>
      <c r="BE237" s="55"/>
      <c r="BF237" s="55"/>
      <c r="BG237" s="55"/>
    </row>
    <row r="238" spans="1:59" ht="13.5" thickBot="1">
      <c r="A238" s="171"/>
      <c r="B238" s="168"/>
      <c r="C238" s="132" t="s">
        <v>186</v>
      </c>
      <c r="D238" s="169"/>
      <c r="E238" s="169"/>
      <c r="F238" s="42" t="s">
        <v>18</v>
      </c>
      <c r="G238" s="43">
        <f>G167/G114</f>
        <v>0</v>
      </c>
      <c r="H238" s="43">
        <f t="shared" si="216"/>
        <v>0</v>
      </c>
      <c r="I238" s="43">
        <f t="shared" si="216"/>
        <v>0</v>
      </c>
      <c r="J238" s="43">
        <f t="shared" si="216"/>
        <v>0</v>
      </c>
      <c r="K238" s="43">
        <f t="shared" si="216"/>
        <v>0</v>
      </c>
      <c r="L238" s="43">
        <f t="shared" si="216"/>
        <v>0</v>
      </c>
      <c r="M238" s="43">
        <f t="shared" si="216"/>
        <v>0</v>
      </c>
      <c r="N238" s="43">
        <f t="shared" si="216"/>
        <v>0</v>
      </c>
      <c r="O238" s="43">
        <f t="shared" si="216"/>
        <v>0</v>
      </c>
      <c r="P238" s="43">
        <f t="shared" si="216"/>
        <v>0</v>
      </c>
      <c r="Q238" s="43">
        <f t="shared" si="216"/>
        <v>0</v>
      </c>
      <c r="R238" s="43">
        <f t="shared" si="216"/>
        <v>0</v>
      </c>
      <c r="S238" s="286"/>
      <c r="T238" s="43">
        <f t="shared" si="216"/>
        <v>0</v>
      </c>
      <c r="U238" s="43">
        <f t="shared" si="216"/>
        <v>0</v>
      </c>
      <c r="V238" s="43">
        <f t="shared" si="216"/>
        <v>0</v>
      </c>
      <c r="W238" s="43">
        <f t="shared" si="216"/>
        <v>0</v>
      </c>
      <c r="X238" s="43">
        <f t="shared" si="216"/>
        <v>0</v>
      </c>
      <c r="Y238" s="43">
        <f t="shared" si="216"/>
        <v>0</v>
      </c>
      <c r="Z238" s="43">
        <f t="shared" si="216"/>
        <v>0</v>
      </c>
      <c r="AA238" s="43">
        <f t="shared" si="216"/>
        <v>0</v>
      </c>
      <c r="AB238" s="43">
        <f t="shared" si="216"/>
        <v>0</v>
      </c>
      <c r="AC238" s="43">
        <f t="shared" si="216"/>
        <v>0</v>
      </c>
      <c r="AD238" s="43">
        <f t="shared" si="216"/>
        <v>0</v>
      </c>
      <c r="AE238" s="43">
        <f t="shared" si="216"/>
        <v>0</v>
      </c>
      <c r="AH238" s="55"/>
      <c r="AI238" s="55"/>
      <c r="AJ238" s="55"/>
      <c r="AK238" s="55"/>
      <c r="AL238" s="55"/>
      <c r="AM238" s="55"/>
      <c r="AN238" s="55"/>
      <c r="AO238" s="55"/>
      <c r="AP238" s="55"/>
      <c r="AQ238" s="55"/>
      <c r="AR238" s="55"/>
      <c r="AS238" s="55"/>
      <c r="AT238" s="55"/>
      <c r="AU238" s="55"/>
      <c r="AV238" s="55"/>
      <c r="AW238" s="55"/>
      <c r="AX238" s="55"/>
      <c r="AY238" s="55"/>
      <c r="AZ238" s="55"/>
      <c r="BA238" s="55"/>
      <c r="BB238" s="55"/>
      <c r="BC238" s="55"/>
      <c r="BD238" s="55"/>
      <c r="BE238" s="55"/>
      <c r="BF238" s="55"/>
      <c r="BG238" s="55"/>
    </row>
    <row r="239" spans="1:59" ht="13.5" thickBot="1">
      <c r="A239" s="160"/>
      <c r="B239" s="161"/>
      <c r="C239" s="161"/>
      <c r="D239" s="161"/>
      <c r="E239" s="161"/>
      <c r="F239" s="161"/>
      <c r="G239" s="161"/>
      <c r="H239" s="161"/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286"/>
      <c r="T239" s="159"/>
      <c r="U239" s="159"/>
      <c r="V239" s="159"/>
      <c r="W239" s="159"/>
      <c r="X239" s="159"/>
      <c r="Y239" s="159"/>
      <c r="Z239" s="159"/>
      <c r="AA239" s="159"/>
      <c r="AB239" s="159"/>
      <c r="AC239" s="159"/>
      <c r="AD239" s="159"/>
      <c r="AE239" s="159"/>
      <c r="AH239" s="55"/>
      <c r="AI239" s="55"/>
      <c r="AJ239" s="55"/>
      <c r="AK239" s="55"/>
      <c r="AL239" s="55"/>
      <c r="AM239" s="55"/>
      <c r="AN239" s="55"/>
      <c r="AO239" s="55"/>
      <c r="AP239" s="55"/>
      <c r="AQ239" s="55"/>
      <c r="AR239" s="55"/>
      <c r="AS239" s="55"/>
      <c r="AT239" s="55"/>
      <c r="AU239" s="55"/>
      <c r="AV239" s="55"/>
      <c r="AW239" s="55"/>
      <c r="AX239" s="55"/>
      <c r="AY239" s="55"/>
      <c r="AZ239" s="55"/>
      <c r="BA239" s="55"/>
      <c r="BB239" s="55"/>
      <c r="BC239" s="55"/>
      <c r="BD239" s="55"/>
      <c r="BE239" s="55"/>
      <c r="BF239" s="55"/>
      <c r="BG239" s="55"/>
    </row>
    <row r="240" spans="1:59" ht="15" customHeight="1">
      <c r="A240" s="162" t="s">
        <v>46</v>
      </c>
      <c r="B240" s="143" t="s">
        <v>47</v>
      </c>
      <c r="C240" s="144"/>
      <c r="D240" s="144"/>
      <c r="E240" s="144"/>
      <c r="F240" s="144"/>
      <c r="G240" s="144"/>
      <c r="H240" s="144"/>
      <c r="I240" s="144"/>
      <c r="J240" s="144"/>
      <c r="K240" s="144"/>
      <c r="L240" s="144"/>
      <c r="M240" s="144"/>
      <c r="N240" s="144"/>
      <c r="O240" s="144"/>
      <c r="P240" s="144"/>
      <c r="Q240" s="144"/>
      <c r="R240" s="145"/>
      <c r="S240" s="286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H240" s="55"/>
      <c r="AI240" s="55"/>
      <c r="AJ240" s="55"/>
      <c r="AK240" s="55"/>
      <c r="AL240" s="55"/>
      <c r="AM240" s="55"/>
      <c r="AN240" s="55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  <c r="BA240" s="55"/>
      <c r="BB240" s="55"/>
      <c r="BC240" s="55"/>
      <c r="BD240" s="55"/>
      <c r="BE240" s="55"/>
      <c r="BF240" s="55"/>
      <c r="BG240" s="55"/>
    </row>
    <row r="241" spans="1:59" ht="15" customHeight="1">
      <c r="A241" s="163"/>
      <c r="B241" s="130">
        <v>42</v>
      </c>
      <c r="C241" s="155" t="s">
        <v>187</v>
      </c>
      <c r="D241" s="155"/>
      <c r="E241" s="94" t="s">
        <v>113</v>
      </c>
      <c r="F241" s="92" t="s">
        <v>10</v>
      </c>
      <c r="G241" s="24">
        <f>IFERROR(G211/G199*100,0)</f>
        <v>99.043010752688176</v>
      </c>
      <c r="H241" s="24">
        <f t="shared" ref="H241:AE244" si="217">IFERROR(H211/H199*100,0)</f>
        <v>100</v>
      </c>
      <c r="I241" s="24">
        <f t="shared" si="217"/>
        <v>96.837365591397855</v>
      </c>
      <c r="J241" s="24">
        <f t="shared" si="217"/>
        <v>96.981944444444451</v>
      </c>
      <c r="K241" s="24">
        <f t="shared" si="217"/>
        <v>98.036290322580641</v>
      </c>
      <c r="L241" s="24">
        <f t="shared" si="217"/>
        <v>96.034722222222229</v>
      </c>
      <c r="M241" s="24">
        <f t="shared" si="217"/>
        <v>98.42069892474683</v>
      </c>
      <c r="N241" s="24">
        <f t="shared" si="217"/>
        <v>97.587365591397841</v>
      </c>
      <c r="O241" s="24">
        <f t="shared" si="217"/>
        <v>68.314814814802958</v>
      </c>
      <c r="P241" s="24">
        <f t="shared" si="217"/>
        <v>60.77956989247312</v>
      </c>
      <c r="Q241" s="24">
        <f t="shared" si="217"/>
        <v>100</v>
      </c>
      <c r="R241" s="24">
        <f t="shared" si="217"/>
        <v>100</v>
      </c>
      <c r="S241" s="286"/>
      <c r="T241" s="24">
        <f t="shared" si="217"/>
        <v>99.043010752688176</v>
      </c>
      <c r="U241" s="24">
        <f t="shared" si="217"/>
        <v>99.497175141242948</v>
      </c>
      <c r="V241" s="24">
        <f t="shared" si="217"/>
        <v>98.581018518518519</v>
      </c>
      <c r="W241" s="24">
        <f t="shared" si="217"/>
        <v>98.181249999999991</v>
      </c>
      <c r="X241" s="24">
        <f t="shared" si="217"/>
        <v>98.151490066225151</v>
      </c>
      <c r="Y241" s="24">
        <f t="shared" si="217"/>
        <v>97.800644567219152</v>
      </c>
      <c r="Z241" s="24">
        <f t="shared" si="217"/>
        <v>97.891312893084049</v>
      </c>
      <c r="AA241" s="24">
        <f t="shared" si="217"/>
        <v>97.8525377229101</v>
      </c>
      <c r="AB241" s="24">
        <f t="shared" si="217"/>
        <v>94.606634106634573</v>
      </c>
      <c r="AC241" s="24">
        <f t="shared" si="217"/>
        <v>91.157163742690486</v>
      </c>
      <c r="AD241" s="24">
        <f t="shared" si="217"/>
        <v>91.951430472388935</v>
      </c>
      <c r="AE241" s="24">
        <f t="shared" si="217"/>
        <v>92.635007610350428</v>
      </c>
      <c r="AH241" s="55"/>
      <c r="AI241" s="55"/>
      <c r="AJ241" s="55"/>
      <c r="AK241" s="55"/>
      <c r="AL241" s="55"/>
      <c r="AM241" s="55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  <c r="BA241" s="55"/>
      <c r="BB241" s="55"/>
      <c r="BC241" s="55"/>
      <c r="BD241" s="55"/>
      <c r="BE241" s="55"/>
      <c r="BF241" s="55"/>
      <c r="BG241" s="55"/>
    </row>
    <row r="242" spans="1:59" ht="15" customHeight="1">
      <c r="A242" s="163"/>
      <c r="B242" s="130"/>
      <c r="C242" s="155" t="s">
        <v>187</v>
      </c>
      <c r="D242" s="155"/>
      <c r="E242" s="94" t="s">
        <v>114</v>
      </c>
      <c r="F242" s="92" t="s">
        <v>10</v>
      </c>
      <c r="G242" s="24">
        <f>IFERROR(G212/G200*100,0)</f>
        <v>98.172043010752688</v>
      </c>
      <c r="H242" s="24">
        <f t="shared" si="217"/>
        <v>100</v>
      </c>
      <c r="I242" s="24">
        <f t="shared" si="217"/>
        <v>96.263440860215056</v>
      </c>
      <c r="J242" s="24">
        <f t="shared" si="217"/>
        <v>92.819444444444443</v>
      </c>
      <c r="K242" s="24">
        <f t="shared" si="217"/>
        <v>100</v>
      </c>
      <c r="L242" s="24">
        <f t="shared" si="217"/>
        <v>97.98888888888888</v>
      </c>
      <c r="M242" s="24">
        <f t="shared" si="217"/>
        <v>98.288530465933661</v>
      </c>
      <c r="N242" s="24">
        <f t="shared" si="217"/>
        <v>60.504032258064512</v>
      </c>
      <c r="O242" s="24">
        <f t="shared" si="217"/>
        <v>76.495370370369827</v>
      </c>
      <c r="P242" s="24">
        <f t="shared" si="217"/>
        <v>98.487903225806448</v>
      </c>
      <c r="Q242" s="24">
        <f t="shared" si="217"/>
        <v>100</v>
      </c>
      <c r="R242" s="24">
        <f t="shared" si="217"/>
        <v>100</v>
      </c>
      <c r="S242" s="286"/>
      <c r="T242" s="24">
        <f t="shared" si="217"/>
        <v>98.172043010752688</v>
      </c>
      <c r="U242" s="24">
        <f t="shared" si="217"/>
        <v>99.039548022598879</v>
      </c>
      <c r="V242" s="24">
        <f t="shared" si="217"/>
        <v>98.083333333333329</v>
      </c>
      <c r="W242" s="24">
        <f t="shared" si="217"/>
        <v>96.7673611111111</v>
      </c>
      <c r="X242" s="24">
        <f t="shared" si="217"/>
        <v>97.431015452538617</v>
      </c>
      <c r="Y242" s="24">
        <f t="shared" si="217"/>
        <v>97.523480662983431</v>
      </c>
      <c r="Z242" s="24">
        <f t="shared" si="217"/>
        <v>97.635351153037462</v>
      </c>
      <c r="AA242" s="24">
        <f t="shared" si="217"/>
        <v>92.898433927752848</v>
      </c>
      <c r="AB242" s="24">
        <f t="shared" si="217"/>
        <v>91.095899470897564</v>
      </c>
      <c r="AC242" s="24">
        <f t="shared" si="217"/>
        <v>91.849689327483674</v>
      </c>
      <c r="AD242" s="24">
        <f t="shared" si="217"/>
        <v>92.581753160344419</v>
      </c>
      <c r="AE242" s="24">
        <f t="shared" si="217"/>
        <v>93.211796042616527</v>
      </c>
      <c r="AH242" s="55"/>
      <c r="AI242" s="55"/>
      <c r="AJ242" s="55"/>
      <c r="AK242" s="55"/>
      <c r="AL242" s="55"/>
      <c r="AM242" s="55"/>
      <c r="AN242" s="55"/>
      <c r="AO242" s="55"/>
      <c r="AP242" s="55"/>
      <c r="AQ242" s="55"/>
      <c r="AR242" s="55"/>
      <c r="AS242" s="55"/>
      <c r="AT242" s="55"/>
      <c r="AU242" s="55"/>
      <c r="AV242" s="55"/>
      <c r="AW242" s="55"/>
      <c r="AX242" s="55"/>
      <c r="AY242" s="55"/>
      <c r="AZ242" s="55"/>
      <c r="BA242" s="55"/>
      <c r="BB242" s="55"/>
      <c r="BC242" s="55"/>
      <c r="BD242" s="55"/>
      <c r="BE242" s="55"/>
      <c r="BF242" s="55"/>
      <c r="BG242" s="55"/>
    </row>
    <row r="243" spans="1:59" ht="15" customHeight="1">
      <c r="A243" s="163"/>
      <c r="B243" s="130"/>
      <c r="C243" s="155" t="s">
        <v>187</v>
      </c>
      <c r="D243" s="155"/>
      <c r="E243" s="102" t="s">
        <v>115</v>
      </c>
      <c r="F243" s="92" t="s">
        <v>10</v>
      </c>
      <c r="G243" s="24">
        <f>IFERROR(G213/G201*100,0)</f>
        <v>100</v>
      </c>
      <c r="H243" s="24">
        <f t="shared" si="217"/>
        <v>100</v>
      </c>
      <c r="I243" s="24">
        <f t="shared" si="217"/>
        <v>84.112903225806448</v>
      </c>
      <c r="J243" s="24">
        <f t="shared" si="217"/>
        <v>42.13194444444445</v>
      </c>
      <c r="K243" s="24">
        <f t="shared" si="217"/>
        <v>100</v>
      </c>
      <c r="L243" s="24">
        <f t="shared" si="217"/>
        <v>100</v>
      </c>
      <c r="M243" s="24">
        <f t="shared" si="217"/>
        <v>100</v>
      </c>
      <c r="N243" s="24">
        <f t="shared" si="217"/>
        <v>99.663978494623649</v>
      </c>
      <c r="O243" s="24">
        <f t="shared" si="217"/>
        <v>97.231481481503579</v>
      </c>
      <c r="P243" s="24">
        <f t="shared" si="217"/>
        <v>100</v>
      </c>
      <c r="Q243" s="24">
        <f t="shared" si="217"/>
        <v>100</v>
      </c>
      <c r="R243" s="24">
        <f t="shared" si="217"/>
        <v>90.564516129032242</v>
      </c>
      <c r="S243" s="286"/>
      <c r="T243" s="24">
        <f t="shared" si="217"/>
        <v>100</v>
      </c>
      <c r="U243" s="24">
        <f t="shared" si="217"/>
        <v>100</v>
      </c>
      <c r="V243" s="24">
        <f t="shared" si="217"/>
        <v>94.527777777777771</v>
      </c>
      <c r="W243" s="24">
        <f t="shared" si="217"/>
        <v>81.428819444444443</v>
      </c>
      <c r="X243" s="24">
        <f t="shared" si="217"/>
        <v>85.241445916114785</v>
      </c>
      <c r="Y243" s="24">
        <f t="shared" si="217"/>
        <v>87.68761510128914</v>
      </c>
      <c r="Z243" s="24">
        <f t="shared" si="217"/>
        <v>89.488011006289298</v>
      </c>
      <c r="AA243" s="24">
        <f t="shared" si="217"/>
        <v>90.786179698216728</v>
      </c>
      <c r="AB243" s="24">
        <f t="shared" si="217"/>
        <v>91.494454619457045</v>
      </c>
      <c r="AC243" s="24">
        <f t="shared" si="217"/>
        <v>92.361796418130822</v>
      </c>
      <c r="AD243" s="24">
        <f t="shared" si="217"/>
        <v>93.341816367265466</v>
      </c>
      <c r="AE243" s="24">
        <f t="shared" si="217"/>
        <v>93.105936073059354</v>
      </c>
      <c r="AH243" s="55"/>
      <c r="AI243" s="55"/>
      <c r="AJ243" s="55"/>
      <c r="AK243" s="55"/>
      <c r="AL243" s="55"/>
      <c r="AM243" s="55"/>
      <c r="AN243" s="55"/>
      <c r="AO243" s="55"/>
      <c r="AP243" s="55"/>
      <c r="AQ243" s="55"/>
      <c r="AR243" s="55"/>
      <c r="AS243" s="55"/>
      <c r="AT243" s="55"/>
      <c r="AU243" s="55"/>
      <c r="AV243" s="55"/>
      <c r="AW243" s="55"/>
      <c r="AX243" s="55"/>
      <c r="AY243" s="55"/>
      <c r="AZ243" s="55"/>
      <c r="BA243" s="55"/>
      <c r="BB243" s="55"/>
      <c r="BC243" s="55"/>
      <c r="BD243" s="55"/>
      <c r="BE243" s="55"/>
      <c r="BF243" s="55"/>
      <c r="BG243" s="55"/>
    </row>
    <row r="244" spans="1:59" ht="15" customHeight="1">
      <c r="A244" s="163"/>
      <c r="B244" s="130"/>
      <c r="C244" s="132" t="s">
        <v>188</v>
      </c>
      <c r="D244" s="132"/>
      <c r="E244" s="132"/>
      <c r="F244" s="92" t="s">
        <v>10</v>
      </c>
      <c r="G244" s="24">
        <f>IFERROR(G214/G202*100,0)</f>
        <v>99.346657913245096</v>
      </c>
      <c r="H244" s="24">
        <f t="shared" si="217"/>
        <v>100</v>
      </c>
      <c r="I244" s="24">
        <f t="shared" si="217"/>
        <v>89.956502166504805</v>
      </c>
      <c r="J244" s="24">
        <f t="shared" si="217"/>
        <v>66.926330123858619</v>
      </c>
      <c r="K244" s="24">
        <f t="shared" si="217"/>
        <v>99.536834546182305</v>
      </c>
      <c r="L244" s="24">
        <f t="shared" si="217"/>
        <v>98.594280439155597</v>
      </c>
      <c r="M244" s="24">
        <f t="shared" si="217"/>
        <v>99.221910397464541</v>
      </c>
      <c r="N244" s="24">
        <f t="shared" si="217"/>
        <v>89.882225513051381</v>
      </c>
      <c r="O244" s="24">
        <f t="shared" si="217"/>
        <v>85.500336279395299</v>
      </c>
      <c r="P244" s="24">
        <f t="shared" si="217"/>
        <v>90.403975661584042</v>
      </c>
      <c r="Q244" s="24">
        <f t="shared" si="217"/>
        <v>100</v>
      </c>
      <c r="R244" s="24">
        <f t="shared" si="217"/>
        <v>95.025806675667013</v>
      </c>
      <c r="S244" s="286"/>
      <c r="T244" s="24">
        <f t="shared" si="217"/>
        <v>99.346657913245096</v>
      </c>
      <c r="U244" s="24">
        <f t="shared" si="217"/>
        <v>99.656723922347425</v>
      </c>
      <c r="V244" s="24">
        <f t="shared" si="217"/>
        <v>96.315536428668295</v>
      </c>
      <c r="W244" s="24">
        <f t="shared" si="217"/>
        <v>88.968234852465883</v>
      </c>
      <c r="X244" s="24">
        <f t="shared" si="217"/>
        <v>91.137947372367933</v>
      </c>
      <c r="Y244" s="24">
        <f t="shared" si="217"/>
        <v>92.373803681780259</v>
      </c>
      <c r="Z244" s="24">
        <f t="shared" si="217"/>
        <v>93.400524904384739</v>
      </c>
      <c r="AA244" s="24">
        <f t="shared" si="217"/>
        <v>92.95168835651917</v>
      </c>
      <c r="AB244" s="24">
        <f t="shared" si="217"/>
        <v>92.13285845793412</v>
      </c>
      <c r="AC244" s="24">
        <f t="shared" si="217"/>
        <v>91.95655790962212</v>
      </c>
      <c r="AD244" s="24">
        <f t="shared" si="217"/>
        <v>92.833989153060358</v>
      </c>
      <c r="AE244" s="24">
        <f t="shared" si="217"/>
        <v>93.020143517994086</v>
      </c>
      <c r="AH244" s="55"/>
      <c r="AI244" s="55"/>
      <c r="AJ244" s="55"/>
      <c r="AK244" s="55"/>
      <c r="AL244" s="55"/>
      <c r="AM244" s="55"/>
      <c r="AN244" s="55"/>
      <c r="AO244" s="55"/>
      <c r="AP244" s="55"/>
      <c r="AQ244" s="55"/>
      <c r="AR244" s="55"/>
      <c r="AS244" s="55"/>
      <c r="AT244" s="55"/>
      <c r="AU244" s="55"/>
      <c r="AV244" s="55"/>
      <c r="AW244" s="55"/>
      <c r="AX244" s="55"/>
      <c r="AY244" s="55"/>
      <c r="AZ244" s="55"/>
      <c r="BA244" s="55"/>
      <c r="BB244" s="55"/>
      <c r="BC244" s="55"/>
      <c r="BD244" s="55"/>
      <c r="BE244" s="55"/>
      <c r="BF244" s="55"/>
      <c r="BG244" s="55"/>
    </row>
    <row r="245" spans="1:59" s="11" customFormat="1" ht="15" customHeight="1">
      <c r="A245" s="163"/>
      <c r="B245" s="130">
        <v>43</v>
      </c>
      <c r="C245" s="155" t="s">
        <v>189</v>
      </c>
      <c r="D245" s="155"/>
      <c r="E245" s="94" t="s">
        <v>113</v>
      </c>
      <c r="F245" s="92" t="s">
        <v>10</v>
      </c>
      <c r="G245" s="45">
        <f>IFERROR(((G211-G215-G219-G223)/G199)*100,0)</f>
        <v>99.043010752688176</v>
      </c>
      <c r="H245" s="45">
        <f t="shared" ref="H245:AE248" si="218">IFERROR(((H211-H215-H219-H223)/H199)*100,0)</f>
        <v>99.361890131214196</v>
      </c>
      <c r="I245" s="45">
        <f t="shared" si="218"/>
        <v>95.230855323252996</v>
      </c>
      <c r="J245" s="45">
        <f t="shared" si="218"/>
        <v>96.981944444444451</v>
      </c>
      <c r="K245" s="45">
        <f t="shared" si="218"/>
        <v>97.947698883000172</v>
      </c>
      <c r="L245" s="45">
        <f>IFERROR(((L211-L215-L219-L223)/L199)*100,0)</f>
        <v>95.468356211968768</v>
      </c>
      <c r="M245" s="45">
        <f t="shared" si="218"/>
        <v>96.511736800977587</v>
      </c>
      <c r="N245" s="45">
        <f t="shared" si="218"/>
        <v>95.401059654317649</v>
      </c>
      <c r="O245" s="45">
        <f t="shared" si="218"/>
        <v>68.314814814802958</v>
      </c>
      <c r="P245" s="45">
        <f t="shared" si="218"/>
        <v>60.77956989247312</v>
      </c>
      <c r="Q245" s="45">
        <f>IFERROR(((Q211-Q215-Q219-Q223)/Q199)*100,0)</f>
        <v>100</v>
      </c>
      <c r="R245" s="45">
        <f t="shared" si="218"/>
        <v>100</v>
      </c>
      <c r="S245" s="286"/>
      <c r="T245" s="45">
        <f t="shared" si="218"/>
        <v>99.043010752688176</v>
      </c>
      <c r="U245" s="45">
        <f t="shared" si="218"/>
        <v>99.194343339107306</v>
      </c>
      <c r="V245" s="45">
        <f t="shared" si="218"/>
        <v>97.829141911424145</v>
      </c>
      <c r="W245" s="45">
        <f t="shared" si="218"/>
        <v>97.617342544679218</v>
      </c>
      <c r="X245" s="45">
        <f t="shared" si="218"/>
        <v>97.685164044599418</v>
      </c>
      <c r="Y245" s="45">
        <f t="shared" si="218"/>
        <v>97.317737332008718</v>
      </c>
      <c r="Z245" s="45">
        <f t="shared" si="218"/>
        <v>97.194447806211585</v>
      </c>
      <c r="AA245" s="45">
        <f t="shared" si="218"/>
        <v>96.965661663377375</v>
      </c>
      <c r="AB245" s="45">
        <f t="shared" si="218"/>
        <v>93.817216954742818</v>
      </c>
      <c r="AC245" s="45">
        <f t="shared" si="218"/>
        <v>90.448246366156098</v>
      </c>
      <c r="AD245" s="45">
        <f t="shared" si="218"/>
        <v>91.306188309315743</v>
      </c>
      <c r="AE245" s="45">
        <f t="shared" si="218"/>
        <v>92.044566836469741</v>
      </c>
      <c r="AH245" s="55"/>
      <c r="AI245" s="55"/>
      <c r="AJ245" s="55"/>
      <c r="AK245" s="55"/>
      <c r="AL245" s="55"/>
      <c r="AM245" s="55"/>
      <c r="AN245" s="55"/>
      <c r="AO245" s="55"/>
      <c r="AP245" s="55"/>
      <c r="AQ245" s="55"/>
      <c r="AR245" s="55"/>
      <c r="AS245" s="55"/>
      <c r="AT245" s="55"/>
      <c r="AU245" s="55"/>
      <c r="AV245" s="55"/>
      <c r="AW245" s="55"/>
      <c r="AX245" s="55"/>
      <c r="AY245" s="55"/>
      <c r="AZ245" s="55"/>
      <c r="BA245" s="55"/>
      <c r="BB245" s="55"/>
      <c r="BC245" s="55"/>
      <c r="BD245" s="55"/>
      <c r="BE245" s="55"/>
      <c r="BF245" s="55"/>
      <c r="BG245" s="55"/>
    </row>
    <row r="246" spans="1:59" s="11" customFormat="1" ht="15" customHeight="1">
      <c r="A246" s="163"/>
      <c r="B246" s="130"/>
      <c r="C246" s="155" t="s">
        <v>189</v>
      </c>
      <c r="D246" s="155"/>
      <c r="E246" s="94" t="s">
        <v>114</v>
      </c>
      <c r="F246" s="92" t="s">
        <v>10</v>
      </c>
      <c r="G246" s="45">
        <f>IFERROR(((G212-G216-G220-G224)/G200)*100,0)</f>
        <v>98.172043010752688</v>
      </c>
      <c r="H246" s="45">
        <f t="shared" si="218"/>
        <v>100</v>
      </c>
      <c r="I246" s="45">
        <f t="shared" si="218"/>
        <v>96.263440860215056</v>
      </c>
      <c r="J246" s="45">
        <f t="shared" si="218"/>
        <v>92.819444444444443</v>
      </c>
      <c r="K246" s="45">
        <f t="shared" si="218"/>
        <v>99.895634642356242</v>
      </c>
      <c r="L246" s="45">
        <f t="shared" si="218"/>
        <v>97.922083333333333</v>
      </c>
      <c r="M246" s="45">
        <f t="shared" si="218"/>
        <v>94.910845178883307</v>
      </c>
      <c r="N246" s="45">
        <f t="shared" si="218"/>
        <v>60.004159197741238</v>
      </c>
      <c r="O246" s="45">
        <f t="shared" si="218"/>
        <v>76.495370370369827</v>
      </c>
      <c r="P246" s="45">
        <f t="shared" si="218"/>
        <v>98.487903225806448</v>
      </c>
      <c r="Q246" s="45">
        <f t="shared" si="218"/>
        <v>100</v>
      </c>
      <c r="R246" s="45">
        <f t="shared" si="218"/>
        <v>100</v>
      </c>
      <c r="S246" s="286"/>
      <c r="T246" s="45">
        <f t="shared" si="218"/>
        <v>98.172043010752688</v>
      </c>
      <c r="U246" s="45">
        <f t="shared" si="218"/>
        <v>99.039548022598879</v>
      </c>
      <c r="V246" s="45">
        <f t="shared" si="218"/>
        <v>98.083333333333329</v>
      </c>
      <c r="W246" s="45">
        <f t="shared" si="218"/>
        <v>96.7673611111111</v>
      </c>
      <c r="X246" s="45">
        <f t="shared" si="218"/>
        <v>97.409589451962759</v>
      </c>
      <c r="Y246" s="45">
        <f t="shared" si="218"/>
        <v>97.494533189206507</v>
      </c>
      <c r="Z246" s="45">
        <f t="shared" si="218"/>
        <v>97.116795662161763</v>
      </c>
      <c r="AA246" s="45">
        <f t="shared" si="218"/>
        <v>92.38226179221509</v>
      </c>
      <c r="AB246" s="45">
        <f t="shared" si="218"/>
        <v>90.636449548056277</v>
      </c>
      <c r="AC246" s="45">
        <f t="shared" si="218"/>
        <v>91.437091205984743</v>
      </c>
      <c r="AD246" s="45">
        <f t="shared" si="218"/>
        <v>92.206214750357375</v>
      </c>
      <c r="AE246" s="45">
        <f t="shared" si="218"/>
        <v>92.868152675669478</v>
      </c>
      <c r="AH246" s="55"/>
      <c r="AI246" s="55"/>
      <c r="AJ246" s="55"/>
      <c r="AK246" s="55"/>
      <c r="AL246" s="55"/>
      <c r="AM246" s="55"/>
      <c r="AN246" s="55"/>
      <c r="AO246" s="55"/>
      <c r="AP246" s="55"/>
      <c r="AQ246" s="55"/>
      <c r="AR246" s="55"/>
      <c r="AS246" s="55"/>
      <c r="AT246" s="55"/>
      <c r="AU246" s="55"/>
      <c r="AV246" s="55"/>
      <c r="AW246" s="55"/>
      <c r="AX246" s="55"/>
      <c r="AY246" s="55"/>
      <c r="AZ246" s="55"/>
      <c r="BA246" s="55"/>
      <c r="BB246" s="55"/>
      <c r="BC246" s="55"/>
      <c r="BD246" s="55"/>
      <c r="BE246" s="55"/>
      <c r="BF246" s="55"/>
      <c r="BG246" s="55"/>
    </row>
    <row r="247" spans="1:59" s="11" customFormat="1" ht="15" customHeight="1">
      <c r="A247" s="163"/>
      <c r="B247" s="130"/>
      <c r="C247" s="155" t="s">
        <v>189</v>
      </c>
      <c r="D247" s="155"/>
      <c r="E247" s="102" t="s">
        <v>115</v>
      </c>
      <c r="F247" s="92" t="s">
        <v>10</v>
      </c>
      <c r="G247" s="45">
        <f>IFERROR(((G213-G217-G221-G225)/G201)*100,0)</f>
        <v>100</v>
      </c>
      <c r="H247" s="45">
        <f t="shared" si="218"/>
        <v>100</v>
      </c>
      <c r="I247" s="45">
        <f t="shared" si="218"/>
        <v>84.112903225806448</v>
      </c>
      <c r="J247" s="45">
        <f>IFERROR(((J213-J217-J221-J225)/J201)*100,0)</f>
        <v>42.13194444444445</v>
      </c>
      <c r="K247" s="45">
        <f t="shared" si="218"/>
        <v>99.899885831327381</v>
      </c>
      <c r="L247" s="45">
        <f>IFERROR(((L213-L217-L221-L225)/L201)*100,0)</f>
        <v>100</v>
      </c>
      <c r="M247" s="45">
        <f>IFERROR(((M213-M217-M221-M225)/M201)*100,0)</f>
        <v>100</v>
      </c>
      <c r="N247" s="45">
        <f>IFERROR(((N213-N217-N221-N225)/N201)*100,0)</f>
        <v>99.663978494623649</v>
      </c>
      <c r="O247" s="45">
        <f t="shared" si="218"/>
        <v>97.231481481503579</v>
      </c>
      <c r="P247" s="45">
        <f t="shared" si="218"/>
        <v>100</v>
      </c>
      <c r="Q247" s="45">
        <f t="shared" si="218"/>
        <v>100</v>
      </c>
      <c r="R247" s="45">
        <f t="shared" si="218"/>
        <v>90.564516129032242</v>
      </c>
      <c r="S247" s="286"/>
      <c r="T247" s="45">
        <f t="shared" si="218"/>
        <v>100</v>
      </c>
      <c r="U247" s="45">
        <f t="shared" si="218"/>
        <v>100</v>
      </c>
      <c r="V247" s="45">
        <f t="shared" si="218"/>
        <v>94.527777777777771</v>
      </c>
      <c r="W247" s="45">
        <f t="shared" si="218"/>
        <v>81.428819444444443</v>
      </c>
      <c r="X247" s="45">
        <f t="shared" si="218"/>
        <v>85.220892676188626</v>
      </c>
      <c r="Y247" s="45">
        <f t="shared" si="218"/>
        <v>87.670468475715367</v>
      </c>
      <c r="Z247" s="45">
        <f t="shared" si="218"/>
        <v>89.473115288512957</v>
      </c>
      <c r="AA247" s="45">
        <f t="shared" si="218"/>
        <v>90.773184257193748</v>
      </c>
      <c r="AB247" s="45">
        <f t="shared" si="218"/>
        <v>91.482887248876139</v>
      </c>
      <c r="AC247" s="45">
        <f t="shared" si="218"/>
        <v>92.351408614944702</v>
      </c>
      <c r="AD247" s="45">
        <f t="shared" si="218"/>
        <v>93.332361600293652</v>
      </c>
      <c r="AE247" s="45">
        <f t="shared" si="218"/>
        <v>93.097284313693379</v>
      </c>
      <c r="AH247" s="55"/>
      <c r="AI247" s="55"/>
      <c r="AJ247" s="55"/>
      <c r="AK247" s="55"/>
      <c r="AL247" s="55"/>
      <c r="AM247" s="55"/>
      <c r="AN247" s="55"/>
      <c r="AO247" s="55"/>
      <c r="AP247" s="55"/>
      <c r="AQ247" s="55"/>
      <c r="AR247" s="55"/>
      <c r="AS247" s="55"/>
      <c r="AT247" s="55"/>
      <c r="AU247" s="55"/>
      <c r="AV247" s="55"/>
      <c r="AW247" s="55"/>
      <c r="AX247" s="55"/>
      <c r="AY247" s="55"/>
      <c r="AZ247" s="55"/>
      <c r="BA247" s="55"/>
      <c r="BB247" s="55"/>
      <c r="BC247" s="55"/>
      <c r="BD247" s="55"/>
      <c r="BE247" s="55"/>
      <c r="BF247" s="55"/>
      <c r="BG247" s="55"/>
    </row>
    <row r="248" spans="1:59" s="59" customFormat="1" ht="15" customHeight="1">
      <c r="A248" s="163"/>
      <c r="B248" s="130"/>
      <c r="C248" s="158" t="s">
        <v>190</v>
      </c>
      <c r="D248" s="158"/>
      <c r="E248" s="158"/>
      <c r="F248" s="68" t="s">
        <v>10</v>
      </c>
      <c r="G248" s="47">
        <f>IFERROR(((G214-G218-G222-G226)/G202)*100,0)</f>
        <v>99.346657913245096</v>
      </c>
      <c r="H248" s="47">
        <f t="shared" si="218"/>
        <v>99.849493817563641</v>
      </c>
      <c r="I248" s="47">
        <f t="shared" si="218"/>
        <v>89.577586654724101</v>
      </c>
      <c r="J248" s="47">
        <f t="shared" si="218"/>
        <v>66.926330123858619</v>
      </c>
      <c r="K248" s="47">
        <f t="shared" si="218"/>
        <v>99.438443676343198</v>
      </c>
      <c r="L248" s="47">
        <f>IFERROR(((L214-L218-L222-L226)/L202)*100,0)</f>
        <v>98.445068116580785</v>
      </c>
      <c r="M248" s="47">
        <f t="shared" si="218"/>
        <v>97.970785390020268</v>
      </c>
      <c r="N248" s="47">
        <f t="shared" si="218"/>
        <v>89.248686268468319</v>
      </c>
      <c r="O248" s="47">
        <f t="shared" si="218"/>
        <v>85.500336279395299</v>
      </c>
      <c r="P248" s="47">
        <f t="shared" si="218"/>
        <v>90.403975661584042</v>
      </c>
      <c r="Q248" s="47">
        <f t="shared" si="218"/>
        <v>100</v>
      </c>
      <c r="R248" s="47">
        <f t="shared" si="218"/>
        <v>95.025806675667013</v>
      </c>
      <c r="S248" s="286"/>
      <c r="T248" s="47">
        <f t="shared" si="218"/>
        <v>99.346657913245096</v>
      </c>
      <c r="U248" s="47">
        <f t="shared" si="218"/>
        <v>99.585297259496258</v>
      </c>
      <c r="V248" s="47">
        <f t="shared" si="218"/>
        <v>96.138196940074749</v>
      </c>
      <c r="W248" s="47">
        <f t="shared" si="218"/>
        <v>88.83523023602072</v>
      </c>
      <c r="X248" s="47">
        <f t="shared" si="218"/>
        <v>91.01204888933195</v>
      </c>
      <c r="Y248" s="47">
        <f t="shared" si="218"/>
        <v>92.244041026445018</v>
      </c>
      <c r="Z248" s="47">
        <f t="shared" si="218"/>
        <v>93.105492992048283</v>
      </c>
      <c r="AA248" s="47">
        <f t="shared" si="218"/>
        <v>92.6134723812212</v>
      </c>
      <c r="AB248" s="47">
        <f t="shared" si="218"/>
        <v>91.831809073328245</v>
      </c>
      <c r="AC248" s="47">
        <f t="shared" si="218"/>
        <v>91.686207639893809</v>
      </c>
      <c r="AD248" s="47">
        <f t="shared" si="218"/>
        <v>92.587921841690886</v>
      </c>
      <c r="AE248" s="47">
        <f t="shared" si="218"/>
        <v>92.794975074165578</v>
      </c>
      <c r="AH248" s="55"/>
      <c r="AI248" s="55"/>
      <c r="AJ248" s="55"/>
      <c r="AK248" s="55"/>
      <c r="AL248" s="55"/>
      <c r="AM248" s="55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  <c r="AX248" s="55"/>
      <c r="AY248" s="55"/>
      <c r="AZ248" s="55"/>
      <c r="BA248" s="55"/>
      <c r="BB248" s="55"/>
      <c r="BC248" s="55"/>
      <c r="BD248" s="55"/>
      <c r="BE248" s="55"/>
      <c r="BF248" s="55"/>
      <c r="BG248" s="55"/>
    </row>
    <row r="249" spans="1:59" ht="15" customHeight="1">
      <c r="A249" s="163"/>
      <c r="B249" s="130">
        <v>44</v>
      </c>
      <c r="C249" s="155" t="s">
        <v>191</v>
      </c>
      <c r="D249" s="155"/>
      <c r="E249" s="94" t="s">
        <v>113</v>
      </c>
      <c r="F249" s="92" t="s">
        <v>10</v>
      </c>
      <c r="G249" s="24">
        <f>IFERROR((G203/G199)*100,0)</f>
        <v>99.043010752688176</v>
      </c>
      <c r="H249" s="24">
        <f t="shared" ref="H249:AE252" si="219">IFERROR((H203/H199)*100,0)</f>
        <v>100</v>
      </c>
      <c r="I249" s="24">
        <f t="shared" si="219"/>
        <v>96.837365591397855</v>
      </c>
      <c r="J249" s="24">
        <f t="shared" si="219"/>
        <v>96.981944444444451</v>
      </c>
      <c r="K249" s="24">
        <f t="shared" si="219"/>
        <v>98.036290322580641</v>
      </c>
      <c r="L249" s="24">
        <f t="shared" si="219"/>
        <v>96.034722222222229</v>
      </c>
      <c r="M249" s="24">
        <f t="shared" si="219"/>
        <v>98.42069892474683</v>
      </c>
      <c r="N249" s="24">
        <f t="shared" si="219"/>
        <v>97.587365591397841</v>
      </c>
      <c r="O249" s="24">
        <f t="shared" si="219"/>
        <v>68.314814814802958</v>
      </c>
      <c r="P249" s="24">
        <f t="shared" si="219"/>
        <v>60.77956989247312</v>
      </c>
      <c r="Q249" s="24">
        <f t="shared" si="219"/>
        <v>100</v>
      </c>
      <c r="R249" s="24">
        <f t="shared" si="219"/>
        <v>100</v>
      </c>
      <c r="S249" s="286"/>
      <c r="T249" s="24">
        <f t="shared" si="219"/>
        <v>99.043010752688176</v>
      </c>
      <c r="U249" s="24">
        <f t="shared" si="219"/>
        <v>99.497175141242948</v>
      </c>
      <c r="V249" s="24">
        <f t="shared" si="219"/>
        <v>98.581018518518519</v>
      </c>
      <c r="W249" s="24">
        <f t="shared" si="219"/>
        <v>98.181249999999991</v>
      </c>
      <c r="X249" s="24">
        <f t="shared" si="219"/>
        <v>98.151490066225151</v>
      </c>
      <c r="Y249" s="24">
        <f t="shared" si="219"/>
        <v>97.800644567219152</v>
      </c>
      <c r="Z249" s="24">
        <f t="shared" si="219"/>
        <v>97.891312893084049</v>
      </c>
      <c r="AA249" s="24">
        <f t="shared" si="219"/>
        <v>97.8525377229101</v>
      </c>
      <c r="AB249" s="24">
        <f t="shared" si="219"/>
        <v>94.606634106634573</v>
      </c>
      <c r="AC249" s="24">
        <f t="shared" si="219"/>
        <v>91.157163742690486</v>
      </c>
      <c r="AD249" s="24">
        <f t="shared" si="219"/>
        <v>91.951430472388935</v>
      </c>
      <c r="AE249" s="24">
        <f t="shared" si="219"/>
        <v>92.635007610350428</v>
      </c>
      <c r="AH249" s="55"/>
      <c r="AI249" s="55"/>
      <c r="AJ249" s="55"/>
      <c r="AK249" s="55"/>
      <c r="AL249" s="55"/>
      <c r="AM249" s="55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  <c r="AX249" s="55"/>
      <c r="AY249" s="55"/>
      <c r="AZ249" s="55"/>
      <c r="BA249" s="55"/>
      <c r="BB249" s="55"/>
      <c r="BC249" s="55"/>
      <c r="BD249" s="55"/>
      <c r="BE249" s="55"/>
      <c r="BF249" s="55"/>
      <c r="BG249" s="55"/>
    </row>
    <row r="250" spans="1:59" ht="15" customHeight="1">
      <c r="A250" s="163"/>
      <c r="B250" s="130"/>
      <c r="C250" s="155" t="s">
        <v>191</v>
      </c>
      <c r="D250" s="155"/>
      <c r="E250" s="94" t="s">
        <v>114</v>
      </c>
      <c r="F250" s="92" t="s">
        <v>10</v>
      </c>
      <c r="G250" s="24">
        <f>IFERROR((G204/G200)*100,0)</f>
        <v>98.172043010752688</v>
      </c>
      <c r="H250" s="24">
        <f t="shared" si="219"/>
        <v>100</v>
      </c>
      <c r="I250" s="24">
        <f t="shared" si="219"/>
        <v>96.263440860215056</v>
      </c>
      <c r="J250" s="24">
        <f t="shared" si="219"/>
        <v>92.819444444444443</v>
      </c>
      <c r="K250" s="24">
        <f t="shared" si="219"/>
        <v>100</v>
      </c>
      <c r="L250" s="24">
        <f t="shared" si="219"/>
        <v>97.98888888888888</v>
      </c>
      <c r="M250" s="24">
        <f t="shared" si="219"/>
        <v>98.288530465933661</v>
      </c>
      <c r="N250" s="24">
        <f t="shared" si="219"/>
        <v>60.504032258064512</v>
      </c>
      <c r="O250" s="24">
        <f t="shared" si="219"/>
        <v>76.495370370369827</v>
      </c>
      <c r="P250" s="24">
        <f t="shared" si="219"/>
        <v>98.487903225806448</v>
      </c>
      <c r="Q250" s="24">
        <f t="shared" si="219"/>
        <v>100</v>
      </c>
      <c r="R250" s="24">
        <f t="shared" si="219"/>
        <v>100</v>
      </c>
      <c r="S250" s="286"/>
      <c r="T250" s="24">
        <f t="shared" si="219"/>
        <v>98.172043010752688</v>
      </c>
      <c r="U250" s="24">
        <f t="shared" si="219"/>
        <v>99.039548022598879</v>
      </c>
      <c r="V250" s="24">
        <f t="shared" si="219"/>
        <v>98.083333333333329</v>
      </c>
      <c r="W250" s="24">
        <f t="shared" si="219"/>
        <v>96.7673611111111</v>
      </c>
      <c r="X250" s="24">
        <f t="shared" si="219"/>
        <v>97.431015452538617</v>
      </c>
      <c r="Y250" s="24">
        <f t="shared" si="219"/>
        <v>97.523480662983431</v>
      </c>
      <c r="Z250" s="24">
        <f t="shared" si="219"/>
        <v>97.635351153037462</v>
      </c>
      <c r="AA250" s="24">
        <f t="shared" si="219"/>
        <v>92.898433927752848</v>
      </c>
      <c r="AB250" s="24">
        <f t="shared" si="219"/>
        <v>91.095899470897564</v>
      </c>
      <c r="AC250" s="24">
        <f t="shared" si="219"/>
        <v>91.849689327483674</v>
      </c>
      <c r="AD250" s="24">
        <f t="shared" si="219"/>
        <v>92.581753160344419</v>
      </c>
      <c r="AE250" s="24">
        <f t="shared" si="219"/>
        <v>93.211796042616527</v>
      </c>
      <c r="AH250" s="55"/>
      <c r="AI250" s="55"/>
      <c r="AJ250" s="55"/>
      <c r="AK250" s="55"/>
      <c r="AL250" s="55"/>
      <c r="AM250" s="55"/>
      <c r="AN250" s="55"/>
      <c r="AO250" s="55"/>
      <c r="AP250" s="55"/>
      <c r="AQ250" s="55"/>
      <c r="AR250" s="55"/>
      <c r="AS250" s="55"/>
      <c r="AT250" s="55"/>
      <c r="AU250" s="55"/>
      <c r="AV250" s="55"/>
      <c r="AW250" s="55"/>
      <c r="AX250" s="55"/>
      <c r="AY250" s="55"/>
      <c r="AZ250" s="55"/>
      <c r="BA250" s="55"/>
      <c r="BB250" s="55"/>
      <c r="BC250" s="55"/>
      <c r="BD250" s="55"/>
      <c r="BE250" s="55"/>
      <c r="BF250" s="55"/>
      <c r="BG250" s="55"/>
    </row>
    <row r="251" spans="1:59" ht="15" customHeight="1">
      <c r="A251" s="163"/>
      <c r="B251" s="130"/>
      <c r="C251" s="155" t="s">
        <v>191</v>
      </c>
      <c r="D251" s="155"/>
      <c r="E251" s="102" t="s">
        <v>115</v>
      </c>
      <c r="F251" s="92" t="s">
        <v>10</v>
      </c>
      <c r="G251" s="24">
        <f>IFERROR((G205/G201)*100,0)</f>
        <v>100</v>
      </c>
      <c r="H251" s="24">
        <f t="shared" si="219"/>
        <v>100</v>
      </c>
      <c r="I251" s="24">
        <f t="shared" si="219"/>
        <v>84.112903225806448</v>
      </c>
      <c r="J251" s="24">
        <f t="shared" si="219"/>
        <v>42.13194444444445</v>
      </c>
      <c r="K251" s="24">
        <f t="shared" si="219"/>
        <v>100</v>
      </c>
      <c r="L251" s="24">
        <f t="shared" si="219"/>
        <v>100</v>
      </c>
      <c r="M251" s="24">
        <f t="shared" si="219"/>
        <v>100</v>
      </c>
      <c r="N251" s="24">
        <f t="shared" si="219"/>
        <v>99.663978494623649</v>
      </c>
      <c r="O251" s="24">
        <f t="shared" si="219"/>
        <v>97.231481481503579</v>
      </c>
      <c r="P251" s="24">
        <f t="shared" si="219"/>
        <v>100</v>
      </c>
      <c r="Q251" s="24">
        <f t="shared" si="219"/>
        <v>100</v>
      </c>
      <c r="R251" s="24">
        <f t="shared" si="219"/>
        <v>90.564516129032242</v>
      </c>
      <c r="S251" s="286"/>
      <c r="T251" s="24">
        <f t="shared" si="219"/>
        <v>100</v>
      </c>
      <c r="U251" s="24">
        <f t="shared" si="219"/>
        <v>100</v>
      </c>
      <c r="V251" s="24">
        <f t="shared" si="219"/>
        <v>94.527777777777771</v>
      </c>
      <c r="W251" s="24">
        <f t="shared" si="219"/>
        <v>81.428819444444443</v>
      </c>
      <c r="X251" s="24">
        <f t="shared" si="219"/>
        <v>85.241445916114785</v>
      </c>
      <c r="Y251" s="24">
        <f t="shared" si="219"/>
        <v>87.68761510128914</v>
      </c>
      <c r="Z251" s="24">
        <f t="shared" si="219"/>
        <v>89.488011006289298</v>
      </c>
      <c r="AA251" s="24">
        <f t="shared" si="219"/>
        <v>90.786179698216728</v>
      </c>
      <c r="AB251" s="24">
        <f t="shared" si="219"/>
        <v>91.494454619457045</v>
      </c>
      <c r="AC251" s="24">
        <f t="shared" si="219"/>
        <v>92.361796418130822</v>
      </c>
      <c r="AD251" s="24">
        <f t="shared" si="219"/>
        <v>93.341816367265466</v>
      </c>
      <c r="AE251" s="24">
        <f t="shared" si="219"/>
        <v>93.105936073059354</v>
      </c>
      <c r="AH251" s="55"/>
      <c r="AI251" s="55"/>
      <c r="AJ251" s="55"/>
      <c r="AK251" s="55"/>
      <c r="AL251" s="55"/>
      <c r="AM251" s="55"/>
      <c r="AN251" s="55"/>
      <c r="AO251" s="55"/>
      <c r="AP251" s="55"/>
      <c r="AQ251" s="55"/>
      <c r="AR251" s="55"/>
      <c r="AS251" s="55"/>
      <c r="AT251" s="55"/>
      <c r="AU251" s="55"/>
      <c r="AV251" s="55"/>
      <c r="AW251" s="55"/>
      <c r="AX251" s="55"/>
      <c r="AY251" s="55"/>
      <c r="AZ251" s="55"/>
      <c r="BA251" s="55"/>
      <c r="BB251" s="55"/>
      <c r="BC251" s="55"/>
      <c r="BD251" s="55"/>
      <c r="BE251" s="55"/>
      <c r="BF251" s="55"/>
      <c r="BG251" s="55"/>
    </row>
    <row r="252" spans="1:59" ht="15" customHeight="1">
      <c r="A252" s="163"/>
      <c r="B252" s="130"/>
      <c r="C252" s="132" t="s">
        <v>192</v>
      </c>
      <c r="D252" s="132"/>
      <c r="E252" s="132"/>
      <c r="F252" s="92" t="s">
        <v>10</v>
      </c>
      <c r="G252" s="24">
        <f>IFERROR((G206/G202)*100,0)</f>
        <v>99.346657913245096</v>
      </c>
      <c r="H252" s="24">
        <f t="shared" si="219"/>
        <v>100</v>
      </c>
      <c r="I252" s="24">
        <f t="shared" si="219"/>
        <v>89.956502166504805</v>
      </c>
      <c r="J252" s="24">
        <f t="shared" si="219"/>
        <v>66.926330123858619</v>
      </c>
      <c r="K252" s="24">
        <f t="shared" si="219"/>
        <v>99.536834546182305</v>
      </c>
      <c r="L252" s="24">
        <f t="shared" si="219"/>
        <v>98.594280439155597</v>
      </c>
      <c r="M252" s="24">
        <f t="shared" si="219"/>
        <v>99.221910397464541</v>
      </c>
      <c r="N252" s="24">
        <f t="shared" si="219"/>
        <v>89.882225513051381</v>
      </c>
      <c r="O252" s="24">
        <f t="shared" si="219"/>
        <v>85.500336279395299</v>
      </c>
      <c r="P252" s="24">
        <f t="shared" si="219"/>
        <v>90.403975661584042</v>
      </c>
      <c r="Q252" s="24">
        <f t="shared" si="219"/>
        <v>100</v>
      </c>
      <c r="R252" s="24">
        <f t="shared" si="219"/>
        <v>95.025806675667013</v>
      </c>
      <c r="S252" s="286"/>
      <c r="T252" s="24">
        <f t="shared" si="219"/>
        <v>99.346657913245096</v>
      </c>
      <c r="U252" s="24">
        <f t="shared" si="219"/>
        <v>99.656723922347425</v>
      </c>
      <c r="V252" s="24">
        <f t="shared" si="219"/>
        <v>96.315536428668295</v>
      </c>
      <c r="W252" s="24">
        <f t="shared" si="219"/>
        <v>88.968234852465883</v>
      </c>
      <c r="X252" s="24">
        <f t="shared" si="219"/>
        <v>91.137947372367933</v>
      </c>
      <c r="Y252" s="24">
        <f t="shared" si="219"/>
        <v>92.373803681780259</v>
      </c>
      <c r="Z252" s="24">
        <f t="shared" si="219"/>
        <v>93.400524904384739</v>
      </c>
      <c r="AA252" s="24">
        <f t="shared" si="219"/>
        <v>92.95168835651917</v>
      </c>
      <c r="AB252" s="24">
        <f t="shared" si="219"/>
        <v>92.13285845793412</v>
      </c>
      <c r="AC252" s="24">
        <f t="shared" si="219"/>
        <v>91.95655790962212</v>
      </c>
      <c r="AD252" s="24">
        <f t="shared" si="219"/>
        <v>92.833989153060358</v>
      </c>
      <c r="AE252" s="24">
        <f t="shared" si="219"/>
        <v>93.020143517994086</v>
      </c>
      <c r="AH252" s="55"/>
      <c r="AI252" s="55"/>
      <c r="AJ252" s="55"/>
      <c r="AK252" s="55"/>
      <c r="AL252" s="55"/>
      <c r="AM252" s="55"/>
      <c r="AN252" s="55"/>
      <c r="AO252" s="55"/>
      <c r="AP252" s="55"/>
      <c r="AQ252" s="55"/>
      <c r="AR252" s="55"/>
      <c r="AS252" s="55"/>
      <c r="AT252" s="55"/>
      <c r="AU252" s="55"/>
      <c r="AV252" s="55"/>
      <c r="AW252" s="55"/>
      <c r="AX252" s="55"/>
      <c r="AY252" s="55"/>
      <c r="AZ252" s="55"/>
      <c r="BA252" s="55"/>
      <c r="BB252" s="55"/>
      <c r="BC252" s="55"/>
      <c r="BD252" s="55"/>
      <c r="BE252" s="55"/>
      <c r="BF252" s="55"/>
      <c r="BG252" s="55"/>
    </row>
    <row r="253" spans="1:59" ht="15" customHeight="1">
      <c r="A253" s="163"/>
      <c r="B253" s="130">
        <v>45</v>
      </c>
      <c r="C253" s="155" t="s">
        <v>193</v>
      </c>
      <c r="D253" s="155"/>
      <c r="E253" s="94" t="s">
        <v>113</v>
      </c>
      <c r="F253" s="92" t="s">
        <v>10</v>
      </c>
      <c r="G253" s="24">
        <f>IFERROR((G118/G199)*100,0)</f>
        <v>0</v>
      </c>
      <c r="H253" s="24">
        <f t="shared" ref="H253:AE256" si="220">IFERROR((H118/H199)*100,0)</f>
        <v>0</v>
      </c>
      <c r="I253" s="24">
        <f t="shared" si="220"/>
        <v>0</v>
      </c>
      <c r="J253" s="24">
        <f t="shared" si="220"/>
        <v>0</v>
      </c>
      <c r="K253" s="24">
        <f t="shared" si="220"/>
        <v>0</v>
      </c>
      <c r="L253" s="24">
        <f t="shared" si="220"/>
        <v>0</v>
      </c>
      <c r="M253" s="24">
        <f t="shared" si="220"/>
        <v>0</v>
      </c>
      <c r="N253" s="24">
        <f t="shared" si="220"/>
        <v>2.4126344086021505</v>
      </c>
      <c r="O253" s="24">
        <f t="shared" si="220"/>
        <v>31.685185185197039</v>
      </c>
      <c r="P253" s="24">
        <f t="shared" si="220"/>
        <v>39.22043010752688</v>
      </c>
      <c r="Q253" s="24">
        <f t="shared" si="220"/>
        <v>0</v>
      </c>
      <c r="R253" s="24">
        <f t="shared" si="220"/>
        <v>0</v>
      </c>
      <c r="S253" s="286"/>
      <c r="T253" s="24">
        <f>IFERROR((T118/T199)*100,0)</f>
        <v>0</v>
      </c>
      <c r="U253" s="24">
        <f t="shared" si="220"/>
        <v>0</v>
      </c>
      <c r="V253" s="24">
        <f t="shared" si="220"/>
        <v>0</v>
      </c>
      <c r="W253" s="24">
        <f t="shared" si="220"/>
        <v>0</v>
      </c>
      <c r="X253" s="24">
        <f t="shared" si="220"/>
        <v>0</v>
      </c>
      <c r="Y253" s="24">
        <f t="shared" si="220"/>
        <v>0</v>
      </c>
      <c r="Z253" s="24">
        <f t="shared" si="220"/>
        <v>0</v>
      </c>
      <c r="AA253" s="24">
        <f t="shared" si="220"/>
        <v>0.30778463648834015</v>
      </c>
      <c r="AB253" s="24">
        <f t="shared" si="220"/>
        <v>3.7558506308519335</v>
      </c>
      <c r="AC253" s="24">
        <f t="shared" si="220"/>
        <v>7.3723044590654974</v>
      </c>
      <c r="AD253" s="24">
        <f t="shared" si="220"/>
        <v>6.7101214238200937</v>
      </c>
      <c r="AE253" s="24">
        <f t="shared" si="220"/>
        <v>6.1402207001531819</v>
      </c>
      <c r="AH253" s="55"/>
      <c r="AI253" s="55"/>
      <c r="AJ253" s="55"/>
      <c r="AK253" s="55"/>
      <c r="AL253" s="55"/>
      <c r="AM253" s="55"/>
      <c r="AN253" s="55"/>
      <c r="AO253" s="55"/>
      <c r="AP253" s="55"/>
      <c r="AQ253" s="55"/>
      <c r="AR253" s="55"/>
      <c r="AS253" s="55"/>
      <c r="AT253" s="55"/>
      <c r="AU253" s="55"/>
      <c r="AV253" s="55"/>
      <c r="AW253" s="55"/>
      <c r="AX253" s="55"/>
      <c r="AY253" s="55"/>
      <c r="AZ253" s="55"/>
      <c r="BA253" s="55"/>
      <c r="BB253" s="55"/>
      <c r="BC253" s="55"/>
      <c r="BD253" s="55"/>
      <c r="BE253" s="55"/>
      <c r="BF253" s="55"/>
      <c r="BG253" s="55"/>
    </row>
    <row r="254" spans="1:59" ht="15" customHeight="1">
      <c r="A254" s="163"/>
      <c r="B254" s="130"/>
      <c r="C254" s="155" t="s">
        <v>193</v>
      </c>
      <c r="D254" s="155"/>
      <c r="E254" s="94" t="s">
        <v>114</v>
      </c>
      <c r="F254" s="92" t="s">
        <v>10</v>
      </c>
      <c r="G254" s="24">
        <f>IFERROR((G119/G200)*100,0)</f>
        <v>0</v>
      </c>
      <c r="H254" s="24">
        <f t="shared" si="220"/>
        <v>0</v>
      </c>
      <c r="I254" s="24">
        <f t="shared" si="220"/>
        <v>0</v>
      </c>
      <c r="J254" s="24">
        <f t="shared" si="220"/>
        <v>0</v>
      </c>
      <c r="K254" s="24">
        <f t="shared" si="220"/>
        <v>0</v>
      </c>
      <c r="L254" s="24">
        <f t="shared" si="220"/>
        <v>0</v>
      </c>
      <c r="M254" s="24">
        <f t="shared" si="220"/>
        <v>0</v>
      </c>
      <c r="N254" s="24">
        <f t="shared" si="220"/>
        <v>39.495967741935488</v>
      </c>
      <c r="O254" s="24">
        <f t="shared" si="220"/>
        <v>23.50462962963017</v>
      </c>
      <c r="P254" s="24">
        <f t="shared" si="220"/>
        <v>1.5120967741935485</v>
      </c>
      <c r="Q254" s="24">
        <f t="shared" si="220"/>
        <v>0</v>
      </c>
      <c r="R254" s="24">
        <f t="shared" si="220"/>
        <v>0</v>
      </c>
      <c r="S254" s="286"/>
      <c r="T254" s="24">
        <f t="shared" si="220"/>
        <v>0</v>
      </c>
      <c r="U254" s="24">
        <f t="shared" si="220"/>
        <v>0</v>
      </c>
      <c r="V254" s="24">
        <f t="shared" si="220"/>
        <v>0</v>
      </c>
      <c r="W254" s="24">
        <f t="shared" si="220"/>
        <v>0</v>
      </c>
      <c r="X254" s="24">
        <f t="shared" si="220"/>
        <v>0</v>
      </c>
      <c r="Y254" s="24">
        <f t="shared" si="220"/>
        <v>0</v>
      </c>
      <c r="Z254" s="24">
        <f t="shared" si="220"/>
        <v>0</v>
      </c>
      <c r="AA254" s="24">
        <f t="shared" si="220"/>
        <v>5.0385802469135808</v>
      </c>
      <c r="AB254" s="24">
        <f t="shared" si="220"/>
        <v>7.0678164428165022</v>
      </c>
      <c r="AC254" s="24">
        <f t="shared" si="220"/>
        <v>6.5012792397661352</v>
      </c>
      <c r="AD254" s="24">
        <f t="shared" si="220"/>
        <v>5.9173320026613929</v>
      </c>
      <c r="AE254" s="24">
        <f t="shared" si="220"/>
        <v>5.4147640791476856</v>
      </c>
      <c r="AH254" s="55"/>
      <c r="AI254" s="55"/>
      <c r="AJ254" s="55"/>
      <c r="AK254" s="55"/>
      <c r="AL254" s="55"/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55"/>
      <c r="BE254" s="55"/>
      <c r="BF254" s="55"/>
      <c r="BG254" s="55"/>
    </row>
    <row r="255" spans="1:59" ht="15" customHeight="1">
      <c r="A255" s="163"/>
      <c r="B255" s="130"/>
      <c r="C255" s="155" t="s">
        <v>193</v>
      </c>
      <c r="D255" s="155"/>
      <c r="E255" s="102" t="s">
        <v>115</v>
      </c>
      <c r="F255" s="92" t="s">
        <v>10</v>
      </c>
      <c r="G255" s="24">
        <f>IFERROR((G120/G201)*100,0)</f>
        <v>0</v>
      </c>
      <c r="H255" s="24">
        <f t="shared" si="220"/>
        <v>0</v>
      </c>
      <c r="I255" s="24">
        <f t="shared" si="220"/>
        <v>15.887096774193548</v>
      </c>
      <c r="J255" s="24">
        <f t="shared" si="220"/>
        <v>53.333333333333336</v>
      </c>
      <c r="K255" s="24">
        <f t="shared" si="220"/>
        <v>0</v>
      </c>
      <c r="L255" s="24">
        <f t="shared" si="220"/>
        <v>0</v>
      </c>
      <c r="M255" s="24">
        <f t="shared" si="220"/>
        <v>0</v>
      </c>
      <c r="N255" s="24">
        <f t="shared" si="220"/>
        <v>0</v>
      </c>
      <c r="O255" s="24">
        <f t="shared" si="220"/>
        <v>0</v>
      </c>
      <c r="P255" s="24">
        <f t="shared" si="220"/>
        <v>0</v>
      </c>
      <c r="Q255" s="24">
        <f t="shared" si="220"/>
        <v>0</v>
      </c>
      <c r="R255" s="24">
        <f t="shared" si="220"/>
        <v>9.435483870967742</v>
      </c>
      <c r="S255" s="286"/>
      <c r="T255" s="24">
        <f t="shared" si="220"/>
        <v>0</v>
      </c>
      <c r="U255" s="24">
        <f t="shared" si="220"/>
        <v>0</v>
      </c>
      <c r="V255" s="24">
        <f t="shared" si="220"/>
        <v>5.4722222222222223</v>
      </c>
      <c r="W255" s="24">
        <f t="shared" si="220"/>
        <v>17.4375</v>
      </c>
      <c r="X255" s="24">
        <f t="shared" si="220"/>
        <v>13.857615894039736</v>
      </c>
      <c r="Y255" s="24">
        <f t="shared" si="220"/>
        <v>11.560773480662984</v>
      </c>
      <c r="Z255" s="24">
        <f t="shared" si="220"/>
        <v>9.8702830188679247</v>
      </c>
      <c r="AA255" s="24">
        <f t="shared" si="220"/>
        <v>8.6111111111111107</v>
      </c>
      <c r="AB255" s="24">
        <f t="shared" si="220"/>
        <v>7.6648351648351642</v>
      </c>
      <c r="AC255" s="24">
        <f t="shared" si="220"/>
        <v>6.8832236842105265</v>
      </c>
      <c r="AD255" s="24">
        <f t="shared" si="220"/>
        <v>6.2649700598802402</v>
      </c>
      <c r="AE255" s="24">
        <f t="shared" si="220"/>
        <v>6.5342465753424657</v>
      </c>
      <c r="AH255" s="55"/>
      <c r="AI255" s="55"/>
      <c r="AJ255" s="55"/>
      <c r="AK255" s="55"/>
      <c r="AL255" s="55"/>
      <c r="AM255" s="55"/>
      <c r="AN255" s="55"/>
      <c r="AO255" s="55"/>
      <c r="AP255" s="55"/>
      <c r="AQ255" s="55"/>
      <c r="AR255" s="55"/>
      <c r="AS255" s="55"/>
      <c r="AT255" s="55"/>
      <c r="AU255" s="55"/>
      <c r="AV255" s="55"/>
      <c r="AW255" s="55"/>
      <c r="AX255" s="55"/>
      <c r="AY255" s="55"/>
      <c r="AZ255" s="55"/>
      <c r="BA255" s="55"/>
      <c r="BB255" s="55"/>
      <c r="BC255" s="55"/>
      <c r="BD255" s="55"/>
      <c r="BE255" s="55"/>
      <c r="BF255" s="55"/>
      <c r="BG255" s="55"/>
    </row>
    <row r="256" spans="1:59" ht="15" customHeight="1">
      <c r="A256" s="163"/>
      <c r="B256" s="130"/>
      <c r="C256" s="132" t="s">
        <v>194</v>
      </c>
      <c r="D256" s="132"/>
      <c r="E256" s="132"/>
      <c r="F256" s="92" t="s">
        <v>10</v>
      </c>
      <c r="G256" s="24">
        <f>IFERROR((G121/G202)*100,0)</f>
        <v>0</v>
      </c>
      <c r="H256" s="24">
        <f t="shared" si="220"/>
        <v>0</v>
      </c>
      <c r="I256" s="24">
        <f t="shared" si="220"/>
        <v>8.4234576366833771</v>
      </c>
      <c r="J256" s="24">
        <f t="shared" si="220"/>
        <v>28.277732573908331</v>
      </c>
      <c r="K256" s="24">
        <f t="shared" si="220"/>
        <v>0</v>
      </c>
      <c r="L256" s="24">
        <f t="shared" si="220"/>
        <v>0</v>
      </c>
      <c r="M256" s="24">
        <f t="shared" si="220"/>
        <v>0</v>
      </c>
      <c r="N256" s="24">
        <f t="shared" si="220"/>
        <v>9.940630850042167</v>
      </c>
      <c r="O256" s="24">
        <f t="shared" si="220"/>
        <v>13.040157613517817</v>
      </c>
      <c r="P256" s="24">
        <f t="shared" si="220"/>
        <v>9.59602433841596</v>
      </c>
      <c r="Q256" s="24">
        <f t="shared" si="220"/>
        <v>0</v>
      </c>
      <c r="R256" s="24">
        <f t="shared" si="220"/>
        <v>4.9741933243329983</v>
      </c>
      <c r="S256" s="286"/>
      <c r="T256" s="24">
        <f t="shared" si="220"/>
        <v>0</v>
      </c>
      <c r="U256" s="24">
        <f t="shared" si="220"/>
        <v>0</v>
      </c>
      <c r="V256" s="24">
        <f t="shared" si="220"/>
        <v>2.9014131859687193</v>
      </c>
      <c r="W256" s="24">
        <f t="shared" si="220"/>
        <v>9.2454930329536236</v>
      </c>
      <c r="X256" s="24">
        <f t="shared" si="220"/>
        <v>7.3474116818174489</v>
      </c>
      <c r="Y256" s="24">
        <f t="shared" si="220"/>
        <v>6.1296086406322363</v>
      </c>
      <c r="Z256" s="24">
        <f t="shared" si="220"/>
        <v>5.2034105058243956</v>
      </c>
      <c r="AA256" s="24">
        <f t="shared" si="220"/>
        <v>5.8077472575558806</v>
      </c>
      <c r="AB256" s="24">
        <f t="shared" si="220"/>
        <v>6.6025176263429062</v>
      </c>
      <c r="AC256" s="24">
        <f t="shared" si="220"/>
        <v>6.9077765344819353</v>
      </c>
      <c r="AD256" s="24">
        <f t="shared" si="220"/>
        <v>6.2873175643188866</v>
      </c>
      <c r="AE256" s="24">
        <f t="shared" si="220"/>
        <v>6.175791943936523</v>
      </c>
      <c r="AH256" s="55"/>
      <c r="AI256" s="55"/>
      <c r="AJ256" s="55"/>
      <c r="AK256" s="55"/>
      <c r="AL256" s="55"/>
      <c r="AM256" s="55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  <c r="AX256" s="55"/>
      <c r="AY256" s="55"/>
      <c r="AZ256" s="55"/>
      <c r="BA256" s="55"/>
      <c r="BB256" s="55"/>
      <c r="BC256" s="55"/>
      <c r="BD256" s="55"/>
      <c r="BE256" s="55"/>
      <c r="BF256" s="55"/>
      <c r="BG256" s="55"/>
    </row>
    <row r="257" spans="1:59" ht="15" customHeight="1">
      <c r="A257" s="163"/>
      <c r="B257" s="130">
        <v>46</v>
      </c>
      <c r="C257" s="155" t="s">
        <v>195</v>
      </c>
      <c r="D257" s="155"/>
      <c r="E257" s="94" t="s">
        <v>113</v>
      </c>
      <c r="F257" s="92" t="s">
        <v>10</v>
      </c>
      <c r="G257" s="24">
        <f>IFERROR((G127/G199)*100,0)</f>
        <v>0</v>
      </c>
      <c r="H257" s="24">
        <f t="shared" ref="H257:AE260" si="221">IFERROR((H127/H199)*100,0)</f>
        <v>0</v>
      </c>
      <c r="I257" s="24">
        <f t="shared" si="221"/>
        <v>3.1626344086021509</v>
      </c>
      <c r="J257" s="24">
        <f t="shared" si="221"/>
        <v>0</v>
      </c>
      <c r="K257" s="24">
        <f t="shared" si="221"/>
        <v>0</v>
      </c>
      <c r="L257" s="24">
        <f t="shared" si="221"/>
        <v>3.9652777777777781</v>
      </c>
      <c r="M257" s="24">
        <f t="shared" si="221"/>
        <v>0</v>
      </c>
      <c r="N257" s="24">
        <f t="shared" si="221"/>
        <v>0</v>
      </c>
      <c r="O257" s="24">
        <f t="shared" si="221"/>
        <v>0</v>
      </c>
      <c r="P257" s="24">
        <f t="shared" si="221"/>
        <v>0</v>
      </c>
      <c r="Q257" s="24">
        <f t="shared" si="221"/>
        <v>0</v>
      </c>
      <c r="R257" s="24">
        <f t="shared" si="221"/>
        <v>0</v>
      </c>
      <c r="S257" s="286"/>
      <c r="T257" s="24">
        <f t="shared" si="221"/>
        <v>0</v>
      </c>
      <c r="U257" s="24">
        <f t="shared" si="221"/>
        <v>0</v>
      </c>
      <c r="V257" s="24">
        <f t="shared" si="221"/>
        <v>1.0893518518518519</v>
      </c>
      <c r="W257" s="24">
        <f t="shared" si="221"/>
        <v>0.81701388888888904</v>
      </c>
      <c r="X257" s="24">
        <f t="shared" si="221"/>
        <v>0.64928256070640178</v>
      </c>
      <c r="Y257" s="24">
        <f t="shared" si="221"/>
        <v>1.1988950276243093</v>
      </c>
      <c r="Z257" s="24">
        <f t="shared" si="221"/>
        <v>1.0235849056603774</v>
      </c>
      <c r="AA257" s="24">
        <f t="shared" si="221"/>
        <v>0.89300411522633738</v>
      </c>
      <c r="AB257" s="24">
        <f t="shared" si="221"/>
        <v>0.79487179487179493</v>
      </c>
      <c r="AC257" s="24">
        <f t="shared" si="221"/>
        <v>0.71381578947368418</v>
      </c>
      <c r="AD257" s="24">
        <f t="shared" si="221"/>
        <v>0.64970059880239517</v>
      </c>
      <c r="AE257" s="24">
        <f t="shared" si="221"/>
        <v>0.59452054794520548</v>
      </c>
      <c r="AH257" s="55"/>
      <c r="AI257" s="55"/>
      <c r="AJ257" s="55"/>
      <c r="AK257" s="55"/>
      <c r="AL257" s="55"/>
      <c r="AM257" s="55"/>
      <c r="AN257" s="55"/>
      <c r="AO257" s="55"/>
      <c r="AP257" s="55"/>
      <c r="AQ257" s="55"/>
      <c r="AR257" s="55"/>
      <c r="AS257" s="55"/>
      <c r="AT257" s="55"/>
      <c r="AU257" s="55"/>
      <c r="AV257" s="55"/>
      <c r="AW257" s="55"/>
      <c r="AX257" s="55"/>
      <c r="AY257" s="55"/>
      <c r="AZ257" s="55"/>
      <c r="BA257" s="55"/>
      <c r="BB257" s="55"/>
      <c r="BC257" s="55"/>
      <c r="BD257" s="55"/>
      <c r="BE257" s="55"/>
      <c r="BF257" s="55"/>
      <c r="BG257" s="55"/>
    </row>
    <row r="258" spans="1:59" ht="15" customHeight="1">
      <c r="A258" s="163"/>
      <c r="B258" s="130"/>
      <c r="C258" s="155" t="s">
        <v>195</v>
      </c>
      <c r="D258" s="155"/>
      <c r="E258" s="94" t="s">
        <v>114</v>
      </c>
      <c r="F258" s="92" t="s">
        <v>10</v>
      </c>
      <c r="G258" s="24">
        <f>IFERROR((G128/G200)*100,0)</f>
        <v>0</v>
      </c>
      <c r="H258" s="24">
        <f t="shared" si="221"/>
        <v>0</v>
      </c>
      <c r="I258" s="24">
        <f>IFERROR((I128/I200)*100,0)</f>
        <v>3.7365591397849465</v>
      </c>
      <c r="J258" s="24">
        <f t="shared" si="221"/>
        <v>0</v>
      </c>
      <c r="K258" s="24">
        <f t="shared" si="221"/>
        <v>0</v>
      </c>
      <c r="L258" s="24">
        <f t="shared" si="221"/>
        <v>2.0111111111111111</v>
      </c>
      <c r="M258" s="24">
        <f t="shared" si="221"/>
        <v>0</v>
      </c>
      <c r="N258" s="24">
        <f t="shared" si="221"/>
        <v>0</v>
      </c>
      <c r="O258" s="24">
        <f t="shared" si="221"/>
        <v>0</v>
      </c>
      <c r="P258" s="24">
        <f t="shared" si="221"/>
        <v>0</v>
      </c>
      <c r="Q258" s="24">
        <f t="shared" si="221"/>
        <v>0</v>
      </c>
      <c r="R258" s="24">
        <f t="shared" si="221"/>
        <v>0</v>
      </c>
      <c r="S258" s="286"/>
      <c r="T258" s="24">
        <f t="shared" si="221"/>
        <v>0</v>
      </c>
      <c r="U258" s="24">
        <f t="shared" si="221"/>
        <v>0</v>
      </c>
      <c r="V258" s="24">
        <f t="shared" si="221"/>
        <v>1.287037037037037</v>
      </c>
      <c r="W258" s="24">
        <f t="shared" si="221"/>
        <v>0.96527777777777779</v>
      </c>
      <c r="X258" s="24">
        <f t="shared" si="221"/>
        <v>0.76710816777041946</v>
      </c>
      <c r="Y258" s="24">
        <f t="shared" si="221"/>
        <v>0.97329650092081033</v>
      </c>
      <c r="Z258" s="24">
        <f t="shared" si="221"/>
        <v>0.83097484276729561</v>
      </c>
      <c r="AA258" s="24">
        <f t="shared" si="221"/>
        <v>0.72496570644718794</v>
      </c>
      <c r="AB258" s="24">
        <f t="shared" si="221"/>
        <v>0.64529914529914534</v>
      </c>
      <c r="AC258" s="24">
        <f t="shared" si="221"/>
        <v>0.57949561403508776</v>
      </c>
      <c r="AD258" s="24">
        <f t="shared" si="221"/>
        <v>0.52744510978043913</v>
      </c>
      <c r="AE258" s="24">
        <f t="shared" si="221"/>
        <v>0.482648401826484</v>
      </c>
      <c r="AH258" s="55"/>
      <c r="AI258" s="55"/>
      <c r="AJ258" s="55"/>
      <c r="AK258" s="55"/>
      <c r="AL258" s="55"/>
      <c r="AM258" s="55"/>
      <c r="AN258" s="55"/>
      <c r="AO258" s="55"/>
      <c r="AP258" s="55"/>
      <c r="AQ258" s="55"/>
      <c r="AR258" s="55"/>
      <c r="AS258" s="55"/>
      <c r="AT258" s="55"/>
      <c r="AU258" s="55"/>
      <c r="AV258" s="55"/>
      <c r="AW258" s="55"/>
      <c r="AX258" s="55"/>
      <c r="AY258" s="55"/>
      <c r="AZ258" s="55"/>
      <c r="BA258" s="55"/>
      <c r="BB258" s="55"/>
      <c r="BC258" s="55"/>
      <c r="BD258" s="55"/>
      <c r="BE258" s="55"/>
      <c r="BF258" s="55"/>
      <c r="BG258" s="55"/>
    </row>
    <row r="259" spans="1:59" ht="15" customHeight="1">
      <c r="A259" s="163"/>
      <c r="B259" s="130"/>
      <c r="C259" s="155" t="s">
        <v>195</v>
      </c>
      <c r="D259" s="155"/>
      <c r="E259" s="102" t="s">
        <v>115</v>
      </c>
      <c r="F259" s="92" t="s">
        <v>10</v>
      </c>
      <c r="G259" s="24">
        <f>IFERROR((G129/G201)*100,0)</f>
        <v>0</v>
      </c>
      <c r="H259" s="24">
        <f t="shared" si="221"/>
        <v>0</v>
      </c>
      <c r="I259" s="24">
        <f t="shared" si="221"/>
        <v>0</v>
      </c>
      <c r="J259" s="24">
        <f t="shared" si="221"/>
        <v>4.3777777777777773</v>
      </c>
      <c r="K259" s="24">
        <f t="shared" si="221"/>
        <v>0</v>
      </c>
      <c r="L259" s="24">
        <f t="shared" si="221"/>
        <v>0</v>
      </c>
      <c r="M259" s="24">
        <f>IFERROR((M129/M201)*100,0)</f>
        <v>0</v>
      </c>
      <c r="N259" s="24">
        <f t="shared" si="221"/>
        <v>0</v>
      </c>
      <c r="O259" s="24">
        <f t="shared" si="221"/>
        <v>0</v>
      </c>
      <c r="P259" s="24">
        <f t="shared" si="221"/>
        <v>0</v>
      </c>
      <c r="Q259" s="24">
        <f t="shared" si="221"/>
        <v>0</v>
      </c>
      <c r="R259" s="24">
        <f t="shared" si="221"/>
        <v>0</v>
      </c>
      <c r="S259" s="286"/>
      <c r="T259" s="24">
        <f t="shared" si="221"/>
        <v>0</v>
      </c>
      <c r="U259" s="24">
        <f t="shared" si="221"/>
        <v>0</v>
      </c>
      <c r="V259" s="24">
        <f t="shared" si="221"/>
        <v>0</v>
      </c>
      <c r="W259" s="24">
        <f t="shared" si="221"/>
        <v>1.0944444444444443</v>
      </c>
      <c r="X259" s="24">
        <f t="shared" si="221"/>
        <v>0.86975717439293598</v>
      </c>
      <c r="Y259" s="24">
        <f t="shared" si="221"/>
        <v>0.72559852670349911</v>
      </c>
      <c r="Z259" s="24">
        <f t="shared" si="221"/>
        <v>0.61949685534591192</v>
      </c>
      <c r="AA259" s="24">
        <f t="shared" si="221"/>
        <v>0.54046639231824412</v>
      </c>
      <c r="AB259" s="24">
        <f t="shared" si="221"/>
        <v>0.48107448107448103</v>
      </c>
      <c r="AC259" s="24">
        <f t="shared" si="221"/>
        <v>0.43201754385964913</v>
      </c>
      <c r="AD259" s="24">
        <f t="shared" si="221"/>
        <v>0.39321357285429143</v>
      </c>
      <c r="AE259" s="24">
        <f t="shared" si="221"/>
        <v>0.35981735159817352</v>
      </c>
      <c r="AH259" s="55"/>
      <c r="AI259" s="55"/>
      <c r="AJ259" s="55"/>
      <c r="AK259" s="55"/>
      <c r="AL259" s="55"/>
      <c r="AM259" s="55"/>
      <c r="AN259" s="55"/>
      <c r="AO259" s="55"/>
      <c r="AP259" s="55"/>
      <c r="AQ259" s="55"/>
      <c r="AR259" s="55"/>
      <c r="AS259" s="55"/>
      <c r="AT259" s="55"/>
      <c r="AU259" s="55"/>
      <c r="AV259" s="55"/>
      <c r="AW259" s="55"/>
      <c r="AX259" s="55"/>
      <c r="AY259" s="55"/>
      <c r="AZ259" s="55"/>
      <c r="BA259" s="55"/>
      <c r="BB259" s="55"/>
      <c r="BC259" s="55"/>
      <c r="BD259" s="55"/>
      <c r="BE259" s="55"/>
      <c r="BF259" s="55"/>
      <c r="BG259" s="55"/>
    </row>
    <row r="260" spans="1:59" ht="15" customHeight="1">
      <c r="A260" s="163"/>
      <c r="B260" s="130"/>
      <c r="C260" s="132" t="s">
        <v>196</v>
      </c>
      <c r="D260" s="132"/>
      <c r="E260" s="132"/>
      <c r="F260" s="92" t="s">
        <v>10</v>
      </c>
      <c r="G260" s="24">
        <f>IFERROR((G130/G202)*100,0)</f>
        <v>0</v>
      </c>
      <c r="H260" s="24">
        <f t="shared" si="221"/>
        <v>0</v>
      </c>
      <c r="I260" s="24">
        <f t="shared" si="221"/>
        <v>1.6200401968118148</v>
      </c>
      <c r="J260" s="24">
        <f t="shared" si="221"/>
        <v>2.3211305487749754</v>
      </c>
      <c r="K260" s="24">
        <f t="shared" si="221"/>
        <v>0</v>
      </c>
      <c r="L260" s="24">
        <f t="shared" si="221"/>
        <v>1.4057195608444084</v>
      </c>
      <c r="M260" s="24">
        <f t="shared" si="221"/>
        <v>0</v>
      </c>
      <c r="N260" s="24">
        <f t="shared" si="221"/>
        <v>0</v>
      </c>
      <c r="O260" s="24">
        <f t="shared" si="221"/>
        <v>0</v>
      </c>
      <c r="P260" s="24">
        <f t="shared" si="221"/>
        <v>0</v>
      </c>
      <c r="Q260" s="24">
        <f t="shared" si="221"/>
        <v>0</v>
      </c>
      <c r="R260" s="24">
        <f t="shared" si="221"/>
        <v>0</v>
      </c>
      <c r="S260" s="286"/>
      <c r="T260" s="24">
        <f t="shared" si="221"/>
        <v>0</v>
      </c>
      <c r="U260" s="24">
        <f t="shared" si="221"/>
        <v>0</v>
      </c>
      <c r="V260" s="24">
        <f t="shared" si="221"/>
        <v>0.55801384556851408</v>
      </c>
      <c r="W260" s="24">
        <f t="shared" si="221"/>
        <v>0.99879302137012937</v>
      </c>
      <c r="X260" s="24">
        <f t="shared" si="221"/>
        <v>0.79374279843983797</v>
      </c>
      <c r="Y260" s="24">
        <f t="shared" si="221"/>
        <v>0.89517541099308151</v>
      </c>
      <c r="Z260" s="24">
        <f t="shared" si="221"/>
        <v>0.764851549944911</v>
      </c>
      <c r="AA260" s="24">
        <f t="shared" si="221"/>
        <v>0.66727789542518989</v>
      </c>
      <c r="AB260" s="24">
        <f t="shared" si="221"/>
        <v>0.59395065416967452</v>
      </c>
      <c r="AC260" s="24">
        <f t="shared" si="221"/>
        <v>0.53338331772474068</v>
      </c>
      <c r="AD260" s="24">
        <f t="shared" si="221"/>
        <v>0.48547463649197942</v>
      </c>
      <c r="AE260" s="24">
        <f t="shared" si="221"/>
        <v>0.44424254407759217</v>
      </c>
      <c r="AH260" s="55"/>
      <c r="AI260" s="55"/>
      <c r="AJ260" s="55"/>
      <c r="AK260" s="55"/>
      <c r="AL260" s="55"/>
      <c r="AM260" s="55"/>
      <c r="AN260" s="55"/>
      <c r="AO260" s="55"/>
      <c r="AP260" s="55"/>
      <c r="AQ260" s="55"/>
      <c r="AR260" s="55"/>
      <c r="AS260" s="55"/>
      <c r="AT260" s="55"/>
      <c r="AU260" s="55"/>
      <c r="AV260" s="55"/>
      <c r="AW260" s="55"/>
      <c r="AX260" s="55"/>
      <c r="AY260" s="55"/>
      <c r="AZ260" s="55"/>
      <c r="BA260" s="55"/>
      <c r="BB260" s="55"/>
      <c r="BC260" s="55"/>
      <c r="BD260" s="55"/>
      <c r="BE260" s="55"/>
      <c r="BF260" s="55"/>
      <c r="BG260" s="55"/>
    </row>
    <row r="261" spans="1:59" ht="15" customHeight="1">
      <c r="A261" s="163"/>
      <c r="B261" s="130">
        <v>47</v>
      </c>
      <c r="C261" s="155" t="s">
        <v>197</v>
      </c>
      <c r="D261" s="155"/>
      <c r="E261" s="94" t="s">
        <v>113</v>
      </c>
      <c r="F261" s="92" t="s">
        <v>10</v>
      </c>
      <c r="G261" s="24">
        <f>IFERROR((G135/G199)*100,0)</f>
        <v>0.95698924731182788</v>
      </c>
      <c r="H261" s="24">
        <f t="shared" ref="H261:AE264" si="222">IFERROR((H135/H199)*100,0)</f>
        <v>0</v>
      </c>
      <c r="I261" s="24">
        <f t="shared" si="222"/>
        <v>0</v>
      </c>
      <c r="J261" s="24">
        <f t="shared" si="222"/>
        <v>3.0180555555555557</v>
      </c>
      <c r="K261" s="24">
        <f>IFERROR((K135/K199)*100,0)</f>
        <v>1.963709677419355</v>
      </c>
      <c r="L261" s="24">
        <f t="shared" si="222"/>
        <v>0</v>
      </c>
      <c r="M261" s="24">
        <f t="shared" si="222"/>
        <v>1.57930107525317</v>
      </c>
      <c r="N261" s="24">
        <f t="shared" si="222"/>
        <v>0</v>
      </c>
      <c r="O261" s="24">
        <f t="shared" si="222"/>
        <v>0</v>
      </c>
      <c r="P261" s="24">
        <f t="shared" si="222"/>
        <v>0</v>
      </c>
      <c r="Q261" s="24">
        <f t="shared" si="222"/>
        <v>0</v>
      </c>
      <c r="R261" s="24">
        <f t="shared" si="222"/>
        <v>0</v>
      </c>
      <c r="S261" s="286"/>
      <c r="T261" s="24">
        <f t="shared" si="222"/>
        <v>0.95698924731182788</v>
      </c>
      <c r="U261" s="24">
        <f t="shared" si="222"/>
        <v>0.50282485875706218</v>
      </c>
      <c r="V261" s="24">
        <f t="shared" si="222"/>
        <v>0.32962962962962961</v>
      </c>
      <c r="W261" s="24">
        <f t="shared" si="222"/>
        <v>1.0017361111111112</v>
      </c>
      <c r="X261" s="24">
        <f t="shared" si="222"/>
        <v>1.1992273730684326</v>
      </c>
      <c r="Y261" s="24">
        <f t="shared" si="222"/>
        <v>1.0004604051565378</v>
      </c>
      <c r="Z261" s="24">
        <f t="shared" si="222"/>
        <v>1.0851022012555736</v>
      </c>
      <c r="AA261" s="24">
        <f t="shared" si="222"/>
        <v>0.94667352537523308</v>
      </c>
      <c r="AB261" s="24">
        <f t="shared" si="222"/>
        <v>0.84264346764169085</v>
      </c>
      <c r="AC261" s="24">
        <f t="shared" si="222"/>
        <v>0.75671600877033429</v>
      </c>
      <c r="AD261" s="24">
        <f t="shared" si="222"/>
        <v>0.68874750498856774</v>
      </c>
      <c r="AE261" s="24">
        <f t="shared" si="222"/>
        <v>0.63025114155118245</v>
      </c>
      <c r="AH261" s="55"/>
      <c r="AI261" s="55"/>
      <c r="AJ261" s="55"/>
      <c r="AK261" s="55"/>
      <c r="AL261" s="55"/>
      <c r="AM261" s="55"/>
      <c r="AN261" s="55"/>
      <c r="AO261" s="55"/>
      <c r="AP261" s="55"/>
      <c r="AQ261" s="55"/>
      <c r="AR261" s="55"/>
      <c r="AS261" s="55"/>
      <c r="AT261" s="55"/>
      <c r="AU261" s="55"/>
      <c r="AV261" s="55"/>
      <c r="AW261" s="55"/>
      <c r="AX261" s="55"/>
      <c r="AY261" s="55"/>
      <c r="AZ261" s="55"/>
      <c r="BA261" s="55"/>
      <c r="BB261" s="55"/>
      <c r="BC261" s="55"/>
      <c r="BD261" s="55"/>
      <c r="BE261" s="55"/>
      <c r="BF261" s="55"/>
      <c r="BG261" s="55"/>
    </row>
    <row r="262" spans="1:59" ht="15" customHeight="1">
      <c r="A262" s="163"/>
      <c r="B262" s="130"/>
      <c r="C262" s="155" t="s">
        <v>197</v>
      </c>
      <c r="D262" s="155"/>
      <c r="E262" s="94" t="s">
        <v>114</v>
      </c>
      <c r="F262" s="92" t="s">
        <v>10</v>
      </c>
      <c r="G262" s="24">
        <f>IFERROR((G136/G200)*100,0)</f>
        <v>1.827956989247312</v>
      </c>
      <c r="H262" s="24">
        <f t="shared" si="222"/>
        <v>0</v>
      </c>
      <c r="I262" s="24">
        <f>IFERROR((I136/I200)*100,0)</f>
        <v>0</v>
      </c>
      <c r="J262" s="24">
        <f t="shared" si="222"/>
        <v>7.1805555555555554</v>
      </c>
      <c r="K262" s="24">
        <f>IFERROR((K136/K200)*100,0)</f>
        <v>0</v>
      </c>
      <c r="L262" s="24">
        <f t="shared" si="222"/>
        <v>0</v>
      </c>
      <c r="M262" s="24">
        <f t="shared" si="222"/>
        <v>1.7114695340663479</v>
      </c>
      <c r="N262" s="24">
        <f t="shared" si="222"/>
        <v>0</v>
      </c>
      <c r="O262" s="24">
        <f t="shared" si="222"/>
        <v>0</v>
      </c>
      <c r="P262" s="24">
        <f t="shared" si="222"/>
        <v>0</v>
      </c>
      <c r="Q262" s="24">
        <f t="shared" si="222"/>
        <v>0</v>
      </c>
      <c r="R262" s="24">
        <f t="shared" si="222"/>
        <v>0</v>
      </c>
      <c r="S262" s="286"/>
      <c r="T262" s="24">
        <f t="shared" si="222"/>
        <v>1.827956989247312</v>
      </c>
      <c r="U262" s="24">
        <f t="shared" si="222"/>
        <v>0.96045197740112986</v>
      </c>
      <c r="V262" s="24">
        <f t="shared" si="222"/>
        <v>0.62962962962962965</v>
      </c>
      <c r="W262" s="24">
        <f t="shared" si="222"/>
        <v>2.2673611111111112</v>
      </c>
      <c r="X262" s="24">
        <f t="shared" si="222"/>
        <v>1.8018763796909489</v>
      </c>
      <c r="Y262" s="24">
        <f t="shared" si="222"/>
        <v>1.5032228360957642</v>
      </c>
      <c r="Z262" s="24">
        <f t="shared" si="222"/>
        <v>1.5336740041952364</v>
      </c>
      <c r="AA262" s="24">
        <f t="shared" si="222"/>
        <v>1.338020118886379</v>
      </c>
      <c r="AB262" s="24">
        <f t="shared" si="222"/>
        <v>1.190984940986777</v>
      </c>
      <c r="AC262" s="24">
        <f t="shared" si="222"/>
        <v>1.0695358187150992</v>
      </c>
      <c r="AD262" s="24">
        <f t="shared" si="222"/>
        <v>0.97346972721374281</v>
      </c>
      <c r="AE262" s="24">
        <f t="shared" si="222"/>
        <v>0.89079147640928802</v>
      </c>
      <c r="AH262" s="55"/>
      <c r="AI262" s="55"/>
      <c r="AJ262" s="55"/>
      <c r="AK262" s="55"/>
      <c r="AL262" s="55"/>
      <c r="AM262" s="55"/>
      <c r="AN262" s="55"/>
      <c r="AO262" s="55"/>
      <c r="AP262" s="55"/>
      <c r="AQ262" s="55"/>
      <c r="AR262" s="55"/>
      <c r="AS262" s="55"/>
      <c r="AT262" s="55"/>
      <c r="AU262" s="55"/>
      <c r="AV262" s="55"/>
      <c r="AW262" s="55"/>
      <c r="AX262" s="55"/>
      <c r="AY262" s="55"/>
      <c r="AZ262" s="55"/>
      <c r="BA262" s="55"/>
      <c r="BB262" s="55"/>
      <c r="BC262" s="55"/>
      <c r="BD262" s="55"/>
      <c r="BE262" s="55"/>
      <c r="BF262" s="55"/>
      <c r="BG262" s="55"/>
    </row>
    <row r="263" spans="1:59" ht="15" customHeight="1">
      <c r="A263" s="163"/>
      <c r="B263" s="130"/>
      <c r="C263" s="155" t="s">
        <v>197</v>
      </c>
      <c r="D263" s="155"/>
      <c r="E263" s="102" t="s">
        <v>115</v>
      </c>
      <c r="F263" s="92" t="s">
        <v>10</v>
      </c>
      <c r="G263" s="24">
        <f>IFERROR((G137/G201)*100,0)</f>
        <v>0</v>
      </c>
      <c r="H263" s="24">
        <f t="shared" si="222"/>
        <v>0</v>
      </c>
      <c r="I263" s="24">
        <f t="shared" si="222"/>
        <v>0</v>
      </c>
      <c r="J263" s="24">
        <f t="shared" si="222"/>
        <v>0.15694444444444441</v>
      </c>
      <c r="K263" s="24">
        <f t="shared" si="222"/>
        <v>0</v>
      </c>
      <c r="L263" s="24">
        <f t="shared" si="222"/>
        <v>0</v>
      </c>
      <c r="M263" s="24">
        <f>IFERROR((M137/M201)*100,0)</f>
        <v>0</v>
      </c>
      <c r="N263" s="24">
        <f t="shared" si="222"/>
        <v>0.33602150537634407</v>
      </c>
      <c r="O263" s="24">
        <f t="shared" si="222"/>
        <v>2.7685185184964212</v>
      </c>
      <c r="P263" s="24">
        <f t="shared" si="222"/>
        <v>0</v>
      </c>
      <c r="Q263" s="24">
        <f t="shared" si="222"/>
        <v>0</v>
      </c>
      <c r="R263" s="24">
        <f t="shared" si="222"/>
        <v>0</v>
      </c>
      <c r="S263" s="286"/>
      <c r="T263" s="24">
        <f t="shared" si="222"/>
        <v>0</v>
      </c>
      <c r="U263" s="24">
        <f t="shared" si="222"/>
        <v>0</v>
      </c>
      <c r="V263" s="24">
        <f t="shared" si="222"/>
        <v>0</v>
      </c>
      <c r="W263" s="24">
        <f t="shared" si="222"/>
        <v>3.9236111111111104E-2</v>
      </c>
      <c r="X263" s="24">
        <f t="shared" si="222"/>
        <v>3.1181015452538628E-2</v>
      </c>
      <c r="Y263" s="24">
        <f t="shared" si="222"/>
        <v>2.6012891344383053E-2</v>
      </c>
      <c r="Z263" s="24">
        <f t="shared" si="222"/>
        <v>2.2209119496855341E-2</v>
      </c>
      <c r="AA263" s="24">
        <f t="shared" si="222"/>
        <v>6.2242798353909459E-2</v>
      </c>
      <c r="AB263" s="24">
        <f t="shared" si="222"/>
        <v>0.35963573463330634</v>
      </c>
      <c r="AC263" s="24">
        <f t="shared" si="222"/>
        <v>0.32296235379898891</v>
      </c>
      <c r="AD263" s="24">
        <f t="shared" si="222"/>
        <v>0</v>
      </c>
      <c r="AE263" s="24">
        <f t="shared" si="222"/>
        <v>0</v>
      </c>
      <c r="AH263" s="55"/>
      <c r="AI263" s="55"/>
      <c r="AJ263" s="55"/>
      <c r="AK263" s="55"/>
      <c r="AL263" s="55"/>
      <c r="AM263" s="55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  <c r="AX263" s="55"/>
      <c r="AY263" s="55"/>
      <c r="AZ263" s="55"/>
      <c r="BA263" s="55"/>
      <c r="BB263" s="55"/>
      <c r="BC263" s="55"/>
      <c r="BD263" s="55"/>
      <c r="BE263" s="55"/>
      <c r="BF263" s="55"/>
      <c r="BG263" s="55"/>
    </row>
    <row r="264" spans="1:59" ht="15" customHeight="1">
      <c r="A264" s="163"/>
      <c r="B264" s="130"/>
      <c r="C264" s="132" t="s">
        <v>198</v>
      </c>
      <c r="D264" s="132"/>
      <c r="E264" s="132"/>
      <c r="F264" s="92" t="s">
        <v>10</v>
      </c>
      <c r="G264" s="24">
        <f>IFERROR((G138/G202)*100,0)</f>
        <v>0.65334208675489436</v>
      </c>
      <c r="H264" s="24">
        <f t="shared" si="222"/>
        <v>0</v>
      </c>
      <c r="I264" s="24">
        <f t="shared" si="222"/>
        <v>0</v>
      </c>
      <c r="J264" s="24">
        <f t="shared" si="222"/>
        <v>2.474806753458096</v>
      </c>
      <c r="K264" s="24">
        <f t="shared" si="222"/>
        <v>0.46316545381768542</v>
      </c>
      <c r="L264" s="24">
        <f t="shared" si="222"/>
        <v>0</v>
      </c>
      <c r="M264" s="24">
        <f t="shared" si="222"/>
        <v>0.778089602535463</v>
      </c>
      <c r="N264" s="24">
        <f t="shared" si="222"/>
        <v>0.17714363690644577</v>
      </c>
      <c r="O264" s="24">
        <f t="shared" si="222"/>
        <v>1.4595061070868804</v>
      </c>
      <c r="P264" s="24">
        <f t="shared" si="222"/>
        <v>0</v>
      </c>
      <c r="Q264" s="24">
        <f t="shared" si="222"/>
        <v>0</v>
      </c>
      <c r="R264" s="24">
        <f t="shared" si="222"/>
        <v>0</v>
      </c>
      <c r="S264" s="286"/>
      <c r="T264" s="24">
        <f t="shared" si="222"/>
        <v>0.65334208675489436</v>
      </c>
      <c r="U264" s="24">
        <f t="shared" si="222"/>
        <v>0.34327607765258611</v>
      </c>
      <c r="V264" s="24">
        <f t="shared" si="222"/>
        <v>0.22503653979447308</v>
      </c>
      <c r="W264" s="24">
        <f t="shared" si="222"/>
        <v>0.78747909321037879</v>
      </c>
      <c r="X264" s="24">
        <f t="shared" si="222"/>
        <v>0.72089814737479274</v>
      </c>
      <c r="Y264" s="24">
        <f t="shared" si="222"/>
        <v>0.60141226659444036</v>
      </c>
      <c r="Z264" s="24">
        <f t="shared" si="222"/>
        <v>0.63121303984595167</v>
      </c>
      <c r="AA264" s="24">
        <f t="shared" si="222"/>
        <v>0.57328649049975955</v>
      </c>
      <c r="AB264" s="24">
        <f t="shared" si="222"/>
        <v>0.67067326155328932</v>
      </c>
      <c r="AC264" s="24">
        <f t="shared" si="222"/>
        <v>0.6022822381712104</v>
      </c>
      <c r="AD264" s="24">
        <f t="shared" si="222"/>
        <v>0.39321864612876833</v>
      </c>
      <c r="AE264" s="24">
        <f t="shared" si="222"/>
        <v>0.35982199399180448</v>
      </c>
      <c r="AH264" s="55"/>
      <c r="AI264" s="55"/>
      <c r="AJ264" s="55"/>
      <c r="AK264" s="55"/>
      <c r="AL264" s="55"/>
      <c r="AM264" s="55"/>
      <c r="AN264" s="55"/>
      <c r="AO264" s="55"/>
      <c r="AP264" s="55"/>
      <c r="AQ264" s="55"/>
      <c r="AR264" s="55"/>
      <c r="AS264" s="55"/>
      <c r="AT264" s="55"/>
      <c r="AU264" s="55"/>
      <c r="AV264" s="55"/>
      <c r="AW264" s="55"/>
      <c r="AX264" s="55"/>
      <c r="AY264" s="55"/>
      <c r="AZ264" s="55"/>
      <c r="BA264" s="55"/>
      <c r="BB264" s="55"/>
      <c r="BC264" s="55"/>
      <c r="BD264" s="55"/>
      <c r="BE264" s="55"/>
      <c r="BF264" s="55"/>
      <c r="BG264" s="55"/>
    </row>
    <row r="265" spans="1:59" s="11" customFormat="1" ht="15" customHeight="1">
      <c r="A265" s="163"/>
      <c r="B265" s="130">
        <v>48</v>
      </c>
      <c r="C265" s="155" t="s">
        <v>199</v>
      </c>
      <c r="D265" s="155"/>
      <c r="E265" s="94" t="s">
        <v>113</v>
      </c>
      <c r="F265" s="92" t="s">
        <v>10</v>
      </c>
      <c r="G265" s="46">
        <f>IFERROR(((G118+G127)/G199)*100,0)</f>
        <v>0</v>
      </c>
      <c r="H265" s="46">
        <f t="shared" ref="H265:AE268" si="223">IFERROR(((H118+H127)/H199)*100,0)</f>
        <v>0</v>
      </c>
      <c r="I265" s="46">
        <f t="shared" si="223"/>
        <v>3.1626344086021509</v>
      </c>
      <c r="J265" s="46">
        <f t="shared" si="223"/>
        <v>0</v>
      </c>
      <c r="K265" s="46">
        <f t="shared" si="223"/>
        <v>0</v>
      </c>
      <c r="L265" s="46">
        <f t="shared" si="223"/>
        <v>3.9652777777777781</v>
      </c>
      <c r="M265" s="46">
        <f t="shared" si="223"/>
        <v>0</v>
      </c>
      <c r="N265" s="46">
        <f t="shared" si="223"/>
        <v>2.4126344086021505</v>
      </c>
      <c r="O265" s="46">
        <f t="shared" si="223"/>
        <v>31.685185185197039</v>
      </c>
      <c r="P265" s="46">
        <f t="shared" si="223"/>
        <v>39.22043010752688</v>
      </c>
      <c r="Q265" s="46">
        <f t="shared" si="223"/>
        <v>0</v>
      </c>
      <c r="R265" s="46">
        <f t="shared" si="223"/>
        <v>0</v>
      </c>
      <c r="S265" s="286"/>
      <c r="T265" s="46">
        <f>IFERROR(((T118+T127)/T199)*100,0)</f>
        <v>0</v>
      </c>
      <c r="U265" s="46">
        <f t="shared" si="223"/>
        <v>0</v>
      </c>
      <c r="V265" s="46">
        <f t="shared" si="223"/>
        <v>1.0893518518518519</v>
      </c>
      <c r="W265" s="46">
        <f t="shared" si="223"/>
        <v>0.81701388888888904</v>
      </c>
      <c r="X265" s="46">
        <f t="shared" si="223"/>
        <v>0.64928256070640178</v>
      </c>
      <c r="Y265" s="46">
        <f t="shared" si="223"/>
        <v>1.1988950276243093</v>
      </c>
      <c r="Z265" s="46">
        <f t="shared" si="223"/>
        <v>1.0235849056603774</v>
      </c>
      <c r="AA265" s="46">
        <f t="shared" si="223"/>
        <v>1.2007887517146776</v>
      </c>
      <c r="AB265" s="46">
        <f t="shared" si="223"/>
        <v>4.5507224257237286</v>
      </c>
      <c r="AC265" s="46">
        <f t="shared" si="223"/>
        <v>8.0861202485391814</v>
      </c>
      <c r="AD265" s="46">
        <f t="shared" si="223"/>
        <v>7.3598220226224891</v>
      </c>
      <c r="AE265" s="46">
        <f t="shared" si="223"/>
        <v>6.7347412480983877</v>
      </c>
      <c r="AH265" s="55"/>
      <c r="AI265" s="55"/>
      <c r="AJ265" s="55"/>
      <c r="AK265" s="55"/>
      <c r="AL265" s="55"/>
      <c r="AM265" s="55"/>
      <c r="AN265" s="55"/>
      <c r="AO265" s="55"/>
      <c r="AP265" s="55"/>
      <c r="AQ265" s="55"/>
      <c r="AR265" s="55"/>
      <c r="AS265" s="55"/>
      <c r="AT265" s="55"/>
      <c r="AU265" s="55"/>
      <c r="AV265" s="55"/>
      <c r="AW265" s="55"/>
      <c r="AX265" s="55"/>
      <c r="AY265" s="55"/>
      <c r="AZ265" s="55"/>
      <c r="BA265" s="55"/>
      <c r="BB265" s="55"/>
      <c r="BC265" s="55"/>
      <c r="BD265" s="55"/>
      <c r="BE265" s="55"/>
      <c r="BF265" s="55"/>
      <c r="BG265" s="55"/>
    </row>
    <row r="266" spans="1:59" s="11" customFormat="1" ht="15" customHeight="1">
      <c r="A266" s="163"/>
      <c r="B266" s="130"/>
      <c r="C266" s="155" t="s">
        <v>199</v>
      </c>
      <c r="D266" s="155"/>
      <c r="E266" s="94" t="s">
        <v>114</v>
      </c>
      <c r="F266" s="92" t="s">
        <v>10</v>
      </c>
      <c r="G266" s="46">
        <f>IFERROR(((G119+G128)/G200)*100,0)</f>
        <v>0</v>
      </c>
      <c r="H266" s="46">
        <f t="shared" si="223"/>
        <v>0</v>
      </c>
      <c r="I266" s="46">
        <f>IFERROR(((I119+I128)/I200)*100,0)</f>
        <v>3.7365591397849465</v>
      </c>
      <c r="J266" s="46">
        <f t="shared" si="223"/>
        <v>0</v>
      </c>
      <c r="K266" s="46">
        <f t="shared" si="223"/>
        <v>0</v>
      </c>
      <c r="L266" s="46">
        <f t="shared" si="223"/>
        <v>2.0111111111111111</v>
      </c>
      <c r="M266" s="46">
        <f t="shared" si="223"/>
        <v>0</v>
      </c>
      <c r="N266" s="46">
        <f t="shared" si="223"/>
        <v>39.495967741935488</v>
      </c>
      <c r="O266" s="46">
        <f t="shared" si="223"/>
        <v>23.50462962963017</v>
      </c>
      <c r="P266" s="46">
        <f t="shared" si="223"/>
        <v>1.5120967741935485</v>
      </c>
      <c r="Q266" s="46">
        <f t="shared" si="223"/>
        <v>0</v>
      </c>
      <c r="R266" s="46">
        <f t="shared" si="223"/>
        <v>0</v>
      </c>
      <c r="S266" s="286"/>
      <c r="T266" s="46">
        <f t="shared" si="223"/>
        <v>0</v>
      </c>
      <c r="U266" s="46">
        <f t="shared" si="223"/>
        <v>0</v>
      </c>
      <c r="V266" s="46">
        <f t="shared" si="223"/>
        <v>1.287037037037037</v>
      </c>
      <c r="W266" s="46">
        <f t="shared" si="223"/>
        <v>0.96527777777777779</v>
      </c>
      <c r="X266" s="46">
        <f t="shared" si="223"/>
        <v>0.76710816777041946</v>
      </c>
      <c r="Y266" s="46">
        <f t="shared" si="223"/>
        <v>0.97329650092081033</v>
      </c>
      <c r="Z266" s="46">
        <f t="shared" si="223"/>
        <v>0.83097484276729561</v>
      </c>
      <c r="AA266" s="46">
        <f t="shared" si="223"/>
        <v>5.7635459533607678</v>
      </c>
      <c r="AB266" s="46">
        <f t="shared" si="223"/>
        <v>7.713115588115647</v>
      </c>
      <c r="AC266" s="46">
        <f t="shared" si="223"/>
        <v>7.0807748538012225</v>
      </c>
      <c r="AD266" s="46">
        <f t="shared" si="223"/>
        <v>6.4447771124418312</v>
      </c>
      <c r="AE266" s="46">
        <f t="shared" si="223"/>
        <v>5.897412480974169</v>
      </c>
      <c r="AH266" s="55"/>
      <c r="AI266" s="55"/>
      <c r="AJ266" s="55"/>
      <c r="AK266" s="55"/>
      <c r="AL266" s="55"/>
      <c r="AM266" s="55"/>
      <c r="AN266" s="55"/>
      <c r="AO266" s="55"/>
      <c r="AP266" s="55"/>
      <c r="AQ266" s="55"/>
      <c r="AR266" s="55"/>
      <c r="AS266" s="55"/>
      <c r="AT266" s="55"/>
      <c r="AU266" s="55"/>
      <c r="AV266" s="55"/>
      <c r="AW266" s="55"/>
      <c r="AX266" s="55"/>
      <c r="AY266" s="55"/>
      <c r="AZ266" s="55"/>
      <c r="BA266" s="55"/>
      <c r="BB266" s="55"/>
      <c r="BC266" s="55"/>
      <c r="BD266" s="55"/>
      <c r="BE266" s="55"/>
      <c r="BF266" s="55"/>
      <c r="BG266" s="55"/>
    </row>
    <row r="267" spans="1:59" s="11" customFormat="1" ht="15" customHeight="1">
      <c r="A267" s="163"/>
      <c r="B267" s="130"/>
      <c r="C267" s="155" t="s">
        <v>199</v>
      </c>
      <c r="D267" s="155"/>
      <c r="E267" s="102" t="s">
        <v>115</v>
      </c>
      <c r="F267" s="92" t="s">
        <v>10</v>
      </c>
      <c r="G267" s="46">
        <f>IFERROR(((G120+G129)/G201)*100,0)</f>
        <v>0</v>
      </c>
      <c r="H267" s="46">
        <f t="shared" si="223"/>
        <v>0</v>
      </c>
      <c r="I267" s="46">
        <f t="shared" si="223"/>
        <v>15.887096774193548</v>
      </c>
      <c r="J267" s="46">
        <f t="shared" si="223"/>
        <v>57.711111111111116</v>
      </c>
      <c r="K267" s="46">
        <f t="shared" si="223"/>
        <v>0</v>
      </c>
      <c r="L267" s="46">
        <f t="shared" si="223"/>
        <v>0</v>
      </c>
      <c r="M267" s="46">
        <f>IFERROR(((M120+M129)/M201)*100,0)</f>
        <v>0</v>
      </c>
      <c r="N267" s="46">
        <f>IFERROR(((N120+N129)/N201)*100,0)</f>
        <v>0</v>
      </c>
      <c r="O267" s="46">
        <f t="shared" si="223"/>
        <v>0</v>
      </c>
      <c r="P267" s="46">
        <f t="shared" si="223"/>
        <v>0</v>
      </c>
      <c r="Q267" s="46">
        <f t="shared" si="223"/>
        <v>0</v>
      </c>
      <c r="R267" s="46">
        <f t="shared" si="223"/>
        <v>9.435483870967742</v>
      </c>
      <c r="S267" s="286"/>
      <c r="T267" s="46">
        <f t="shared" si="223"/>
        <v>0</v>
      </c>
      <c r="U267" s="46">
        <f t="shared" si="223"/>
        <v>0</v>
      </c>
      <c r="V267" s="46">
        <f t="shared" si="223"/>
        <v>5.4722222222222223</v>
      </c>
      <c r="W267" s="46">
        <f t="shared" si="223"/>
        <v>18.531944444444445</v>
      </c>
      <c r="X267" s="46">
        <f t="shared" si="223"/>
        <v>14.727373068432673</v>
      </c>
      <c r="Y267" s="46">
        <f t="shared" si="223"/>
        <v>12.286372007366483</v>
      </c>
      <c r="Z267" s="46">
        <f t="shared" si="223"/>
        <v>10.489779874213836</v>
      </c>
      <c r="AA267" s="46">
        <f t="shared" si="223"/>
        <v>9.1515775034293565</v>
      </c>
      <c r="AB267" s="46">
        <f t="shared" si="223"/>
        <v>8.1459096459096472</v>
      </c>
      <c r="AC267" s="46">
        <f t="shared" si="223"/>
        <v>7.3152412280701755</v>
      </c>
      <c r="AD267" s="46">
        <f t="shared" si="223"/>
        <v>6.6581836327345307</v>
      </c>
      <c r="AE267" s="46">
        <f t="shared" si="223"/>
        <v>6.8940639269406381</v>
      </c>
      <c r="AH267" s="55"/>
      <c r="AI267" s="55"/>
      <c r="AJ267" s="55"/>
      <c r="AK267" s="55"/>
      <c r="AL267" s="55"/>
      <c r="AM267" s="55"/>
      <c r="AN267" s="55"/>
      <c r="AO267" s="55"/>
      <c r="AP267" s="55"/>
      <c r="AQ267" s="55"/>
      <c r="AR267" s="55"/>
      <c r="AS267" s="55"/>
      <c r="AT267" s="55"/>
      <c r="AU267" s="55"/>
      <c r="AV267" s="55"/>
      <c r="AW267" s="55"/>
      <c r="AX267" s="55"/>
      <c r="AY267" s="55"/>
      <c r="AZ267" s="55"/>
      <c r="BA267" s="55"/>
      <c r="BB267" s="55"/>
      <c r="BC267" s="55"/>
      <c r="BD267" s="55"/>
      <c r="BE267" s="55"/>
      <c r="BF267" s="55"/>
      <c r="BG267" s="55"/>
    </row>
    <row r="268" spans="1:59" s="11" customFormat="1" ht="15" customHeight="1">
      <c r="A268" s="163"/>
      <c r="B268" s="130"/>
      <c r="C268" s="158" t="s">
        <v>200</v>
      </c>
      <c r="D268" s="158"/>
      <c r="E268" s="158"/>
      <c r="F268" s="92" t="s">
        <v>10</v>
      </c>
      <c r="G268" s="47">
        <f>IFERROR(((G121+G130)/G202)*100,0)</f>
        <v>0</v>
      </c>
      <c r="H268" s="47">
        <f t="shared" si="223"/>
        <v>0</v>
      </c>
      <c r="I268" s="47">
        <f t="shared" si="223"/>
        <v>10.043497833495193</v>
      </c>
      <c r="J268" s="47">
        <f t="shared" si="223"/>
        <v>30.598863122683301</v>
      </c>
      <c r="K268" s="47">
        <f t="shared" si="223"/>
        <v>0</v>
      </c>
      <c r="L268" s="47">
        <f t="shared" si="223"/>
        <v>1.4057195608444084</v>
      </c>
      <c r="M268" s="47">
        <f t="shared" si="223"/>
        <v>0</v>
      </c>
      <c r="N268" s="47">
        <f t="shared" si="223"/>
        <v>9.940630850042167</v>
      </c>
      <c r="O268" s="47">
        <f t="shared" si="223"/>
        <v>13.040157613517817</v>
      </c>
      <c r="P268" s="47">
        <f t="shared" si="223"/>
        <v>9.59602433841596</v>
      </c>
      <c r="Q268" s="47">
        <f t="shared" si="223"/>
        <v>0</v>
      </c>
      <c r="R268" s="47">
        <f t="shared" si="223"/>
        <v>4.9741933243329983</v>
      </c>
      <c r="S268" s="286"/>
      <c r="T268" s="47">
        <f t="shared" si="223"/>
        <v>0</v>
      </c>
      <c r="U268" s="47">
        <f t="shared" si="223"/>
        <v>0</v>
      </c>
      <c r="V268" s="47">
        <f t="shared" si="223"/>
        <v>3.4594270315372335</v>
      </c>
      <c r="W268" s="47">
        <f t="shared" si="223"/>
        <v>10.244286054323752</v>
      </c>
      <c r="X268" s="47">
        <f t="shared" si="223"/>
        <v>8.1411544802572866</v>
      </c>
      <c r="Y268" s="47">
        <f t="shared" si="223"/>
        <v>7.0247840516253168</v>
      </c>
      <c r="Z268" s="47">
        <f t="shared" si="223"/>
        <v>5.9682620557693058</v>
      </c>
      <c r="AA268" s="47">
        <f t="shared" si="223"/>
        <v>6.4750251529810701</v>
      </c>
      <c r="AB268" s="47">
        <f t="shared" si="223"/>
        <v>7.1964682805125815</v>
      </c>
      <c r="AC268" s="47">
        <f t="shared" si="223"/>
        <v>7.4411598522066758</v>
      </c>
      <c r="AD268" s="47">
        <f t="shared" si="223"/>
        <v>6.7727922008108665</v>
      </c>
      <c r="AE268" s="47">
        <f t="shared" si="223"/>
        <v>6.6200344880141149</v>
      </c>
      <c r="AH268" s="55"/>
      <c r="AI268" s="55"/>
      <c r="AJ268" s="55"/>
      <c r="AK268" s="55"/>
      <c r="AL268" s="55"/>
      <c r="AM268" s="55"/>
      <c r="AN268" s="55"/>
      <c r="AO268" s="55"/>
      <c r="AP268" s="55"/>
      <c r="AQ268" s="55"/>
      <c r="AR268" s="55"/>
      <c r="AS268" s="55"/>
      <c r="AT268" s="55"/>
      <c r="AU268" s="55"/>
      <c r="AV268" s="55"/>
      <c r="AW268" s="55"/>
      <c r="AX268" s="55"/>
      <c r="AY268" s="55"/>
      <c r="AZ268" s="55"/>
      <c r="BA268" s="55"/>
      <c r="BB268" s="55"/>
      <c r="BC268" s="55"/>
      <c r="BD268" s="55"/>
      <c r="BE268" s="55"/>
      <c r="BF268" s="55"/>
      <c r="BG268" s="55"/>
    </row>
    <row r="269" spans="1:59" ht="15" customHeight="1">
      <c r="A269" s="163"/>
      <c r="B269" s="130">
        <v>49</v>
      </c>
      <c r="C269" s="155" t="s">
        <v>201</v>
      </c>
      <c r="D269" s="155"/>
      <c r="E269" s="94" t="s">
        <v>113</v>
      </c>
      <c r="F269" s="92" t="s">
        <v>10</v>
      </c>
      <c r="G269" s="23">
        <f>IFERROR((G207/G199)*100,0)</f>
        <v>0</v>
      </c>
      <c r="H269" s="23">
        <f t="shared" ref="H269:AE272" si="224">IFERROR((H207/H199)*100,0)</f>
        <v>0</v>
      </c>
      <c r="I269" s="23">
        <f t="shared" si="224"/>
        <v>0</v>
      </c>
      <c r="J269" s="23">
        <f t="shared" si="224"/>
        <v>0</v>
      </c>
      <c r="K269" s="23">
        <f t="shared" si="224"/>
        <v>0</v>
      </c>
      <c r="L269" s="23">
        <f t="shared" si="224"/>
        <v>0</v>
      </c>
      <c r="M269" s="23">
        <f t="shared" si="224"/>
        <v>0</v>
      </c>
      <c r="N269" s="23">
        <f t="shared" si="224"/>
        <v>0</v>
      </c>
      <c r="O269" s="23">
        <f t="shared" si="224"/>
        <v>0</v>
      </c>
      <c r="P269" s="23">
        <f t="shared" si="224"/>
        <v>0</v>
      </c>
      <c r="Q269" s="23">
        <f t="shared" si="224"/>
        <v>0</v>
      </c>
      <c r="R269" s="23">
        <f t="shared" si="224"/>
        <v>0</v>
      </c>
      <c r="S269" s="286"/>
      <c r="T269" s="23">
        <f t="shared" si="224"/>
        <v>0</v>
      </c>
      <c r="U269" s="23">
        <f t="shared" si="224"/>
        <v>0</v>
      </c>
      <c r="V269" s="23">
        <f t="shared" si="224"/>
        <v>0</v>
      </c>
      <c r="W269" s="23">
        <f t="shared" si="224"/>
        <v>0</v>
      </c>
      <c r="X269" s="23">
        <f t="shared" si="224"/>
        <v>0</v>
      </c>
      <c r="Y269" s="23">
        <f t="shared" si="224"/>
        <v>0</v>
      </c>
      <c r="Z269" s="23">
        <f t="shared" si="224"/>
        <v>0</v>
      </c>
      <c r="AA269" s="23">
        <f t="shared" si="224"/>
        <v>0</v>
      </c>
      <c r="AB269" s="23">
        <f t="shared" si="224"/>
        <v>0</v>
      </c>
      <c r="AC269" s="23">
        <f t="shared" si="224"/>
        <v>0</v>
      </c>
      <c r="AD269" s="23">
        <f t="shared" si="224"/>
        <v>0</v>
      </c>
      <c r="AE269" s="23">
        <f t="shared" si="224"/>
        <v>0</v>
      </c>
      <c r="AH269" s="55"/>
      <c r="AI269" s="55"/>
      <c r="AJ269" s="55"/>
      <c r="AK269" s="55"/>
      <c r="AL269" s="55"/>
      <c r="AM269" s="55"/>
      <c r="AN269" s="55"/>
      <c r="AO269" s="55"/>
      <c r="AP269" s="55"/>
      <c r="AQ269" s="55"/>
      <c r="AR269" s="55"/>
      <c r="AS269" s="55"/>
      <c r="AT269" s="55"/>
      <c r="AU269" s="55"/>
      <c r="AV269" s="55"/>
      <c r="AW269" s="55"/>
      <c r="AX269" s="55"/>
      <c r="AY269" s="55"/>
      <c r="AZ269" s="55"/>
      <c r="BA269" s="55"/>
      <c r="BB269" s="55"/>
      <c r="BC269" s="55"/>
      <c r="BD269" s="55"/>
      <c r="BE269" s="55"/>
      <c r="BF269" s="55"/>
      <c r="BG269" s="55"/>
    </row>
    <row r="270" spans="1:59" ht="15" customHeight="1">
      <c r="A270" s="163"/>
      <c r="B270" s="130"/>
      <c r="C270" s="155" t="s">
        <v>201</v>
      </c>
      <c r="D270" s="155"/>
      <c r="E270" s="94" t="s">
        <v>114</v>
      </c>
      <c r="F270" s="92" t="s">
        <v>10</v>
      </c>
      <c r="G270" s="23">
        <f>IFERROR((G208/G200)*100,0)</f>
        <v>0</v>
      </c>
      <c r="H270" s="23">
        <f t="shared" si="224"/>
        <v>0</v>
      </c>
      <c r="I270" s="23">
        <f t="shared" si="224"/>
        <v>0</v>
      </c>
      <c r="J270" s="23">
        <f t="shared" si="224"/>
        <v>0</v>
      </c>
      <c r="K270" s="23">
        <f t="shared" si="224"/>
        <v>0</v>
      </c>
      <c r="L270" s="23">
        <f t="shared" si="224"/>
        <v>0</v>
      </c>
      <c r="M270" s="23">
        <f t="shared" si="224"/>
        <v>0</v>
      </c>
      <c r="N270" s="23">
        <f t="shared" si="224"/>
        <v>0</v>
      </c>
      <c r="O270" s="23">
        <f t="shared" si="224"/>
        <v>0</v>
      </c>
      <c r="P270" s="23">
        <f t="shared" si="224"/>
        <v>0</v>
      </c>
      <c r="Q270" s="23">
        <f t="shared" si="224"/>
        <v>0</v>
      </c>
      <c r="R270" s="23">
        <f t="shared" si="224"/>
        <v>0</v>
      </c>
      <c r="S270" s="286"/>
      <c r="T270" s="23">
        <f t="shared" si="224"/>
        <v>0</v>
      </c>
      <c r="U270" s="23">
        <f t="shared" si="224"/>
        <v>0</v>
      </c>
      <c r="V270" s="23">
        <f t="shared" si="224"/>
        <v>0</v>
      </c>
      <c r="W270" s="23">
        <f t="shared" si="224"/>
        <v>0</v>
      </c>
      <c r="X270" s="23">
        <f t="shared" si="224"/>
        <v>0</v>
      </c>
      <c r="Y270" s="23">
        <f t="shared" si="224"/>
        <v>0</v>
      </c>
      <c r="Z270" s="23">
        <f t="shared" si="224"/>
        <v>0</v>
      </c>
      <c r="AA270" s="23">
        <f t="shared" si="224"/>
        <v>0</v>
      </c>
      <c r="AB270" s="23">
        <f t="shared" si="224"/>
        <v>0</v>
      </c>
      <c r="AC270" s="23">
        <f t="shared" si="224"/>
        <v>0</v>
      </c>
      <c r="AD270" s="23">
        <f t="shared" si="224"/>
        <v>0</v>
      </c>
      <c r="AE270" s="23">
        <f t="shared" si="224"/>
        <v>0</v>
      </c>
      <c r="AH270" s="55"/>
      <c r="AI270" s="55"/>
      <c r="AJ270" s="55"/>
      <c r="AK270" s="55"/>
      <c r="AL270" s="55"/>
      <c r="AM270" s="55"/>
      <c r="AN270" s="55"/>
      <c r="AO270" s="55"/>
      <c r="AP270" s="55"/>
      <c r="AQ270" s="55"/>
      <c r="AR270" s="55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5"/>
      <c r="BD270" s="55"/>
      <c r="BE270" s="55"/>
      <c r="BF270" s="55"/>
      <c r="BG270" s="55"/>
    </row>
    <row r="271" spans="1:59" ht="15" customHeight="1">
      <c r="A271" s="163"/>
      <c r="B271" s="130"/>
      <c r="C271" s="155" t="s">
        <v>201</v>
      </c>
      <c r="D271" s="155"/>
      <c r="E271" s="102" t="s">
        <v>115</v>
      </c>
      <c r="F271" s="92" t="s">
        <v>10</v>
      </c>
      <c r="G271" s="23">
        <f>IFERROR((G209/G201)*100,0)</f>
        <v>0</v>
      </c>
      <c r="H271" s="23">
        <f t="shared" si="224"/>
        <v>0</v>
      </c>
      <c r="I271" s="23">
        <f t="shared" si="224"/>
        <v>0</v>
      </c>
      <c r="J271" s="23">
        <f t="shared" si="224"/>
        <v>0</v>
      </c>
      <c r="K271" s="23">
        <f t="shared" si="224"/>
        <v>0</v>
      </c>
      <c r="L271" s="23">
        <f t="shared" si="224"/>
        <v>0</v>
      </c>
      <c r="M271" s="23">
        <f t="shared" si="224"/>
        <v>0</v>
      </c>
      <c r="N271" s="23">
        <f t="shared" si="224"/>
        <v>0</v>
      </c>
      <c r="O271" s="23">
        <f t="shared" si="224"/>
        <v>0</v>
      </c>
      <c r="P271" s="23">
        <f t="shared" si="224"/>
        <v>0</v>
      </c>
      <c r="Q271" s="23">
        <f t="shared" si="224"/>
        <v>0</v>
      </c>
      <c r="R271" s="23">
        <f t="shared" si="224"/>
        <v>0</v>
      </c>
      <c r="S271" s="286"/>
      <c r="T271" s="23">
        <f t="shared" si="224"/>
        <v>0</v>
      </c>
      <c r="U271" s="23">
        <f t="shared" si="224"/>
        <v>0</v>
      </c>
      <c r="V271" s="23">
        <f t="shared" si="224"/>
        <v>0</v>
      </c>
      <c r="W271" s="23">
        <f t="shared" si="224"/>
        <v>0</v>
      </c>
      <c r="X271" s="23">
        <f t="shared" si="224"/>
        <v>0</v>
      </c>
      <c r="Y271" s="23">
        <f t="shared" si="224"/>
        <v>0</v>
      </c>
      <c r="Z271" s="23">
        <f t="shared" si="224"/>
        <v>0</v>
      </c>
      <c r="AA271" s="23">
        <f t="shared" si="224"/>
        <v>0</v>
      </c>
      <c r="AB271" s="23">
        <f t="shared" si="224"/>
        <v>0</v>
      </c>
      <c r="AC271" s="23">
        <f t="shared" si="224"/>
        <v>0</v>
      </c>
      <c r="AD271" s="23">
        <f t="shared" si="224"/>
        <v>0</v>
      </c>
      <c r="AE271" s="23">
        <f t="shared" si="224"/>
        <v>0</v>
      </c>
      <c r="AH271" s="55"/>
      <c r="AI271" s="55"/>
      <c r="AJ271" s="55"/>
      <c r="AK271" s="55"/>
      <c r="AL271" s="55"/>
      <c r="AM271" s="55"/>
      <c r="AN271" s="55"/>
      <c r="AO271" s="55"/>
      <c r="AP271" s="55"/>
      <c r="AQ271" s="55"/>
      <c r="AR271" s="55"/>
      <c r="AS271" s="55"/>
      <c r="AT271" s="55"/>
      <c r="AU271" s="55"/>
      <c r="AV271" s="55"/>
      <c r="AW271" s="55"/>
      <c r="AX271" s="55"/>
      <c r="AY271" s="55"/>
      <c r="AZ271" s="55"/>
      <c r="BA271" s="55"/>
      <c r="BB271" s="55"/>
      <c r="BC271" s="55"/>
      <c r="BD271" s="55"/>
      <c r="BE271" s="55"/>
      <c r="BF271" s="55"/>
      <c r="BG271" s="55"/>
    </row>
    <row r="272" spans="1:59" ht="15" customHeight="1">
      <c r="A272" s="163"/>
      <c r="B272" s="130"/>
      <c r="C272" s="132" t="s">
        <v>202</v>
      </c>
      <c r="D272" s="132"/>
      <c r="E272" s="132"/>
      <c r="F272" s="92" t="s">
        <v>10</v>
      </c>
      <c r="G272" s="23">
        <f>IFERROR((G210/G202)*100,0)</f>
        <v>0</v>
      </c>
      <c r="H272" s="23">
        <f t="shared" si="224"/>
        <v>0</v>
      </c>
      <c r="I272" s="23">
        <f t="shared" si="224"/>
        <v>0</v>
      </c>
      <c r="J272" s="23">
        <f t="shared" si="224"/>
        <v>0</v>
      </c>
      <c r="K272" s="23">
        <f t="shared" si="224"/>
        <v>0</v>
      </c>
      <c r="L272" s="23">
        <f t="shared" si="224"/>
        <v>0</v>
      </c>
      <c r="M272" s="23">
        <f t="shared" si="224"/>
        <v>0</v>
      </c>
      <c r="N272" s="23">
        <f t="shared" si="224"/>
        <v>0</v>
      </c>
      <c r="O272" s="23">
        <f t="shared" si="224"/>
        <v>0</v>
      </c>
      <c r="P272" s="23">
        <f t="shared" si="224"/>
        <v>0</v>
      </c>
      <c r="Q272" s="23">
        <f t="shared" si="224"/>
        <v>0</v>
      </c>
      <c r="R272" s="23">
        <f t="shared" si="224"/>
        <v>0</v>
      </c>
      <c r="S272" s="286"/>
      <c r="T272" s="23">
        <f t="shared" si="224"/>
        <v>0</v>
      </c>
      <c r="U272" s="23">
        <f t="shared" si="224"/>
        <v>0</v>
      </c>
      <c r="V272" s="23">
        <f t="shared" si="224"/>
        <v>0</v>
      </c>
      <c r="W272" s="23">
        <f t="shared" si="224"/>
        <v>0</v>
      </c>
      <c r="X272" s="23">
        <f t="shared" si="224"/>
        <v>0</v>
      </c>
      <c r="Y272" s="23">
        <f t="shared" si="224"/>
        <v>0</v>
      </c>
      <c r="Z272" s="23">
        <f t="shared" si="224"/>
        <v>0</v>
      </c>
      <c r="AA272" s="23">
        <f t="shared" si="224"/>
        <v>0</v>
      </c>
      <c r="AB272" s="23">
        <f t="shared" si="224"/>
        <v>0</v>
      </c>
      <c r="AC272" s="23">
        <f t="shared" si="224"/>
        <v>0</v>
      </c>
      <c r="AD272" s="23">
        <f t="shared" si="224"/>
        <v>0</v>
      </c>
      <c r="AE272" s="23">
        <f t="shared" si="224"/>
        <v>0</v>
      </c>
      <c r="AH272" s="55"/>
      <c r="AI272" s="55"/>
      <c r="AJ272" s="55"/>
      <c r="AK272" s="55"/>
      <c r="AL272" s="55"/>
      <c r="AM272" s="55"/>
      <c r="AN272" s="55"/>
      <c r="AO272" s="55"/>
      <c r="AP272" s="55"/>
      <c r="AQ272" s="55"/>
      <c r="AR272" s="55"/>
      <c r="AS272" s="55"/>
      <c r="AT272" s="55"/>
      <c r="AU272" s="55"/>
      <c r="AV272" s="55"/>
      <c r="AW272" s="55"/>
      <c r="AX272" s="55"/>
      <c r="AY272" s="55"/>
      <c r="AZ272" s="55"/>
      <c r="BA272" s="55"/>
      <c r="BB272" s="55"/>
      <c r="BC272" s="55"/>
      <c r="BD272" s="55"/>
      <c r="BE272" s="55"/>
      <c r="BF272" s="55"/>
      <c r="BG272" s="55"/>
    </row>
    <row r="273" spans="1:59" ht="15" customHeight="1">
      <c r="A273" s="163"/>
      <c r="B273" s="130">
        <v>50</v>
      </c>
      <c r="C273" s="155" t="s">
        <v>203</v>
      </c>
      <c r="D273" s="155"/>
      <c r="E273" s="94" t="s">
        <v>113</v>
      </c>
      <c r="F273" s="92" t="s">
        <v>10</v>
      </c>
      <c r="G273" s="23">
        <f>IFERROR(((G215+G227)/G199)*100,0)</f>
        <v>0</v>
      </c>
      <c r="H273" s="23">
        <f t="shared" ref="H273:AE276" si="225">IFERROR(((H215+H227)/H199)*100,0)</f>
        <v>0.63810986878580678</v>
      </c>
      <c r="I273" s="23">
        <f t="shared" si="225"/>
        <v>1.6065102681448715</v>
      </c>
      <c r="J273" s="23">
        <f t="shared" si="225"/>
        <v>0</v>
      </c>
      <c r="K273" s="23">
        <f t="shared" si="225"/>
        <v>8.8591439580464337E-2</v>
      </c>
      <c r="L273" s="23">
        <f t="shared" si="225"/>
        <v>0.56636601025346167</v>
      </c>
      <c r="M273" s="23">
        <f t="shared" si="225"/>
        <v>1.9089621237692496</v>
      </c>
      <c r="N273" s="23">
        <f t="shared" si="225"/>
        <v>2.1863059370802027</v>
      </c>
      <c r="O273" s="23">
        <f t="shared" si="225"/>
        <v>0</v>
      </c>
      <c r="P273" s="23">
        <f t="shared" si="225"/>
        <v>0</v>
      </c>
      <c r="Q273" s="23">
        <f t="shared" si="225"/>
        <v>0</v>
      </c>
      <c r="R273" s="23">
        <f t="shared" si="225"/>
        <v>0</v>
      </c>
      <c r="S273" s="286"/>
      <c r="T273" s="23">
        <f t="shared" si="225"/>
        <v>0</v>
      </c>
      <c r="U273" s="23">
        <f t="shared" si="225"/>
        <v>0.3028318021356371</v>
      </c>
      <c r="V273" s="23">
        <f t="shared" si="225"/>
        <v>0.75187660709437354</v>
      </c>
      <c r="W273" s="23">
        <f t="shared" si="225"/>
        <v>0.56390745532078013</v>
      </c>
      <c r="X273" s="23">
        <f t="shared" si="225"/>
        <v>0.46632602162574849</v>
      </c>
      <c r="Y273" s="23">
        <f t="shared" si="225"/>
        <v>0.48290723521045231</v>
      </c>
      <c r="Z273" s="23">
        <f t="shared" si="225"/>
        <v>0.69686508687246884</v>
      </c>
      <c r="AA273" s="23">
        <f t="shared" si="225"/>
        <v>0.88687605953271487</v>
      </c>
      <c r="AB273" s="23">
        <f t="shared" si="225"/>
        <v>0.7894171518917571</v>
      </c>
      <c r="AC273" s="23">
        <f t="shared" si="225"/>
        <v>0.70891737653437392</v>
      </c>
      <c r="AD273" s="23">
        <f t="shared" si="225"/>
        <v>0.64524216307320259</v>
      </c>
      <c r="AE273" s="23">
        <f t="shared" si="225"/>
        <v>0.59044077388068406</v>
      </c>
      <c r="AH273" s="55"/>
      <c r="AI273" s="55"/>
      <c r="AJ273" s="55"/>
      <c r="AK273" s="55"/>
      <c r="AL273" s="55"/>
      <c r="AM273" s="55"/>
      <c r="AN273" s="55"/>
      <c r="AO273" s="55"/>
      <c r="AP273" s="55"/>
      <c r="AQ273" s="55"/>
      <c r="AR273" s="55"/>
      <c r="AS273" s="55"/>
      <c r="AT273" s="55"/>
      <c r="AU273" s="55"/>
      <c r="AV273" s="55"/>
      <c r="AW273" s="55"/>
      <c r="AX273" s="55"/>
      <c r="AY273" s="55"/>
      <c r="AZ273" s="55"/>
      <c r="BA273" s="55"/>
      <c r="BB273" s="55"/>
      <c r="BC273" s="55"/>
      <c r="BD273" s="55"/>
      <c r="BE273" s="55"/>
      <c r="BF273" s="55"/>
      <c r="BG273" s="55"/>
    </row>
    <row r="274" spans="1:59" ht="15" customHeight="1">
      <c r="A274" s="163"/>
      <c r="B274" s="130"/>
      <c r="C274" s="155" t="s">
        <v>203</v>
      </c>
      <c r="D274" s="155"/>
      <c r="E274" s="94" t="s">
        <v>114</v>
      </c>
      <c r="F274" s="92" t="s">
        <v>10</v>
      </c>
      <c r="G274" s="23">
        <f>IFERROR(((G216+G228)/G200)*100,0)</f>
        <v>0</v>
      </c>
      <c r="H274" s="23">
        <f>IFERROR(((H216+H228)/H200)*100,0)</f>
        <v>0</v>
      </c>
      <c r="I274" s="23">
        <f t="shared" si="225"/>
        <v>0</v>
      </c>
      <c r="J274" s="23">
        <f t="shared" si="225"/>
        <v>0</v>
      </c>
      <c r="K274" s="23">
        <f t="shared" si="225"/>
        <v>0.10436535764375879</v>
      </c>
      <c r="L274" s="23">
        <f t="shared" si="225"/>
        <v>6.6805555555555562E-2</v>
      </c>
      <c r="M274" s="23">
        <f t="shared" si="225"/>
        <v>3.3776852870503591</v>
      </c>
      <c r="N274" s="23">
        <f t="shared" si="225"/>
        <v>0.499873060323273</v>
      </c>
      <c r="O274" s="23">
        <f t="shared" si="225"/>
        <v>0</v>
      </c>
      <c r="P274" s="23">
        <f t="shared" si="225"/>
        <v>0</v>
      </c>
      <c r="Q274" s="23">
        <f t="shared" si="225"/>
        <v>0</v>
      </c>
      <c r="R274" s="23">
        <f t="shared" si="225"/>
        <v>0</v>
      </c>
      <c r="S274" s="286"/>
      <c r="T274" s="23">
        <f t="shared" si="225"/>
        <v>0</v>
      </c>
      <c r="U274" s="23">
        <f t="shared" si="225"/>
        <v>0</v>
      </c>
      <c r="V274" s="23">
        <f t="shared" si="225"/>
        <v>0</v>
      </c>
      <c r="W274" s="23">
        <f t="shared" si="225"/>
        <v>0</v>
      </c>
      <c r="X274" s="23">
        <f t="shared" si="225"/>
        <v>2.1426000575871008E-2</v>
      </c>
      <c r="Y274" s="23">
        <f t="shared" si="225"/>
        <v>2.89474737769237E-2</v>
      </c>
      <c r="Z274" s="23">
        <f t="shared" si="225"/>
        <v>0.51855549087571029</v>
      </c>
      <c r="AA274" s="23">
        <f t="shared" si="225"/>
        <v>0.51617213553774499</v>
      </c>
      <c r="AB274" s="23">
        <f t="shared" si="225"/>
        <v>0.45944992284128949</v>
      </c>
      <c r="AC274" s="23">
        <f t="shared" si="225"/>
        <v>0.41259812149892111</v>
      </c>
      <c r="AD274" s="23">
        <f t="shared" si="225"/>
        <v>0.37553840998704202</v>
      </c>
      <c r="AE274" s="23">
        <f t="shared" si="225"/>
        <v>0.34364336694704667</v>
      </c>
      <c r="AH274" s="55"/>
      <c r="AI274" s="55"/>
      <c r="AJ274" s="55"/>
      <c r="AK274" s="55"/>
      <c r="AL274" s="55"/>
      <c r="AM274" s="55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  <c r="AX274" s="55"/>
      <c r="AY274" s="55"/>
      <c r="AZ274" s="55"/>
      <c r="BA274" s="55"/>
      <c r="BB274" s="55"/>
      <c r="BC274" s="55"/>
      <c r="BD274" s="55"/>
      <c r="BE274" s="55"/>
      <c r="BF274" s="55"/>
      <c r="BG274" s="55"/>
    </row>
    <row r="275" spans="1:59" ht="15" customHeight="1">
      <c r="A275" s="163"/>
      <c r="B275" s="130"/>
      <c r="C275" s="155" t="s">
        <v>203</v>
      </c>
      <c r="D275" s="155"/>
      <c r="E275" s="102" t="s">
        <v>115</v>
      </c>
      <c r="F275" s="92" t="s">
        <v>10</v>
      </c>
      <c r="G275" s="23">
        <f>IFERROR(((G217+G229)/G201)*100,0)</f>
        <v>0</v>
      </c>
      <c r="H275" s="23">
        <f t="shared" si="225"/>
        <v>0</v>
      </c>
      <c r="I275" s="23">
        <f t="shared" si="225"/>
        <v>0</v>
      </c>
      <c r="J275" s="23">
        <f t="shared" si="225"/>
        <v>0</v>
      </c>
      <c r="K275" s="23">
        <f t="shared" si="225"/>
        <v>0.10011416867261128</v>
      </c>
      <c r="L275" s="23">
        <f t="shared" si="225"/>
        <v>0</v>
      </c>
      <c r="M275" s="23">
        <f t="shared" si="225"/>
        <v>0</v>
      </c>
      <c r="N275" s="23">
        <f t="shared" si="225"/>
        <v>0</v>
      </c>
      <c r="O275" s="23">
        <f t="shared" si="225"/>
        <v>0</v>
      </c>
      <c r="P275" s="23">
        <f t="shared" si="225"/>
        <v>0</v>
      </c>
      <c r="Q275" s="23">
        <f t="shared" si="225"/>
        <v>0</v>
      </c>
      <c r="R275" s="23">
        <f t="shared" si="225"/>
        <v>0</v>
      </c>
      <c r="S275" s="286"/>
      <c r="T275" s="23">
        <f t="shared" si="225"/>
        <v>0</v>
      </c>
      <c r="U275" s="23">
        <f t="shared" si="225"/>
        <v>0</v>
      </c>
      <c r="V275" s="23">
        <f t="shared" si="225"/>
        <v>0</v>
      </c>
      <c r="W275" s="23">
        <f t="shared" si="225"/>
        <v>0</v>
      </c>
      <c r="X275" s="23">
        <f t="shared" si="225"/>
        <v>2.0553239926165229E-2</v>
      </c>
      <c r="Y275" s="23">
        <f t="shared" si="225"/>
        <v>1.7146625573762151E-2</v>
      </c>
      <c r="Z275" s="23">
        <f t="shared" si="225"/>
        <v>1.4895717776337603E-2</v>
      </c>
      <c r="AA275" s="23">
        <f t="shared" si="225"/>
        <v>1.299544102297766E-2</v>
      </c>
      <c r="AB275" s="23">
        <f t="shared" si="225"/>
        <v>1.1567370580892205E-2</v>
      </c>
      <c r="AC275" s="23">
        <f t="shared" si="225"/>
        <v>1.0387803186130171E-2</v>
      </c>
      <c r="AD275" s="23">
        <f t="shared" si="225"/>
        <v>9.4547669718071017E-3</v>
      </c>
      <c r="AE275" s="23">
        <f t="shared" si="225"/>
        <v>8.6517593659823887E-3</v>
      </c>
      <c r="AH275" s="55"/>
      <c r="AI275" s="55"/>
      <c r="AJ275" s="55"/>
      <c r="AK275" s="55"/>
      <c r="AL275" s="55"/>
      <c r="AM275" s="55"/>
      <c r="AN275" s="55"/>
      <c r="AO275" s="55"/>
      <c r="AP275" s="55"/>
      <c r="AQ275" s="55"/>
      <c r="AR275" s="55"/>
      <c r="AS275" s="55"/>
      <c r="AT275" s="55"/>
      <c r="AU275" s="55"/>
      <c r="AV275" s="55"/>
      <c r="AW275" s="55"/>
      <c r="AX275" s="55"/>
      <c r="AY275" s="55"/>
      <c r="AZ275" s="55"/>
      <c r="BA275" s="55"/>
      <c r="BB275" s="55"/>
      <c r="BC275" s="55"/>
      <c r="BD275" s="55"/>
      <c r="BE275" s="55"/>
      <c r="BF275" s="55"/>
      <c r="BG275" s="55"/>
    </row>
    <row r="276" spans="1:59" ht="15" customHeight="1">
      <c r="A276" s="163"/>
      <c r="B276" s="130"/>
      <c r="C276" s="132" t="s">
        <v>204</v>
      </c>
      <c r="D276" s="132"/>
      <c r="E276" s="132"/>
      <c r="F276" s="92" t="s">
        <v>10</v>
      </c>
      <c r="G276" s="23">
        <f>IFERROR(((G218+G230)/G202)*100,0)</f>
        <v>0</v>
      </c>
      <c r="H276" s="23">
        <f t="shared" si="225"/>
        <v>0.15050618243635944</v>
      </c>
      <c r="I276" s="23">
        <f t="shared" si="225"/>
        <v>0.37891551178071164</v>
      </c>
      <c r="J276" s="23">
        <f t="shared" si="225"/>
        <v>0</v>
      </c>
      <c r="K276" s="23">
        <f t="shared" si="225"/>
        <v>9.839086983910339E-2</v>
      </c>
      <c r="L276" s="23">
        <f t="shared" si="225"/>
        <v>0.1492123225748124</v>
      </c>
      <c r="M276" s="23">
        <f t="shared" si="225"/>
        <v>1.2511250074442666</v>
      </c>
      <c r="N276" s="23">
        <f t="shared" si="225"/>
        <v>0.63353924458307032</v>
      </c>
      <c r="O276" s="23">
        <f t="shared" si="225"/>
        <v>0</v>
      </c>
      <c r="P276" s="23">
        <f t="shared" si="225"/>
        <v>0</v>
      </c>
      <c r="Q276" s="23">
        <f t="shared" si="225"/>
        <v>0</v>
      </c>
      <c r="R276" s="23">
        <f t="shared" si="225"/>
        <v>0</v>
      </c>
      <c r="S276" s="286"/>
      <c r="T276" s="23">
        <f t="shared" si="225"/>
        <v>0</v>
      </c>
      <c r="U276" s="23">
        <f t="shared" si="225"/>
        <v>7.1426662851153636E-2</v>
      </c>
      <c r="V276" s="23">
        <f t="shared" si="225"/>
        <v>0.17733948859355697</v>
      </c>
      <c r="W276" s="23">
        <f t="shared" si="225"/>
        <v>0.13300461644516773</v>
      </c>
      <c r="X276" s="23">
        <f t="shared" si="225"/>
        <v>0.12589848303597573</v>
      </c>
      <c r="Y276" s="23">
        <f t="shared" si="225"/>
        <v>0.1297626553352304</v>
      </c>
      <c r="Z276" s="23">
        <f t="shared" si="225"/>
        <v>0.29503191233646253</v>
      </c>
      <c r="AA276" s="23">
        <f t="shared" si="225"/>
        <v>0.33821597529796393</v>
      </c>
      <c r="AB276" s="23">
        <f t="shared" si="225"/>
        <v>0.30104938460587999</v>
      </c>
      <c r="AC276" s="23">
        <f t="shared" si="225"/>
        <v>0.27035026972830667</v>
      </c>
      <c r="AD276" s="23">
        <f t="shared" si="225"/>
        <v>0.24606731136947671</v>
      </c>
      <c r="AE276" s="23">
        <f t="shared" si="225"/>
        <v>0.22516844382850748</v>
      </c>
      <c r="AH276" s="55"/>
      <c r="AI276" s="55"/>
      <c r="AJ276" s="55"/>
      <c r="AK276" s="55"/>
      <c r="AL276" s="55"/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  <c r="BA276" s="55"/>
      <c r="BB276" s="55"/>
      <c r="BC276" s="55"/>
      <c r="BD276" s="55"/>
      <c r="BE276" s="55"/>
      <c r="BF276" s="55"/>
      <c r="BG276" s="55"/>
    </row>
    <row r="277" spans="1:59" ht="15" customHeight="1">
      <c r="A277" s="163"/>
      <c r="B277" s="130">
        <v>51</v>
      </c>
      <c r="C277" s="155" t="s">
        <v>205</v>
      </c>
      <c r="D277" s="155"/>
      <c r="E277" s="94" t="s">
        <v>113</v>
      </c>
      <c r="F277" s="92" t="s">
        <v>10</v>
      </c>
      <c r="G277" s="23">
        <f>IFERROR((G135/(G135+G203))*100,0)</f>
        <v>0.95698924731182788</v>
      </c>
      <c r="H277" s="23">
        <f t="shared" ref="H277:AE280" si="226">IFERROR((H135/(H135+H203))*100,0)</f>
        <v>0</v>
      </c>
      <c r="I277" s="23">
        <f t="shared" si="226"/>
        <v>0</v>
      </c>
      <c r="J277" s="23">
        <f t="shared" si="226"/>
        <v>3.0180555555555557</v>
      </c>
      <c r="K277" s="23">
        <f>IFERROR((K135/(K135+K203))*100,0)</f>
        <v>1.963709677419355</v>
      </c>
      <c r="L277" s="23">
        <f t="shared" si="226"/>
        <v>0</v>
      </c>
      <c r="M277" s="23">
        <f t="shared" si="226"/>
        <v>1.57930107525317</v>
      </c>
      <c r="N277" s="23">
        <f t="shared" si="226"/>
        <v>0</v>
      </c>
      <c r="O277" s="23">
        <f t="shared" si="226"/>
        <v>0</v>
      </c>
      <c r="P277" s="23">
        <f t="shared" si="226"/>
        <v>0</v>
      </c>
      <c r="Q277" s="23">
        <f t="shared" si="226"/>
        <v>0</v>
      </c>
      <c r="R277" s="23">
        <f t="shared" si="226"/>
        <v>0</v>
      </c>
      <c r="S277" s="286"/>
      <c r="T277" s="23">
        <f t="shared" si="226"/>
        <v>0.95698924731182788</v>
      </c>
      <c r="U277" s="23">
        <f t="shared" si="226"/>
        <v>0.50282485875706218</v>
      </c>
      <c r="V277" s="23">
        <f t="shared" si="226"/>
        <v>0.3332600036508821</v>
      </c>
      <c r="W277" s="23">
        <f t="shared" si="226"/>
        <v>1.009987852139179</v>
      </c>
      <c r="X277" s="23">
        <f t="shared" si="226"/>
        <v>1.2070646332284396</v>
      </c>
      <c r="Y277" s="23">
        <f t="shared" si="226"/>
        <v>1.012600421256687</v>
      </c>
      <c r="Z277" s="23">
        <f t="shared" si="226"/>
        <v>1.0963240083218873</v>
      </c>
      <c r="AA277" s="23">
        <f t="shared" si="226"/>
        <v>0.95817923383640624</v>
      </c>
      <c r="AB277" s="23">
        <f t="shared" si="226"/>
        <v>0.88281806741383295</v>
      </c>
      <c r="AC277" s="23">
        <f t="shared" si="226"/>
        <v>0.82328807228737122</v>
      </c>
      <c r="AD277" s="23">
        <f t="shared" si="226"/>
        <v>0.74346522213802091</v>
      </c>
      <c r="AE277" s="23">
        <f t="shared" si="226"/>
        <v>0.67576196108321218</v>
      </c>
    </row>
    <row r="278" spans="1:59" ht="15" customHeight="1">
      <c r="A278" s="163"/>
      <c r="B278" s="130"/>
      <c r="C278" s="155" t="s">
        <v>205</v>
      </c>
      <c r="D278" s="155"/>
      <c r="E278" s="94" t="s">
        <v>114</v>
      </c>
      <c r="F278" s="92" t="s">
        <v>10</v>
      </c>
      <c r="G278" s="23">
        <f>IFERROR((G136/(G136+G204))*100,0)</f>
        <v>1.827956989247312</v>
      </c>
      <c r="H278" s="23">
        <f t="shared" si="226"/>
        <v>0</v>
      </c>
      <c r="I278" s="23">
        <f>IFERROR((I136/(I136+I204))*100,0)</f>
        <v>0</v>
      </c>
      <c r="J278" s="23">
        <f t="shared" si="226"/>
        <v>7.1805555555555554</v>
      </c>
      <c r="K278" s="23">
        <f>IFERROR((K136/(K136+K204))*100,0)</f>
        <v>0</v>
      </c>
      <c r="L278" s="23">
        <f t="shared" si="226"/>
        <v>0</v>
      </c>
      <c r="M278" s="23">
        <f t="shared" si="226"/>
        <v>1.7114695340663479</v>
      </c>
      <c r="N278" s="23">
        <f t="shared" si="226"/>
        <v>0</v>
      </c>
      <c r="O278" s="23">
        <f t="shared" si="226"/>
        <v>0</v>
      </c>
      <c r="P278" s="23">
        <f t="shared" si="226"/>
        <v>0</v>
      </c>
      <c r="Q278" s="23">
        <f t="shared" si="226"/>
        <v>0</v>
      </c>
      <c r="R278" s="23">
        <f t="shared" si="226"/>
        <v>0</v>
      </c>
      <c r="S278" s="286"/>
      <c r="T278" s="23">
        <f t="shared" si="226"/>
        <v>1.827956989247312</v>
      </c>
      <c r="U278" s="23">
        <f t="shared" si="226"/>
        <v>0.96045197740112986</v>
      </c>
      <c r="V278" s="23">
        <f t="shared" si="226"/>
        <v>0.63783885189006662</v>
      </c>
      <c r="W278" s="23">
        <f t="shared" si="226"/>
        <v>2.2894607671271299</v>
      </c>
      <c r="X278" s="23">
        <f t="shared" si="226"/>
        <v>1.8158055725488016</v>
      </c>
      <c r="Y278" s="23">
        <f t="shared" si="226"/>
        <v>1.5179974521819177</v>
      </c>
      <c r="Z278" s="23">
        <f t="shared" si="226"/>
        <v>1.5465252398756495</v>
      </c>
      <c r="AA278" s="23">
        <f t="shared" si="226"/>
        <v>1.4198540601115679</v>
      </c>
      <c r="AB278" s="23">
        <f t="shared" si="226"/>
        <v>1.2905245946664621</v>
      </c>
      <c r="AC278" s="23">
        <f t="shared" si="226"/>
        <v>1.1510382453494368</v>
      </c>
      <c r="AD278" s="23">
        <f t="shared" si="226"/>
        <v>1.0405295366392673</v>
      </c>
      <c r="AE278" s="23">
        <f t="shared" si="226"/>
        <v>0.9466174096745068</v>
      </c>
    </row>
    <row r="279" spans="1:59" ht="15" customHeight="1">
      <c r="A279" s="163"/>
      <c r="B279" s="130"/>
      <c r="C279" s="155" t="s">
        <v>205</v>
      </c>
      <c r="D279" s="155"/>
      <c r="E279" s="102" t="s">
        <v>115</v>
      </c>
      <c r="F279" s="92" t="s">
        <v>10</v>
      </c>
      <c r="G279" s="23">
        <f>IFERROR((G137/(G137+G205))*100,0)</f>
        <v>0</v>
      </c>
      <c r="H279" s="23">
        <f t="shared" si="226"/>
        <v>0</v>
      </c>
      <c r="I279" s="23">
        <f t="shared" si="226"/>
        <v>0</v>
      </c>
      <c r="J279" s="23">
        <f t="shared" si="226"/>
        <v>0.37112454019968466</v>
      </c>
      <c r="K279" s="23">
        <f t="shared" si="226"/>
        <v>0</v>
      </c>
      <c r="L279" s="23">
        <f t="shared" si="226"/>
        <v>0</v>
      </c>
      <c r="M279" s="23">
        <f>IFERROR((M137/(M137+M205))*100,0)</f>
        <v>0</v>
      </c>
      <c r="N279" s="23">
        <f t="shared" si="226"/>
        <v>0.33602150537634407</v>
      </c>
      <c r="O279" s="23">
        <f t="shared" si="226"/>
        <v>2.7685185184964212</v>
      </c>
      <c r="P279" s="23">
        <f t="shared" si="226"/>
        <v>0</v>
      </c>
      <c r="Q279" s="23">
        <f t="shared" si="226"/>
        <v>0</v>
      </c>
      <c r="R279" s="23">
        <f t="shared" si="226"/>
        <v>0</v>
      </c>
      <c r="S279" s="286"/>
      <c r="T279" s="23">
        <f t="shared" si="226"/>
        <v>0</v>
      </c>
      <c r="U279" s="23">
        <f t="shared" si="226"/>
        <v>0</v>
      </c>
      <c r="V279" s="23">
        <f t="shared" si="226"/>
        <v>0</v>
      </c>
      <c r="W279" s="23">
        <f t="shared" si="226"/>
        <v>4.8161344767035472E-2</v>
      </c>
      <c r="X279" s="23">
        <f t="shared" si="226"/>
        <v>3.6566265839988607E-2</v>
      </c>
      <c r="Y279" s="23">
        <f t="shared" si="226"/>
        <v>2.9656613162287283E-2</v>
      </c>
      <c r="Z279" s="23">
        <f t="shared" si="226"/>
        <v>2.4811825359881256E-2</v>
      </c>
      <c r="AA279" s="23">
        <f t="shared" si="226"/>
        <v>6.8512800380500838E-2</v>
      </c>
      <c r="AB279" s="23">
        <f t="shared" si="226"/>
        <v>0.39152936276102529</v>
      </c>
      <c r="AC279" s="23">
        <f t="shared" si="226"/>
        <v>0.34845249432401842</v>
      </c>
      <c r="AD279" s="23">
        <f t="shared" si="226"/>
        <v>0</v>
      </c>
      <c r="AE279" s="23">
        <f t="shared" si="226"/>
        <v>0</v>
      </c>
    </row>
    <row r="280" spans="1:59" ht="15" customHeight="1">
      <c r="A280" s="163"/>
      <c r="B280" s="130"/>
      <c r="C280" s="132" t="s">
        <v>206</v>
      </c>
      <c r="D280" s="132"/>
      <c r="E280" s="132"/>
      <c r="F280" s="92" t="s">
        <v>10</v>
      </c>
      <c r="G280" s="23">
        <f>IFERROR((G138/(G138+G206))*100,0)</f>
        <v>0.65334208675489436</v>
      </c>
      <c r="H280" s="23">
        <f t="shared" si="226"/>
        <v>0</v>
      </c>
      <c r="I280" s="23">
        <f t="shared" si="226"/>
        <v>0</v>
      </c>
      <c r="J280" s="23">
        <f t="shared" si="226"/>
        <v>3.5659455519192944</v>
      </c>
      <c r="K280" s="23">
        <f t="shared" si="226"/>
        <v>0.46316545381768554</v>
      </c>
      <c r="L280" s="23">
        <f t="shared" si="226"/>
        <v>0</v>
      </c>
      <c r="M280" s="23">
        <f t="shared" si="226"/>
        <v>0.778089602535463</v>
      </c>
      <c r="N280" s="23">
        <f t="shared" si="226"/>
        <v>0.19669651095543869</v>
      </c>
      <c r="O280" s="23">
        <f t="shared" si="226"/>
        <v>1.678367930567638</v>
      </c>
      <c r="P280" s="23">
        <f t="shared" si="226"/>
        <v>0</v>
      </c>
      <c r="Q280" s="23">
        <f t="shared" si="226"/>
        <v>0</v>
      </c>
      <c r="R280" s="23">
        <f t="shared" si="226"/>
        <v>0</v>
      </c>
      <c r="S280" s="286"/>
      <c r="T280" s="23">
        <f t="shared" si="226"/>
        <v>0.65334208675489436</v>
      </c>
      <c r="U280" s="23">
        <f t="shared" si="226"/>
        <v>0.34327607765258611</v>
      </c>
      <c r="V280" s="23">
        <f t="shared" si="226"/>
        <v>0.23310048083927007</v>
      </c>
      <c r="W280" s="23">
        <f t="shared" si="226"/>
        <v>0.87735817430742347</v>
      </c>
      <c r="X280" s="23">
        <f t="shared" si="226"/>
        <v>0.78478903506342657</v>
      </c>
      <c r="Y280" s="23">
        <f t="shared" si="226"/>
        <v>0.64685223955637783</v>
      </c>
      <c r="Z280" s="23">
        <f t="shared" si="226"/>
        <v>0.67127658559317271</v>
      </c>
      <c r="AA280" s="23">
        <f t="shared" si="226"/>
        <v>0.6129768988844938</v>
      </c>
      <c r="AB280" s="23">
        <f t="shared" si="226"/>
        <v>0.72268075268999443</v>
      </c>
      <c r="AC280" s="23">
        <f t="shared" si="226"/>
        <v>0.65070201529050742</v>
      </c>
      <c r="AD280" s="23">
        <f t="shared" si="226"/>
        <v>0.42178528716183261</v>
      </c>
      <c r="AE280" s="23">
        <f t="shared" si="226"/>
        <v>0.38533104185567424</v>
      </c>
    </row>
    <row r="281" spans="1:59" s="11" customFormat="1" ht="15" customHeight="1">
      <c r="A281" s="163"/>
      <c r="B281" s="130">
        <v>52</v>
      </c>
      <c r="C281" s="155" t="s">
        <v>207</v>
      </c>
      <c r="D281" s="155"/>
      <c r="E281" s="94" t="s">
        <v>113</v>
      </c>
      <c r="F281" s="92" t="s">
        <v>10</v>
      </c>
      <c r="G281" s="46">
        <f>IFERROR(((G135+G223)/(G135+G203+G231))*100,0)</f>
        <v>0.95698924731182788</v>
      </c>
      <c r="H281" s="46">
        <f t="shared" ref="H281:AE284" si="227">IFERROR(((H135+H223)/(H135+H203+H231))*100,0)</f>
        <v>0</v>
      </c>
      <c r="I281" s="46">
        <f>IFERROR(((I135+I223)/(I135+I203+I231))*100,0)</f>
        <v>0</v>
      </c>
      <c r="J281" s="46">
        <f t="shared" si="227"/>
        <v>3.0180555555555557</v>
      </c>
      <c r="K281" s="46">
        <f>IFERROR(((K135+K223)/(K135+K203+K231))*100,0)</f>
        <v>2.0523011169998191</v>
      </c>
      <c r="L281" s="46">
        <f t="shared" si="227"/>
        <v>0.58975128698024781</v>
      </c>
      <c r="M281" s="46">
        <f t="shared" si="227"/>
        <v>2.9648985286392793</v>
      </c>
      <c r="N281" s="46">
        <f t="shared" si="227"/>
        <v>2.2403575748056892</v>
      </c>
      <c r="O281" s="46">
        <f t="shared" si="227"/>
        <v>0</v>
      </c>
      <c r="P281" s="46">
        <f t="shared" si="227"/>
        <v>0</v>
      </c>
      <c r="Q281" s="46">
        <f>IFERROR(((Q135+Q223)/(Q135+Q203+Q231))*100,0)</f>
        <v>0</v>
      </c>
      <c r="R281" s="46">
        <f t="shared" si="227"/>
        <v>0</v>
      </c>
      <c r="S281" s="286"/>
      <c r="T281" s="46">
        <f t="shared" si="227"/>
        <v>0.95698924731182788</v>
      </c>
      <c r="U281" s="46">
        <f t="shared" si="227"/>
        <v>0.50282485875706218</v>
      </c>
      <c r="V281" s="46">
        <f t="shared" si="227"/>
        <v>0.3332600036508821</v>
      </c>
      <c r="W281" s="46">
        <f t="shared" si="227"/>
        <v>1.009987852139179</v>
      </c>
      <c r="X281" s="46">
        <f t="shared" si="227"/>
        <v>1.225371140725479</v>
      </c>
      <c r="Y281" s="46">
        <f t="shared" si="227"/>
        <v>1.122969570362532</v>
      </c>
      <c r="Z281" s="46">
        <f t="shared" si="227"/>
        <v>1.3963327145814142</v>
      </c>
      <c r="AA281" s="46">
        <f t="shared" si="227"/>
        <v>1.5026859669874202</v>
      </c>
      <c r="AB281" s="46">
        <f t="shared" si="227"/>
        <v>1.384499135922848</v>
      </c>
      <c r="AC281" s="46">
        <f t="shared" si="227"/>
        <v>1.291139892544968</v>
      </c>
      <c r="AD281" s="46">
        <f t="shared" si="227"/>
        <v>1.1659559264052388</v>
      </c>
      <c r="AE281" s="46">
        <f t="shared" si="227"/>
        <v>1.0597787763338389</v>
      </c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</row>
    <row r="282" spans="1:59" s="11" customFormat="1" ht="15" customHeight="1">
      <c r="A282" s="163"/>
      <c r="B282" s="130"/>
      <c r="C282" s="155" t="s">
        <v>207</v>
      </c>
      <c r="D282" s="155"/>
      <c r="E282" s="94" t="s">
        <v>114</v>
      </c>
      <c r="F282" s="92" t="s">
        <v>10</v>
      </c>
      <c r="G282" s="46">
        <f>IFERROR(((G136+G224)/(G136+G204+G232))*100,0)</f>
        <v>1.827956989247312</v>
      </c>
      <c r="H282" s="46">
        <f t="shared" si="227"/>
        <v>0</v>
      </c>
      <c r="I282" s="46">
        <f>IFERROR(((I136+I224)/(I136+I204+I232))*100,0)</f>
        <v>0</v>
      </c>
      <c r="J282" s="46">
        <f t="shared" si="227"/>
        <v>7.1805555555555554</v>
      </c>
      <c r="K282" s="46">
        <f>IFERROR(((K136+K224)/(K136+K204+K232))*100,0)</f>
        <v>0.10436535764375879</v>
      </c>
      <c r="L282" s="46">
        <f t="shared" si="227"/>
        <v>6.8176664020864058E-2</v>
      </c>
      <c r="M282" s="46">
        <f t="shared" si="227"/>
        <v>4.7853680089018686</v>
      </c>
      <c r="N282" s="46">
        <f t="shared" si="227"/>
        <v>0.34055045656631999</v>
      </c>
      <c r="O282" s="46">
        <f t="shared" si="227"/>
        <v>0</v>
      </c>
      <c r="P282" s="46">
        <f t="shared" si="227"/>
        <v>0</v>
      </c>
      <c r="Q282" s="46">
        <f t="shared" si="227"/>
        <v>0</v>
      </c>
      <c r="R282" s="46">
        <f t="shared" si="227"/>
        <v>0</v>
      </c>
      <c r="S282" s="286"/>
      <c r="T282" s="46">
        <f t="shared" si="227"/>
        <v>1.827956989247312</v>
      </c>
      <c r="U282" s="46">
        <f t="shared" si="227"/>
        <v>0.96045197740112986</v>
      </c>
      <c r="V282" s="46">
        <f t="shared" si="227"/>
        <v>0.63783885189006662</v>
      </c>
      <c r="W282" s="46">
        <f t="shared" si="227"/>
        <v>2.2894607671271299</v>
      </c>
      <c r="X282" s="46">
        <f t="shared" si="227"/>
        <v>1.8373972042953552</v>
      </c>
      <c r="Y282" s="46">
        <f t="shared" si="227"/>
        <v>1.5472294398721802</v>
      </c>
      <c r="Z282" s="46">
        <f t="shared" si="227"/>
        <v>2.0246320213236437</v>
      </c>
      <c r="AA282" s="46">
        <f t="shared" si="227"/>
        <v>1.8866940212662355</v>
      </c>
      <c r="AB282" s="46">
        <f t="shared" si="227"/>
        <v>1.7148417611757401</v>
      </c>
      <c r="AC282" s="46">
        <f t="shared" si="227"/>
        <v>1.5294930914089284</v>
      </c>
      <c r="AD282" s="46">
        <f t="shared" si="227"/>
        <v>1.3826497461112113</v>
      </c>
      <c r="AE282" s="46">
        <f t="shared" si="227"/>
        <v>1.257859844496332</v>
      </c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</row>
    <row r="283" spans="1:59" s="11" customFormat="1" ht="15" customHeight="1">
      <c r="A283" s="163"/>
      <c r="B283" s="130"/>
      <c r="C283" s="155" t="s">
        <v>207</v>
      </c>
      <c r="D283" s="155"/>
      <c r="E283" s="102" t="s">
        <v>115</v>
      </c>
      <c r="F283" s="92" t="s">
        <v>10</v>
      </c>
      <c r="G283" s="46">
        <f>IFERROR(((G137+G225)/(G137+G205+G233))*100,0)</f>
        <v>0</v>
      </c>
      <c r="H283" s="46">
        <f t="shared" si="227"/>
        <v>0</v>
      </c>
      <c r="I283" s="46">
        <f t="shared" si="227"/>
        <v>0</v>
      </c>
      <c r="J283" s="46">
        <f t="shared" si="227"/>
        <v>0.37112454019968466</v>
      </c>
      <c r="K283" s="46">
        <f t="shared" si="227"/>
        <v>0.10011416867261128</v>
      </c>
      <c r="L283" s="46">
        <f t="shared" si="227"/>
        <v>0</v>
      </c>
      <c r="M283" s="46">
        <f>IFERROR(((M137+M225)/(M137+M205+M233))*100,0)</f>
        <v>0</v>
      </c>
      <c r="N283" s="46">
        <f t="shared" si="227"/>
        <v>0.33602150537634407</v>
      </c>
      <c r="O283" s="46">
        <f t="shared" si="227"/>
        <v>2.7685185184964212</v>
      </c>
      <c r="P283" s="46">
        <f t="shared" si="227"/>
        <v>0</v>
      </c>
      <c r="Q283" s="46">
        <f t="shared" si="227"/>
        <v>0</v>
      </c>
      <c r="R283" s="46">
        <f t="shared" si="227"/>
        <v>0</v>
      </c>
      <c r="S283" s="286"/>
      <c r="T283" s="46">
        <f t="shared" si="227"/>
        <v>0</v>
      </c>
      <c r="U283" s="46">
        <f t="shared" si="227"/>
        <v>0</v>
      </c>
      <c r="V283" s="46">
        <f t="shared" si="227"/>
        <v>0</v>
      </c>
      <c r="W283" s="46">
        <f t="shared" si="227"/>
        <v>4.8161344767035472E-2</v>
      </c>
      <c r="X283" s="46">
        <f t="shared" si="227"/>
        <v>6.0669240810678232E-2</v>
      </c>
      <c r="Y283" s="46">
        <f t="shared" si="227"/>
        <v>4.920502994331722E-2</v>
      </c>
      <c r="Z283" s="46">
        <f t="shared" si="227"/>
        <v>4.1453185145842099E-2</v>
      </c>
      <c r="AA283" s="46">
        <f t="shared" si="227"/>
        <v>8.2817331671033945E-2</v>
      </c>
      <c r="AB283" s="46">
        <f t="shared" si="227"/>
        <v>0.40412256414846587</v>
      </c>
      <c r="AC283" s="46">
        <f t="shared" si="227"/>
        <v>0.35966016570793119</v>
      </c>
      <c r="AD283" s="46">
        <f t="shared" si="227"/>
        <v>1.0129186831554783E-2</v>
      </c>
      <c r="AE283" s="46">
        <f t="shared" si="227"/>
        <v>9.2923821303868663E-3</v>
      </c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</row>
    <row r="284" spans="1:59" s="11" customFormat="1" ht="15" customHeight="1">
      <c r="A284" s="163"/>
      <c r="B284" s="130"/>
      <c r="C284" s="158" t="s">
        <v>208</v>
      </c>
      <c r="D284" s="158"/>
      <c r="E284" s="158"/>
      <c r="F284" s="92" t="s">
        <v>10</v>
      </c>
      <c r="G284" s="47">
        <f>IFERROR(((G138+G226)/(G138+G206+G234))*100,0)</f>
        <v>0.65334208675489436</v>
      </c>
      <c r="H284" s="47">
        <f t="shared" si="227"/>
        <v>0</v>
      </c>
      <c r="I284" s="47">
        <f t="shared" si="227"/>
        <v>0</v>
      </c>
      <c r="J284" s="47">
        <f t="shared" si="227"/>
        <v>3.5659455519192944</v>
      </c>
      <c r="K284" s="47">
        <f>IFERROR(((K138+K226)/(K138+K206+K234))*100,0)</f>
        <v>0.56155632365678887</v>
      </c>
      <c r="L284" s="47">
        <f t="shared" si="227"/>
        <v>0.15133973483065699</v>
      </c>
      <c r="M284" s="47">
        <f t="shared" si="227"/>
        <v>1.8338629469741345</v>
      </c>
      <c r="N284" s="47">
        <f t="shared" si="227"/>
        <v>0.82274371440318761</v>
      </c>
      <c r="O284" s="47">
        <f t="shared" si="227"/>
        <v>1.678367930567638</v>
      </c>
      <c r="P284" s="47">
        <f t="shared" si="227"/>
        <v>0</v>
      </c>
      <c r="Q284" s="47">
        <f t="shared" si="227"/>
        <v>0</v>
      </c>
      <c r="R284" s="47">
        <f t="shared" si="227"/>
        <v>0</v>
      </c>
      <c r="S284" s="286"/>
      <c r="T284" s="47">
        <f t="shared" si="227"/>
        <v>0.65334208675489436</v>
      </c>
      <c r="U284" s="47">
        <f t="shared" si="227"/>
        <v>0.34327607765258611</v>
      </c>
      <c r="V284" s="47">
        <f t="shared" si="227"/>
        <v>0.23310048083927007</v>
      </c>
      <c r="W284" s="47">
        <f t="shared" si="227"/>
        <v>0.87735817430742347</v>
      </c>
      <c r="X284" s="47">
        <f t="shared" si="227"/>
        <v>0.80677869755605758</v>
      </c>
      <c r="Y284" s="47">
        <f t="shared" si="227"/>
        <v>0.69157684568321776</v>
      </c>
      <c r="Z284" s="47">
        <f t="shared" si="227"/>
        <v>0.87365474555506084</v>
      </c>
      <c r="AA284" s="47">
        <f t="shared" si="227"/>
        <v>0.86740059093545174</v>
      </c>
      <c r="AB284" s="47">
        <f t="shared" si="227"/>
        <v>0.95090630838784374</v>
      </c>
      <c r="AC284" s="47">
        <f t="shared" si="227"/>
        <v>0.85619638950845611</v>
      </c>
      <c r="AD284" s="47">
        <f t="shared" si="227"/>
        <v>0.60748117233533017</v>
      </c>
      <c r="AE284" s="47">
        <f t="shared" si="227"/>
        <v>0.55497752095336994</v>
      </c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</row>
    <row r="285" spans="1:59" ht="15" customHeight="1">
      <c r="A285" s="163"/>
      <c r="B285" s="130">
        <v>53</v>
      </c>
      <c r="C285" s="155" t="s">
        <v>209</v>
      </c>
      <c r="D285" s="155"/>
      <c r="E285" s="94" t="s">
        <v>113</v>
      </c>
      <c r="F285" s="92" t="s">
        <v>10</v>
      </c>
      <c r="G285" s="23">
        <f t="shared" ref="G285:R285" si="228">IFERROR((G8/(G107*G199))*100,0)</f>
        <v>94.913440860215061</v>
      </c>
      <c r="H285" s="23">
        <f t="shared" si="228"/>
        <v>97.351904761904763</v>
      </c>
      <c r="I285" s="23">
        <f t="shared" si="228"/>
        <v>90.684838709677422</v>
      </c>
      <c r="J285" s="23">
        <f t="shared" si="228"/>
        <v>90.890111111111111</v>
      </c>
      <c r="K285" s="23">
        <f t="shared" si="228"/>
        <v>97.432043010752693</v>
      </c>
      <c r="L285" s="23">
        <f t="shared" si="228"/>
        <v>92.462500000000006</v>
      </c>
      <c r="M285" s="23">
        <f t="shared" si="228"/>
        <v>95.748387096774195</v>
      </c>
      <c r="N285" s="23">
        <f>IFERROR((N8/(N107*N199))*100,0)</f>
        <v>95.265483870967742</v>
      </c>
      <c r="O285" s="23">
        <f t="shared" si="228"/>
        <v>66.488555555555564</v>
      </c>
      <c r="P285" s="23">
        <f t="shared" si="228"/>
        <v>58.308763440860211</v>
      </c>
      <c r="Q285" s="23">
        <f t="shared" si="228"/>
        <v>95.494777777777784</v>
      </c>
      <c r="R285" s="23">
        <f t="shared" si="228"/>
        <v>90.882956989247305</v>
      </c>
      <c r="S285" s="286"/>
      <c r="T285" s="23">
        <f t="shared" ref="T285:AE285" si="229">IFERROR((T8/(T107*T199))*100,0)</f>
        <v>94.913440860215061</v>
      </c>
      <c r="U285" s="23">
        <f t="shared" si="229"/>
        <v>96.070677966101698</v>
      </c>
      <c r="V285" s="23">
        <f t="shared" si="229"/>
        <v>94.215555555555568</v>
      </c>
      <c r="W285" s="23">
        <f t="shared" si="229"/>
        <v>93.384194444444461</v>
      </c>
      <c r="X285" s="23">
        <f t="shared" si="229"/>
        <v>94.215209713024294</v>
      </c>
      <c r="Y285" s="23">
        <f t="shared" si="229"/>
        <v>93.924705340699816</v>
      </c>
      <c r="Z285" s="23">
        <f t="shared" si="229"/>
        <v>94.191375786163519</v>
      </c>
      <c r="AA285" s="23">
        <f t="shared" si="229"/>
        <v>94.328401920438949</v>
      </c>
      <c r="AB285" s="23">
        <f t="shared" si="229"/>
        <v>91.269078144078136</v>
      </c>
      <c r="AC285" s="23">
        <f t="shared" si="229"/>
        <v>87.907993421052637</v>
      </c>
      <c r="AD285" s="23">
        <f t="shared" si="229"/>
        <v>88.589441117764466</v>
      </c>
      <c r="AE285" s="23">
        <f t="shared" si="229"/>
        <v>88.784232876712338</v>
      </c>
    </row>
    <row r="286" spans="1:59" ht="15" customHeight="1">
      <c r="A286" s="163"/>
      <c r="B286" s="130"/>
      <c r="C286" s="155" t="s">
        <v>209</v>
      </c>
      <c r="D286" s="155"/>
      <c r="E286" s="94" t="s">
        <v>114</v>
      </c>
      <c r="F286" s="92" t="s">
        <v>10</v>
      </c>
      <c r="G286" s="23">
        <f t="shared" ref="G286:R286" si="230">IFERROR((G9/(G108*G200))*100,0)</f>
        <v>94.319516129032252</v>
      </c>
      <c r="H286" s="23">
        <f t="shared" si="230"/>
        <v>97.365297619047624</v>
      </c>
      <c r="I286" s="23">
        <f t="shared" si="230"/>
        <v>87.181397849462357</v>
      </c>
      <c r="J286" s="23">
        <f t="shared" si="230"/>
        <v>85.69027777777778</v>
      </c>
      <c r="K286" s="23">
        <f t="shared" si="230"/>
        <v>99.05924731182796</v>
      </c>
      <c r="L286" s="23">
        <f t="shared" si="230"/>
        <v>94.773499999999999</v>
      </c>
      <c r="M286" s="23">
        <f t="shared" si="230"/>
        <v>94.223387096774189</v>
      </c>
      <c r="N286" s="23">
        <f t="shared" si="230"/>
        <v>58.841344086021508</v>
      </c>
      <c r="O286" s="23">
        <f t="shared" si="230"/>
        <v>73.437111111111108</v>
      </c>
      <c r="P286" s="23">
        <f t="shared" si="230"/>
        <v>93.145215053763437</v>
      </c>
      <c r="Q286" s="23">
        <f t="shared" si="230"/>
        <v>92.918166666666664</v>
      </c>
      <c r="R286" s="23">
        <f t="shared" si="230"/>
        <v>88.871559139784949</v>
      </c>
      <c r="S286" s="286"/>
      <c r="T286" s="23">
        <f t="shared" ref="T286:AE286" si="231">IFERROR((T9/(T108*T200))*100,0)</f>
        <v>94.319516129032252</v>
      </c>
      <c r="U286" s="23">
        <f t="shared" si="231"/>
        <v>95.764971751412446</v>
      </c>
      <c r="V286" s="23">
        <f t="shared" si="231"/>
        <v>92.808407407407415</v>
      </c>
      <c r="W286" s="23">
        <f t="shared" si="231"/>
        <v>91.028875000000014</v>
      </c>
      <c r="X286" s="23">
        <f t="shared" si="231"/>
        <v>92.677494481236209</v>
      </c>
      <c r="Y286" s="23">
        <f t="shared" si="231"/>
        <v>93.024898710865571</v>
      </c>
      <c r="Z286" s="23">
        <f t="shared" si="231"/>
        <v>93.200149371069202</v>
      </c>
      <c r="AA286" s="23">
        <f t="shared" si="231"/>
        <v>88.816927297668045</v>
      </c>
      <c r="AB286" s="23">
        <f t="shared" si="231"/>
        <v>87.126837606837611</v>
      </c>
      <c r="AC286" s="23">
        <f t="shared" si="231"/>
        <v>87.740553728070182</v>
      </c>
      <c r="AD286" s="23">
        <f t="shared" si="231"/>
        <v>88.205608782435135</v>
      </c>
      <c r="AE286" s="23">
        <f t="shared" si="231"/>
        <v>88.262168949771706</v>
      </c>
    </row>
    <row r="287" spans="1:59" ht="15" customHeight="1">
      <c r="A287" s="163"/>
      <c r="B287" s="130"/>
      <c r="C287" s="155" t="s">
        <v>209</v>
      </c>
      <c r="D287" s="155"/>
      <c r="E287" s="102" t="s">
        <v>115</v>
      </c>
      <c r="F287" s="92" t="s">
        <v>10</v>
      </c>
      <c r="G287" s="23">
        <f t="shared" ref="G287:R287" si="232">IFERROR((G10/(G109*G201))*100,0)</f>
        <v>91.099798387096769</v>
      </c>
      <c r="H287" s="23">
        <f t="shared" si="232"/>
        <v>91.777653769841265</v>
      </c>
      <c r="I287" s="23">
        <f t="shared" si="232"/>
        <v>77.182414874551981</v>
      </c>
      <c r="J287" s="23">
        <f t="shared" si="232"/>
        <v>38.260694444444439</v>
      </c>
      <c r="K287" s="23">
        <f t="shared" si="232"/>
        <v>92.913754480286741</v>
      </c>
      <c r="L287" s="23">
        <f t="shared" si="232"/>
        <v>91.038981481481471</v>
      </c>
      <c r="M287" s="23">
        <f t="shared" si="232"/>
        <v>92.022491039426512</v>
      </c>
      <c r="N287" s="23">
        <f t="shared" si="232"/>
        <v>92.425403225806448</v>
      </c>
      <c r="O287" s="23">
        <f t="shared" si="232"/>
        <v>89.140231481481479</v>
      </c>
      <c r="P287" s="23">
        <f t="shared" si="232"/>
        <v>90.382885304659496</v>
      </c>
      <c r="Q287" s="23">
        <f t="shared" si="232"/>
        <v>89.584282407407414</v>
      </c>
      <c r="R287" s="23">
        <f t="shared" si="232"/>
        <v>79.578158602150538</v>
      </c>
      <c r="S287" s="286"/>
      <c r="T287" s="23">
        <f t="shared" ref="T287:AE287" si="233">IFERROR((T10/(T109*T201))*100,0)</f>
        <v>91.099798387096769</v>
      </c>
      <c r="U287" s="23">
        <f t="shared" si="233"/>
        <v>91.421492467043308</v>
      </c>
      <c r="V287" s="23">
        <f t="shared" si="233"/>
        <v>86.516921296296289</v>
      </c>
      <c r="W287" s="23">
        <f t="shared" si="233"/>
        <v>74.452864583333323</v>
      </c>
      <c r="X287" s="23">
        <f t="shared" si="233"/>
        <v>78.242848601913167</v>
      </c>
      <c r="Y287" s="23">
        <f t="shared" si="233"/>
        <v>80.363754604051564</v>
      </c>
      <c r="Z287" s="23">
        <f t="shared" si="233"/>
        <v>82.068569837526212</v>
      </c>
      <c r="AA287" s="23">
        <f t="shared" si="233"/>
        <v>83.38981195701875</v>
      </c>
      <c r="AB287" s="23">
        <f t="shared" si="233"/>
        <v>84.021726190476201</v>
      </c>
      <c r="AC287" s="23">
        <f t="shared" si="233"/>
        <v>84.670397021198823</v>
      </c>
      <c r="AD287" s="23">
        <f t="shared" si="233"/>
        <v>85.111763972055897</v>
      </c>
      <c r="AE287" s="23">
        <f t="shared" si="233"/>
        <v>84.641786529680374</v>
      </c>
    </row>
    <row r="288" spans="1:59" ht="15" customHeight="1">
      <c r="A288" s="163"/>
      <c r="B288" s="130"/>
      <c r="C288" s="132" t="s">
        <v>210</v>
      </c>
      <c r="D288" s="132"/>
      <c r="E288" s="132"/>
      <c r="F288" s="92" t="s">
        <v>10</v>
      </c>
      <c r="G288" s="23">
        <f t="shared" ref="G288:R288" si="234">IFERROR((G11/(G110*G202))*100,0)</f>
        <v>92.698289345063529</v>
      </c>
      <c r="H288" s="23">
        <f t="shared" si="234"/>
        <v>94.314448051948062</v>
      </c>
      <c r="I288" s="23">
        <f t="shared" si="234"/>
        <v>82.523643695014655</v>
      </c>
      <c r="J288" s="23">
        <f t="shared" si="234"/>
        <v>61.001376262626259</v>
      </c>
      <c r="K288" s="23">
        <f t="shared" si="234"/>
        <v>95.337341153470163</v>
      </c>
      <c r="L288" s="23">
        <f t="shared" si="234"/>
        <v>92.211262626262609</v>
      </c>
      <c r="M288" s="23">
        <f t="shared" si="234"/>
        <v>93.369489247311819</v>
      </c>
      <c r="N288" s="23">
        <f t="shared" si="234"/>
        <v>85.438135386119257</v>
      </c>
      <c r="O288" s="23">
        <f t="shared" si="234"/>
        <v>80.423232323232327</v>
      </c>
      <c r="P288" s="23">
        <f t="shared" si="234"/>
        <v>83.721114369501464</v>
      </c>
      <c r="Q288" s="23">
        <f t="shared" si="234"/>
        <v>91.685277777777785</v>
      </c>
      <c r="R288" s="23">
        <f t="shared" si="234"/>
        <v>84.259567448680343</v>
      </c>
      <c r="S288" s="286"/>
      <c r="T288" s="23">
        <f t="shared" ref="T288:AE288" si="235">IFERROR((T11/(T110*T202))*100,0)</f>
        <v>92.698289345063529</v>
      </c>
      <c r="U288" s="23">
        <f t="shared" si="235"/>
        <v>93.465279917822315</v>
      </c>
      <c r="V288" s="23">
        <f t="shared" si="235"/>
        <v>89.696494107744101</v>
      </c>
      <c r="W288" s="23">
        <f t="shared" si="235"/>
        <v>82.522714646464664</v>
      </c>
      <c r="X288" s="23">
        <f t="shared" si="235"/>
        <v>85.153532008830041</v>
      </c>
      <c r="Y288" s="23">
        <f t="shared" si="235"/>
        <v>86.323321613929352</v>
      </c>
      <c r="Z288" s="23">
        <f t="shared" si="235"/>
        <v>87.353657447112639</v>
      </c>
      <c r="AA288" s="23">
        <f t="shared" si="235"/>
        <v>87.109290435216366</v>
      </c>
      <c r="AB288" s="23">
        <f t="shared" si="235"/>
        <v>86.374558774558778</v>
      </c>
      <c r="AC288" s="23">
        <f t="shared" si="235"/>
        <v>86.103977272727278</v>
      </c>
      <c r="AD288" s="23">
        <f t="shared" si="235"/>
        <v>86.605291689348576</v>
      </c>
      <c r="AE288" s="23">
        <f t="shared" si="235"/>
        <v>86.406065794935671</v>
      </c>
    </row>
    <row r="289" spans="1:31" ht="15" customHeight="1">
      <c r="A289" s="163"/>
      <c r="B289" s="130">
        <v>54</v>
      </c>
      <c r="C289" s="155" t="s">
        <v>211</v>
      </c>
      <c r="D289" s="155"/>
      <c r="E289" s="94" t="s">
        <v>113</v>
      </c>
      <c r="F289" s="92" t="s">
        <v>10</v>
      </c>
      <c r="G289" s="23">
        <f t="shared" ref="G289:R289" si="236">IFERROR((G44/(G111*G199))*100,0)</f>
        <v>90.478240948143537</v>
      </c>
      <c r="H289" s="23">
        <f t="shared" si="236"/>
        <v>92.431081747058457</v>
      </c>
      <c r="I289" s="23">
        <f t="shared" si="236"/>
        <v>89.08327421441389</v>
      </c>
      <c r="J289" s="23">
        <f t="shared" si="236"/>
        <v>86.792073930333956</v>
      </c>
      <c r="K289" s="23">
        <f t="shared" si="236"/>
        <v>92.891807740637191</v>
      </c>
      <c r="L289" s="23">
        <f t="shared" si="236"/>
        <v>88.040367016434288</v>
      </c>
      <c r="M289" s="23">
        <f t="shared" si="236"/>
        <v>92.799883540144691</v>
      </c>
      <c r="N289" s="23">
        <f>IFERROR((N44/(N111*N199))*100,0)</f>
        <v>91.905370612701446</v>
      </c>
      <c r="O289" s="23">
        <f t="shared" si="236"/>
        <v>64.766233892323413</v>
      </c>
      <c r="P289" s="23">
        <f t="shared" si="236"/>
        <v>56.565512426886677</v>
      </c>
      <c r="Q289" s="23">
        <f t="shared" si="236"/>
        <v>93.28261038415701</v>
      </c>
      <c r="R289" s="23">
        <f t="shared" si="236"/>
        <v>87.582972949039288</v>
      </c>
      <c r="S289" s="286"/>
      <c r="T289" s="23">
        <f t="shared" ref="T289:AE289" si="237">IFERROR((T44/(T111*T199))*100,0)</f>
        <v>90.478240948143537</v>
      </c>
      <c r="U289" s="23">
        <f t="shared" si="237"/>
        <v>91.396812867420437</v>
      </c>
      <c r="V289" s="23">
        <f t="shared" si="237"/>
        <v>90.599927331384862</v>
      </c>
      <c r="W289" s="23">
        <f t="shared" si="237"/>
        <v>89.647963981122132</v>
      </c>
      <c r="X289" s="23">
        <f t="shared" si="237"/>
        <v>90.31391866022787</v>
      </c>
      <c r="Y289" s="23">
        <f t="shared" si="237"/>
        <v>89.937086896063192</v>
      </c>
      <c r="Z289" s="23">
        <f t="shared" si="237"/>
        <v>91.367169912989439</v>
      </c>
      <c r="AA289" s="23">
        <f t="shared" si="237"/>
        <v>91.435829261512396</v>
      </c>
      <c r="AB289" s="23">
        <f t="shared" si="237"/>
        <v>88.505104495667467</v>
      </c>
      <c r="AC289" s="23">
        <f t="shared" si="237"/>
        <v>85.248106620232576</v>
      </c>
      <c r="AD289" s="23">
        <f t="shared" si="237"/>
        <v>85.969768634956324</v>
      </c>
      <c r="AE289" s="23">
        <f t="shared" si="237"/>
        <v>86.106780508207208</v>
      </c>
    </row>
    <row r="290" spans="1:31" ht="15" customHeight="1">
      <c r="A290" s="163"/>
      <c r="B290" s="130"/>
      <c r="C290" s="155" t="s">
        <v>211</v>
      </c>
      <c r="D290" s="155"/>
      <c r="E290" s="94" t="s">
        <v>114</v>
      </c>
      <c r="F290" s="92" t="s">
        <v>10</v>
      </c>
      <c r="G290" s="23">
        <f t="shared" ref="G290:R290" si="238">IFERROR((G45/(G112*G200))*100,0)</f>
        <v>91.516113606500141</v>
      </c>
      <c r="H290" s="23">
        <f t="shared" si="238"/>
        <v>94.235021997929607</v>
      </c>
      <c r="I290" s="23">
        <f t="shared" si="238"/>
        <v>87.362149368863939</v>
      </c>
      <c r="J290" s="23">
        <f t="shared" si="238"/>
        <v>82.729341787439608</v>
      </c>
      <c r="K290" s="23">
        <f t="shared" si="238"/>
        <v>95.808514492753631</v>
      </c>
      <c r="L290" s="23">
        <f t="shared" si="238"/>
        <v>91.53891304347826</v>
      </c>
      <c r="M290" s="23">
        <f t="shared" si="238"/>
        <v>90.109050390971873</v>
      </c>
      <c r="N290" s="23">
        <f t="shared" si="238"/>
        <v>56.348790599423381</v>
      </c>
      <c r="O290" s="23">
        <f t="shared" si="238"/>
        <v>70.560560289274818</v>
      </c>
      <c r="P290" s="23">
        <f t="shared" si="238"/>
        <v>88.195571728610688</v>
      </c>
      <c r="Q290" s="23">
        <f t="shared" si="238"/>
        <v>89.43346534748872</v>
      </c>
      <c r="R290" s="23">
        <f t="shared" si="238"/>
        <v>85.420610947025949</v>
      </c>
      <c r="S290" s="286"/>
      <c r="T290" s="23">
        <f t="shared" ref="T290:AE290" si="239">IFERROR((T45/(T112*T200))*100,0)</f>
        <v>91.516113606500141</v>
      </c>
      <c r="U290" s="23">
        <f t="shared" si="239"/>
        <v>92.812714934905443</v>
      </c>
      <c r="V290" s="23">
        <f t="shared" si="239"/>
        <v>90.935297906602258</v>
      </c>
      <c r="W290" s="23">
        <f t="shared" si="239"/>
        <v>88.883808876811599</v>
      </c>
      <c r="X290" s="23">
        <f t="shared" si="239"/>
        <v>90.30543718207123</v>
      </c>
      <c r="Y290" s="23">
        <f t="shared" si="239"/>
        <v>90.509880695011617</v>
      </c>
      <c r="Z290" s="23">
        <f t="shared" si="239"/>
        <v>90.245193260241933</v>
      </c>
      <c r="AA290" s="23">
        <f t="shared" si="239"/>
        <v>85.920960822030494</v>
      </c>
      <c r="AB290" s="23">
        <f t="shared" si="239"/>
        <v>84.233004719529873</v>
      </c>
      <c r="AC290" s="23">
        <f t="shared" si="239"/>
        <v>84.637082276376944</v>
      </c>
      <c r="AD290" s="23">
        <f t="shared" si="239"/>
        <v>85.067895127075602</v>
      </c>
      <c r="AE290" s="23">
        <f t="shared" si="239"/>
        <v>85.097851813153582</v>
      </c>
    </row>
    <row r="291" spans="1:31" ht="15" customHeight="1">
      <c r="A291" s="163"/>
      <c r="B291" s="130"/>
      <c r="C291" s="155" t="s">
        <v>211</v>
      </c>
      <c r="D291" s="155"/>
      <c r="E291" s="102" t="s">
        <v>115</v>
      </c>
      <c r="F291" s="92" t="s">
        <v>10</v>
      </c>
      <c r="G291" s="23">
        <f t="shared" ref="G291:R291" si="240">IFERROR((G46/(G113*G201))*100,0)</f>
        <v>93.057790026805421</v>
      </c>
      <c r="H291" s="23">
        <f t="shared" si="240"/>
        <v>93.724126040210834</v>
      </c>
      <c r="I291" s="23">
        <f t="shared" si="240"/>
        <v>78.618180046162507</v>
      </c>
      <c r="J291" s="23">
        <f t="shared" si="240"/>
        <v>38.117921009442206</v>
      </c>
      <c r="K291" s="23">
        <f t="shared" si="240"/>
        <v>94.958746640429538</v>
      </c>
      <c r="L291" s="23">
        <f t="shared" si="240"/>
        <v>93.280130336551792</v>
      </c>
      <c r="M291" s="23">
        <f t="shared" si="240"/>
        <v>95.990969003309417</v>
      </c>
      <c r="N291" s="23">
        <f t="shared" si="240"/>
        <v>96.352900422869808</v>
      </c>
      <c r="O291" s="23">
        <f t="shared" si="240"/>
        <v>92.381259491677127</v>
      </c>
      <c r="P291" s="23">
        <f t="shared" si="240"/>
        <v>94.155488894426199</v>
      </c>
      <c r="Q291" s="23">
        <f t="shared" si="240"/>
        <v>92.440431169515591</v>
      </c>
      <c r="R291" s="23">
        <f t="shared" si="240"/>
        <v>81.56966601347014</v>
      </c>
      <c r="S291" s="286"/>
      <c r="T291" s="23">
        <f t="shared" ref="T291:AE291" si="241">IFERROR((T46/(T113*T201))*100,0)</f>
        <v>93.057790026805421</v>
      </c>
      <c r="U291" s="23">
        <f t="shared" si="241"/>
        <v>93.375893165825133</v>
      </c>
      <c r="V291" s="23">
        <f t="shared" si="241"/>
        <v>88.292680869052447</v>
      </c>
      <c r="W291" s="23">
        <f t="shared" si="241"/>
        <v>75.748990904149878</v>
      </c>
      <c r="X291" s="23">
        <f t="shared" si="241"/>
        <v>79.692715591730476</v>
      </c>
      <c r="Y291" s="23">
        <f t="shared" si="241"/>
        <v>81.944773284242288</v>
      </c>
      <c r="Z291" s="23">
        <f t="shared" si="241"/>
        <v>85.223962405017502</v>
      </c>
      <c r="AA291" s="23">
        <f t="shared" si="241"/>
        <v>86.64370346902335</v>
      </c>
      <c r="AB291" s="23">
        <f t="shared" si="241"/>
        <v>87.274204130853448</v>
      </c>
      <c r="AC291" s="23">
        <f t="shared" si="241"/>
        <v>87.975914090296712</v>
      </c>
      <c r="AD291" s="23">
        <f t="shared" si="241"/>
        <v>88.376918618370254</v>
      </c>
      <c r="AE291" s="23">
        <f t="shared" si="241"/>
        <v>87.798768397132164</v>
      </c>
    </row>
    <row r="292" spans="1:31" ht="15" customHeight="1">
      <c r="A292" s="163"/>
      <c r="B292" s="130"/>
      <c r="C292" s="158" t="s">
        <v>212</v>
      </c>
      <c r="D292" s="158"/>
      <c r="E292" s="158"/>
      <c r="F292" s="92" t="s">
        <v>10</v>
      </c>
      <c r="G292" s="47">
        <f t="shared" ref="G292:R292" si="242">IFERROR((G47/(G114*G202))*100,0)</f>
        <v>92.088794515834877</v>
      </c>
      <c r="H292" s="47">
        <f t="shared" si="242"/>
        <v>93.53865929762874</v>
      </c>
      <c r="I292" s="47">
        <f t="shared" si="242"/>
        <v>83.13198017008321</v>
      </c>
      <c r="J292" s="47">
        <f t="shared" si="242"/>
        <v>60.034278659253239</v>
      </c>
      <c r="K292" s="47">
        <f t="shared" si="242"/>
        <v>94.670019499636908</v>
      </c>
      <c r="L292" s="47">
        <f t="shared" si="242"/>
        <v>91.636943709881564</v>
      </c>
      <c r="M292" s="47">
        <f t="shared" si="242"/>
        <v>93.84362263060369</v>
      </c>
      <c r="N292" s="47">
        <f t="shared" si="242"/>
        <v>85.812428325162685</v>
      </c>
      <c r="O292" s="47">
        <f t="shared" si="242"/>
        <v>80.699303917390452</v>
      </c>
      <c r="P292" s="47">
        <f t="shared" si="242"/>
        <v>83.88800000265546</v>
      </c>
      <c r="Q292" s="47">
        <f t="shared" si="242"/>
        <v>91.925227356592487</v>
      </c>
      <c r="R292" s="47">
        <f t="shared" si="242"/>
        <v>83.899751778484728</v>
      </c>
      <c r="S292" s="286"/>
      <c r="T292" s="47">
        <f t="shared" ref="T292:AE292" si="243">IFERROR((T47/(T114*T202))*100,0)</f>
        <v>92.088794515834877</v>
      </c>
      <c r="U292" s="47">
        <f t="shared" si="243"/>
        <v>92.777358061765341</v>
      </c>
      <c r="V292" s="47">
        <f t="shared" si="243"/>
        <v>89.45506123240817</v>
      </c>
      <c r="W292" s="47">
        <f t="shared" si="243"/>
        <v>82.099865589119432</v>
      </c>
      <c r="X292" s="47">
        <f t="shared" si="243"/>
        <v>84.680493213132962</v>
      </c>
      <c r="Y292" s="47">
        <f t="shared" si="243"/>
        <v>85.833496057897918</v>
      </c>
      <c r="Z292" s="47">
        <f t="shared" si="243"/>
        <v>87.862351629586414</v>
      </c>
      <c r="AA292" s="47">
        <f t="shared" si="243"/>
        <v>87.600838780050879</v>
      </c>
      <c r="AB292" s="47">
        <f t="shared" si="243"/>
        <v>86.842428355582697</v>
      </c>
      <c r="AC292" s="47">
        <f t="shared" si="243"/>
        <v>86.54115441169867</v>
      </c>
      <c r="AD292" s="47">
        <f t="shared" si="243"/>
        <v>87.024753778006499</v>
      </c>
      <c r="AE292" s="47">
        <f t="shared" si="243"/>
        <v>86.759342649279986</v>
      </c>
    </row>
    <row r="293" spans="1:31" ht="15" customHeight="1">
      <c r="A293" s="163"/>
      <c r="B293" s="130">
        <v>55</v>
      </c>
      <c r="C293" s="155" t="s">
        <v>213</v>
      </c>
      <c r="D293" s="155"/>
      <c r="E293" s="94" t="s">
        <v>113</v>
      </c>
      <c r="F293" s="92" t="s">
        <v>10</v>
      </c>
      <c r="G293" s="23">
        <f t="shared" ref="G293:R293" si="244">IFERROR((G8/(G107*G203))*100,0)</f>
        <v>95.830528715666063</v>
      </c>
      <c r="H293" s="23">
        <f t="shared" si="244"/>
        <v>97.351904761904763</v>
      </c>
      <c r="I293" s="23">
        <f t="shared" si="244"/>
        <v>93.646536288811475</v>
      </c>
      <c r="J293" s="23">
        <f t="shared" si="244"/>
        <v>93.718590230140194</v>
      </c>
      <c r="K293" s="23">
        <f t="shared" si="244"/>
        <v>99.383649350827412</v>
      </c>
      <c r="L293" s="23">
        <f t="shared" si="244"/>
        <v>96.280280569817052</v>
      </c>
      <c r="M293" s="23">
        <f t="shared" si="244"/>
        <v>97.284807101384331</v>
      </c>
      <c r="N293" s="23">
        <f t="shared" si="244"/>
        <v>97.620714826802569</v>
      </c>
      <c r="O293" s="23">
        <f t="shared" si="244"/>
        <v>97.326701002998732</v>
      </c>
      <c r="P293" s="23">
        <f t="shared" si="244"/>
        <v>95.934807607253418</v>
      </c>
      <c r="Q293" s="23">
        <f t="shared" si="244"/>
        <v>95.494777777777784</v>
      </c>
      <c r="R293" s="23">
        <f t="shared" si="244"/>
        <v>90.882956989247305</v>
      </c>
      <c r="S293" s="286"/>
      <c r="T293" s="23">
        <f t="shared" ref="T293:AE293" si="245">IFERROR((T8/(T107*T203))*100,0)</f>
        <v>95.830528715666063</v>
      </c>
      <c r="U293" s="23">
        <f t="shared" si="245"/>
        <v>96.556186474362633</v>
      </c>
      <c r="V293" s="23">
        <f t="shared" si="245"/>
        <v>95.57170028412429</v>
      </c>
      <c r="W293" s="23">
        <f t="shared" si="245"/>
        <v>95.114081807315003</v>
      </c>
      <c r="X293" s="23">
        <f t="shared" si="245"/>
        <v>95.989586759666139</v>
      </c>
      <c r="Y293" s="23">
        <f t="shared" si="245"/>
        <v>96.036898076008725</v>
      </c>
      <c r="Z293" s="23">
        <f t="shared" si="245"/>
        <v>96.220362157200242</v>
      </c>
      <c r="AA293" s="23">
        <f t="shared" si="245"/>
        <v>96.398523855916267</v>
      </c>
      <c r="AB293" s="23">
        <f t="shared" si="245"/>
        <v>96.47217555716594</v>
      </c>
      <c r="AC293" s="23">
        <f t="shared" si="245"/>
        <v>96.435639078449938</v>
      </c>
      <c r="AD293" s="23">
        <f t="shared" si="245"/>
        <v>96.343733493483811</v>
      </c>
      <c r="AE293" s="23">
        <f t="shared" si="245"/>
        <v>95.843067504419537</v>
      </c>
    </row>
    <row r="294" spans="1:31" ht="15" customHeight="1">
      <c r="A294" s="163"/>
      <c r="B294" s="130"/>
      <c r="C294" s="155" t="s">
        <v>213</v>
      </c>
      <c r="D294" s="155"/>
      <c r="E294" s="94" t="s">
        <v>114</v>
      </c>
      <c r="F294" s="92" t="s">
        <v>10</v>
      </c>
      <c r="G294" s="23">
        <f t="shared" ref="G294:R294" si="246">IFERROR((G9/(G108*G204))*100,0)</f>
        <v>96.07573932092005</v>
      </c>
      <c r="H294" s="23">
        <f t="shared" si="246"/>
        <v>97.365297619047624</v>
      </c>
      <c r="I294" s="23">
        <f t="shared" si="246"/>
        <v>90.565428651214745</v>
      </c>
      <c r="J294" s="23">
        <f t="shared" si="246"/>
        <v>92.319317671704326</v>
      </c>
      <c r="K294" s="23">
        <f t="shared" si="246"/>
        <v>99.05924731182796</v>
      </c>
      <c r="L294" s="23">
        <f t="shared" si="246"/>
        <v>96.718618891030729</v>
      </c>
      <c r="M294" s="23">
        <f t="shared" si="246"/>
        <v>95.864071474170203</v>
      </c>
      <c r="N294" s="23">
        <f t="shared" si="246"/>
        <v>97.251938242807952</v>
      </c>
      <c r="O294" s="23">
        <f t="shared" si="246"/>
        <v>96.002033529020835</v>
      </c>
      <c r="P294" s="23">
        <f t="shared" si="246"/>
        <v>94.575284885704519</v>
      </c>
      <c r="Q294" s="23">
        <f t="shared" si="246"/>
        <v>92.918166666666664</v>
      </c>
      <c r="R294" s="23">
        <f t="shared" si="246"/>
        <v>88.871559139784949</v>
      </c>
      <c r="S294" s="286"/>
      <c r="T294" s="23">
        <f t="shared" ref="T294:AE294" si="247">IFERROR((T9/(T108*T204))*100,0)</f>
        <v>96.07573932092005</v>
      </c>
      <c r="U294" s="23">
        <f t="shared" si="247"/>
        <v>96.693667997718208</v>
      </c>
      <c r="V294" s="23">
        <f t="shared" si="247"/>
        <v>94.621995657509686</v>
      </c>
      <c r="W294" s="23">
        <f t="shared" si="247"/>
        <v>94.069812336287669</v>
      </c>
      <c r="X294" s="23">
        <f t="shared" si="247"/>
        <v>95.121141918491077</v>
      </c>
      <c r="Y294" s="23">
        <f t="shared" si="247"/>
        <v>95.387180685578869</v>
      </c>
      <c r="Z294" s="23">
        <f t="shared" si="247"/>
        <v>95.457381235802217</v>
      </c>
      <c r="AA294" s="23">
        <f t="shared" si="247"/>
        <v>95.606484999242298</v>
      </c>
      <c r="AB294" s="23">
        <f t="shared" si="247"/>
        <v>95.642985153982735</v>
      </c>
      <c r="AC294" s="23">
        <f t="shared" si="247"/>
        <v>95.526238978596155</v>
      </c>
      <c r="AD294" s="23">
        <f t="shared" si="247"/>
        <v>95.273210726167449</v>
      </c>
      <c r="AE294" s="23">
        <f t="shared" si="247"/>
        <v>94.689913398319405</v>
      </c>
    </row>
    <row r="295" spans="1:31" ht="15" customHeight="1">
      <c r="A295" s="163"/>
      <c r="B295" s="130"/>
      <c r="C295" s="155" t="s">
        <v>213</v>
      </c>
      <c r="D295" s="155"/>
      <c r="E295" s="102" t="s">
        <v>115</v>
      </c>
      <c r="F295" s="92" t="s">
        <v>10</v>
      </c>
      <c r="G295" s="23">
        <f>IFERROR((G10/(G109*G205))*100,0)</f>
        <v>91.099798387096769</v>
      </c>
      <c r="H295" s="23">
        <f t="shared" ref="H295:R295" si="248">IFERROR((H10/(H109*H205))*100,0)</f>
        <v>91.777653769841265</v>
      </c>
      <c r="I295" s="23">
        <f t="shared" si="248"/>
        <v>91.760493235325455</v>
      </c>
      <c r="J295" s="23">
        <f t="shared" si="248"/>
        <v>90.811603758035261</v>
      </c>
      <c r="K295" s="23">
        <f t="shared" si="248"/>
        <v>92.913754480286741</v>
      </c>
      <c r="L295" s="23">
        <f t="shared" si="248"/>
        <v>91.038981481481471</v>
      </c>
      <c r="M295" s="23">
        <f t="shared" si="248"/>
        <v>92.022491039426512</v>
      </c>
      <c r="N295" s="23">
        <f t="shared" si="248"/>
        <v>92.737019554956163</v>
      </c>
      <c r="O295" s="23">
        <f t="shared" si="248"/>
        <v>91.678363965315796</v>
      </c>
      <c r="P295" s="23">
        <f t="shared" si="248"/>
        <v>90.382885304659496</v>
      </c>
      <c r="Q295" s="23">
        <f t="shared" si="248"/>
        <v>89.584282407407414</v>
      </c>
      <c r="R295" s="23">
        <f t="shared" si="248"/>
        <v>87.869026417334524</v>
      </c>
      <c r="S295" s="286"/>
      <c r="T295" s="23">
        <f t="shared" ref="T295:AE295" si="249">IFERROR((T10/(T109*T205))*100,0)</f>
        <v>91.099798387096769</v>
      </c>
      <c r="U295" s="23">
        <f t="shared" si="249"/>
        <v>91.421492467043308</v>
      </c>
      <c r="V295" s="23">
        <f t="shared" si="249"/>
        <v>91.525394259966689</v>
      </c>
      <c r="W295" s="23">
        <f t="shared" si="249"/>
        <v>91.433063983114081</v>
      </c>
      <c r="X295" s="23">
        <f t="shared" si="249"/>
        <v>91.789677850973021</v>
      </c>
      <c r="Y295" s="23">
        <f t="shared" si="249"/>
        <v>91.647782313639524</v>
      </c>
      <c r="Z295" s="23">
        <f t="shared" si="249"/>
        <v>91.709010977748008</v>
      </c>
      <c r="AA295" s="23">
        <f t="shared" si="249"/>
        <v>91.85298052436579</v>
      </c>
      <c r="AB295" s="23">
        <f t="shared" si="249"/>
        <v>91.832588696155014</v>
      </c>
      <c r="AC295" s="23">
        <f t="shared" si="249"/>
        <v>91.672531614573316</v>
      </c>
      <c r="AD295" s="23">
        <f t="shared" si="249"/>
        <v>91.182888103626183</v>
      </c>
      <c r="AE295" s="23">
        <f t="shared" si="249"/>
        <v>90.909119331835896</v>
      </c>
    </row>
    <row r="296" spans="1:31" ht="15" customHeight="1">
      <c r="A296" s="163"/>
      <c r="B296" s="130"/>
      <c r="C296" s="132" t="s">
        <v>214</v>
      </c>
      <c r="D296" s="132"/>
      <c r="E296" s="132"/>
      <c r="F296" s="92" t="s">
        <v>10</v>
      </c>
      <c r="G296" s="23">
        <f t="shared" ref="G296:R296" si="250">IFERROR((G11/(G110*G206))*100,0)</f>
        <v>93.307909186047027</v>
      </c>
      <c r="H296" s="23">
        <f t="shared" si="250"/>
        <v>94.314448051948062</v>
      </c>
      <c r="I296" s="23">
        <f t="shared" si="250"/>
        <v>91.737274913455053</v>
      </c>
      <c r="J296" s="23">
        <f t="shared" si="250"/>
        <v>91.1470510182357</v>
      </c>
      <c r="K296" s="23">
        <f t="shared" si="250"/>
        <v>95.78096549698526</v>
      </c>
      <c r="L296" s="23">
        <f t="shared" si="250"/>
        <v>93.525975559168401</v>
      </c>
      <c r="M296" s="23">
        <f t="shared" si="250"/>
        <v>94.10168467155188</v>
      </c>
      <c r="N296" s="23">
        <f t="shared" si="250"/>
        <v>95.05565188048574</v>
      </c>
      <c r="O296" s="23">
        <f t="shared" si="250"/>
        <v>94.061890073072732</v>
      </c>
      <c r="P296" s="23">
        <f t="shared" si="250"/>
        <v>92.607779422114106</v>
      </c>
      <c r="Q296" s="23">
        <f t="shared" si="250"/>
        <v>91.685277777777785</v>
      </c>
      <c r="R296" s="23">
        <f t="shared" si="250"/>
        <v>88.670194336015513</v>
      </c>
      <c r="S296" s="286"/>
      <c r="T296" s="23">
        <f t="shared" ref="T296:AE296" si="251">IFERROR((T11/(T110*T206))*100,0)</f>
        <v>93.307909186047027</v>
      </c>
      <c r="U296" s="23">
        <f t="shared" si="251"/>
        <v>93.787229039006434</v>
      </c>
      <c r="V296" s="23">
        <f t="shared" si="251"/>
        <v>93.127752212825726</v>
      </c>
      <c r="W296" s="23">
        <f t="shared" si="251"/>
        <v>92.755256731023493</v>
      </c>
      <c r="X296" s="23">
        <f t="shared" si="251"/>
        <v>93.433673309442653</v>
      </c>
      <c r="Y296" s="23">
        <f t="shared" si="251"/>
        <v>93.45000224447368</v>
      </c>
      <c r="Z296" s="23">
        <f t="shared" si="251"/>
        <v>93.525874224516031</v>
      </c>
      <c r="AA296" s="23">
        <f t="shared" si="251"/>
        <v>93.714586550709967</v>
      </c>
      <c r="AB296" s="23">
        <f t="shared" si="251"/>
        <v>93.750004309261215</v>
      </c>
      <c r="AC296" s="23">
        <f t="shared" si="251"/>
        <v>93.635494009413733</v>
      </c>
      <c r="AD296" s="23">
        <f t="shared" si="251"/>
        <v>93.290498964293988</v>
      </c>
      <c r="AE296" s="23">
        <f t="shared" si="251"/>
        <v>92.889628554723785</v>
      </c>
    </row>
    <row r="297" spans="1:31" ht="12.75">
      <c r="A297" s="163"/>
      <c r="B297" s="130">
        <v>56</v>
      </c>
      <c r="C297" s="155" t="s">
        <v>215</v>
      </c>
      <c r="D297" s="155"/>
      <c r="E297" s="94" t="s">
        <v>113</v>
      </c>
      <c r="F297" s="92" t="s">
        <v>10</v>
      </c>
      <c r="G297" s="23">
        <f>IFERROR((G25/(G111*G203))*100,0)</f>
        <v>91.530738663636953</v>
      </c>
      <c r="H297" s="23">
        <f t="shared" ref="H297:R297" si="252">IFERROR((H25/(H111*H203))*100,0)</f>
        <v>92.49807490913571</v>
      </c>
      <c r="I297" s="23">
        <f t="shared" si="252"/>
        <v>92.11909266286591</v>
      </c>
      <c r="J297" s="23">
        <f t="shared" si="252"/>
        <v>89.707240674950157</v>
      </c>
      <c r="K297" s="23">
        <f t="shared" si="252"/>
        <v>94.971217715990505</v>
      </c>
      <c r="L297" s="23">
        <f t="shared" si="252"/>
        <v>92.053612018490725</v>
      </c>
      <c r="M297" s="23">
        <f t="shared" si="252"/>
        <v>94.435654348880618</v>
      </c>
      <c r="N297" s="23">
        <f t="shared" si="252"/>
        <v>94.354234012746304</v>
      </c>
      <c r="O297" s="23">
        <f t="shared" si="252"/>
        <v>94.942968213221931</v>
      </c>
      <c r="P297" s="23">
        <f t="shared" si="252"/>
        <v>93.154537210595478</v>
      </c>
      <c r="Q297" s="23">
        <f t="shared" si="252"/>
        <v>93.28261038415701</v>
      </c>
      <c r="R297" s="23">
        <f t="shared" si="252"/>
        <v>87.582972949039288</v>
      </c>
      <c r="S297" s="286"/>
      <c r="T297" s="23">
        <f t="shared" ref="T297:AE297" si="253">IFERROR((T25/(T111*T203))*100,0)</f>
        <v>91.530738663636953</v>
      </c>
      <c r="U297" s="23">
        <f t="shared" si="253"/>
        <v>91.983875992475873</v>
      </c>
      <c r="V297" s="23">
        <f t="shared" si="253"/>
        <v>92.029626834054739</v>
      </c>
      <c r="W297" s="23">
        <f t="shared" si="253"/>
        <v>91.456122408665891</v>
      </c>
      <c r="X297" s="23">
        <f t="shared" si="253"/>
        <v>92.176917505168163</v>
      </c>
      <c r="Y297" s="23">
        <f t="shared" si="253"/>
        <v>92.156849155986791</v>
      </c>
      <c r="Z297" s="23">
        <f t="shared" si="253"/>
        <v>93.527343553576628</v>
      </c>
      <c r="AA297" s="23">
        <f t="shared" si="253"/>
        <v>93.632545773028681</v>
      </c>
      <c r="AB297" s="23">
        <f t="shared" si="253"/>
        <v>93.736528986124739</v>
      </c>
      <c r="AC297" s="23">
        <f t="shared" si="253"/>
        <v>93.696958464431063</v>
      </c>
      <c r="AD297" s="23">
        <f t="shared" si="253"/>
        <v>93.65648395169471</v>
      </c>
      <c r="AE297" s="23">
        <f t="shared" si="253"/>
        <v>93.099639995367596</v>
      </c>
    </row>
    <row r="298" spans="1:31" ht="12.75">
      <c r="A298" s="163"/>
      <c r="B298" s="130"/>
      <c r="C298" s="155" t="s">
        <v>215</v>
      </c>
      <c r="D298" s="155"/>
      <c r="E298" s="94" t="s">
        <v>114</v>
      </c>
      <c r="F298" s="92" t="s">
        <v>10</v>
      </c>
      <c r="G298" s="23">
        <f t="shared" ref="G298:R298" si="254">IFERROR((G26/(G112*G204))*100,0)</f>
        <v>93.403991450422282</v>
      </c>
      <c r="H298" s="23">
        <f t="shared" si="254"/>
        <v>94.235021997929607</v>
      </c>
      <c r="I298" s="23">
        <f t="shared" si="254"/>
        <v>90.935505020458194</v>
      </c>
      <c r="J298" s="23">
        <f t="shared" si="254"/>
        <v>89.352393158500803</v>
      </c>
      <c r="K298" s="23">
        <f t="shared" si="254"/>
        <v>95.808514492753631</v>
      </c>
      <c r="L298" s="23">
        <f t="shared" si="254"/>
        <v>93.417645695805007</v>
      </c>
      <c r="M298" s="23">
        <f t="shared" si="254"/>
        <v>91.798176469044961</v>
      </c>
      <c r="N298" s="23">
        <f t="shared" si="254"/>
        <v>94.263562997134841</v>
      </c>
      <c r="O298" s="23">
        <f t="shared" si="254"/>
        <v>92.366956148580783</v>
      </c>
      <c r="P298" s="23">
        <f t="shared" si="254"/>
        <v>91.155288545685025</v>
      </c>
      <c r="Q298" s="23">
        <f t="shared" si="254"/>
        <v>89.43346534748872</v>
      </c>
      <c r="R298" s="23">
        <f t="shared" si="254"/>
        <v>85.420610947025949</v>
      </c>
      <c r="S298" s="286"/>
      <c r="T298" s="23">
        <f t="shared" ref="T298:AE298" si="255">IFERROR((T26/(T112*T204))*100,0)</f>
        <v>93.403991450422282</v>
      </c>
      <c r="U298" s="23">
        <f t="shared" si="255"/>
        <v>93.808548699124486</v>
      </c>
      <c r="V298" s="23">
        <f t="shared" si="255"/>
        <v>92.837306424669308</v>
      </c>
      <c r="W298" s="23">
        <f t="shared" si="255"/>
        <v>92.001622497804192</v>
      </c>
      <c r="X298" s="23">
        <f t="shared" si="255"/>
        <v>92.803777088487124</v>
      </c>
      <c r="Y298" s="23">
        <f t="shared" si="255"/>
        <v>92.906008826566648</v>
      </c>
      <c r="Z298" s="23">
        <f t="shared" si="255"/>
        <v>92.531642075535032</v>
      </c>
      <c r="AA298" s="23">
        <f t="shared" si="255"/>
        <v>92.675541615300588</v>
      </c>
      <c r="AB298" s="23">
        <f t="shared" si="255"/>
        <v>92.647066178184858</v>
      </c>
      <c r="AC298" s="23">
        <f t="shared" si="255"/>
        <v>92.483949863338864</v>
      </c>
      <c r="AD298" s="23">
        <f t="shared" si="255"/>
        <v>92.187999953293868</v>
      </c>
      <c r="AE298" s="23">
        <f t="shared" si="255"/>
        <v>91.571377840921926</v>
      </c>
    </row>
    <row r="299" spans="1:31" ht="12.75">
      <c r="A299" s="163"/>
      <c r="B299" s="130"/>
      <c r="C299" s="155" t="s">
        <v>215</v>
      </c>
      <c r="D299" s="155"/>
      <c r="E299" s="102" t="s">
        <v>115</v>
      </c>
      <c r="F299" s="92" t="s">
        <v>10</v>
      </c>
      <c r="G299" s="23">
        <f t="shared" ref="G299:R299" si="256">IFERROR((G27/(G113*G205))*100,0)</f>
        <v>93.057790026805421</v>
      </c>
      <c r="H299" s="23">
        <f t="shared" si="256"/>
        <v>93.724131749381129</v>
      </c>
      <c r="I299" s="23">
        <f t="shared" si="256"/>
        <v>93.777408998584249</v>
      </c>
      <c r="J299" s="23">
        <f t="shared" si="256"/>
        <v>92.05104038220685</v>
      </c>
      <c r="K299" s="23">
        <f t="shared" si="256"/>
        <v>94.959043148951451</v>
      </c>
      <c r="L299" s="23">
        <f t="shared" si="256"/>
        <v>93.280130336551792</v>
      </c>
      <c r="M299" s="23">
        <f t="shared" si="256"/>
        <v>95.990969003309417</v>
      </c>
      <c r="N299" s="23">
        <f t="shared" si="256"/>
        <v>96.677779540967009</v>
      </c>
      <c r="O299" s="23">
        <f t="shared" si="256"/>
        <v>95.428718143372976</v>
      </c>
      <c r="P299" s="23">
        <f t="shared" si="256"/>
        <v>94.155488894426199</v>
      </c>
      <c r="Q299" s="23">
        <f t="shared" si="256"/>
        <v>93.06665820853523</v>
      </c>
      <c r="R299" s="23">
        <f t="shared" si="256"/>
        <v>91.167031947546946</v>
      </c>
      <c r="S299" s="286"/>
      <c r="T299" s="23">
        <f t="shared" ref="T299:AE299" si="257">IFERROR((T27/(T113*T205))*100,0)</f>
        <v>93.057790026805421</v>
      </c>
      <c r="U299" s="23">
        <f t="shared" si="257"/>
        <v>93.375895875261875</v>
      </c>
      <c r="V299" s="23">
        <f t="shared" si="257"/>
        <v>93.498957346794413</v>
      </c>
      <c r="W299" s="23">
        <f t="shared" si="257"/>
        <v>93.311666294534362</v>
      </c>
      <c r="X299" s="23">
        <f t="shared" si="257"/>
        <v>93.708425396451176</v>
      </c>
      <c r="Y299" s="23">
        <f t="shared" si="257"/>
        <v>93.627469686351134</v>
      </c>
      <c r="Z299" s="23">
        <f t="shared" si="257"/>
        <v>95.385455736066021</v>
      </c>
      <c r="AA299" s="23">
        <f t="shared" si="257"/>
        <v>95.566441844937074</v>
      </c>
      <c r="AB299" s="23">
        <f t="shared" si="257"/>
        <v>95.550358387113121</v>
      </c>
      <c r="AC299" s="23">
        <f t="shared" si="257"/>
        <v>95.396355339664552</v>
      </c>
      <c r="AD299" s="23">
        <f t="shared" si="257"/>
        <v>94.871750800132276</v>
      </c>
      <c r="AE299" s="23">
        <f t="shared" si="257"/>
        <v>94.565692060778076</v>
      </c>
    </row>
    <row r="300" spans="1:31" ht="12.75">
      <c r="A300" s="163"/>
      <c r="B300" s="130"/>
      <c r="C300" s="132" t="s">
        <v>216</v>
      </c>
      <c r="D300" s="132"/>
      <c r="E300" s="132"/>
      <c r="F300" s="92" t="s">
        <v>10</v>
      </c>
      <c r="G300" s="23">
        <f t="shared" ref="G300:R300" si="258">IFERROR((G28/(G114*G206))*100,0)</f>
        <v>92.778821320083296</v>
      </c>
      <c r="H300" s="23">
        <f t="shared" si="258"/>
        <v>93.554463498682651</v>
      </c>
      <c r="I300" s="23">
        <f t="shared" si="258"/>
        <v>92.644939182664999</v>
      </c>
      <c r="J300" s="23">
        <f t="shared" si="258"/>
        <v>90.374429194290713</v>
      </c>
      <c r="K300" s="23">
        <f t="shared" si="258"/>
        <v>95.161512906419532</v>
      </c>
      <c r="L300" s="23">
        <f t="shared" si="258"/>
        <v>93.030322227136679</v>
      </c>
      <c r="M300" s="23">
        <f t="shared" si="258"/>
        <v>94.642027302161253</v>
      </c>
      <c r="N300" s="23">
        <f t="shared" si="258"/>
        <v>95.69798274400182</v>
      </c>
      <c r="O300" s="23">
        <f t="shared" si="258"/>
        <v>94.687273778081234</v>
      </c>
      <c r="P300" s="23">
        <f t="shared" si="258"/>
        <v>93.221384383080391</v>
      </c>
      <c r="Q300" s="23">
        <f t="shared" si="258"/>
        <v>92.255361391010453</v>
      </c>
      <c r="R300" s="23">
        <f t="shared" si="258"/>
        <v>88.843719972837647</v>
      </c>
      <c r="S300" s="286"/>
      <c r="T300" s="23">
        <f t="shared" ref="T300:AE300" si="259">IFERROR((T28/(T114*T206))*100,0)</f>
        <v>92.778821320083296</v>
      </c>
      <c r="U300" s="23">
        <f t="shared" si="259"/>
        <v>93.148679930472312</v>
      </c>
      <c r="V300" s="23">
        <f t="shared" si="259"/>
        <v>92.986624914000899</v>
      </c>
      <c r="W300" s="23">
        <f t="shared" si="259"/>
        <v>92.49536903662127</v>
      </c>
      <c r="X300" s="23">
        <f t="shared" si="259"/>
        <v>93.093164905830392</v>
      </c>
      <c r="Y300" s="23">
        <f t="shared" si="259"/>
        <v>93.082047581814848</v>
      </c>
      <c r="Z300" s="23">
        <f t="shared" si="259"/>
        <v>94.218875415758291</v>
      </c>
      <c r="AA300" s="23">
        <f t="shared" si="259"/>
        <v>94.401337084951919</v>
      </c>
      <c r="AB300" s="23">
        <f t="shared" si="259"/>
        <v>94.430496699255002</v>
      </c>
      <c r="AC300" s="23">
        <f t="shared" si="259"/>
        <v>94.309280802602402</v>
      </c>
      <c r="AD300" s="23">
        <f t="shared" si="259"/>
        <v>93.953127344477977</v>
      </c>
      <c r="AE300" s="23">
        <f t="shared" si="259"/>
        <v>93.509821028008162</v>
      </c>
    </row>
    <row r="301" spans="1:31" ht="12.75">
      <c r="A301" s="163"/>
      <c r="B301" s="130">
        <v>57</v>
      </c>
      <c r="C301" s="155" t="s">
        <v>217</v>
      </c>
      <c r="D301" s="155"/>
      <c r="E301" s="102" t="s">
        <v>115</v>
      </c>
      <c r="F301" s="92" t="s">
        <v>10</v>
      </c>
      <c r="G301" s="23">
        <f>IFERROR((G44/((G211-G215-G227)*G111))*100,0)</f>
        <v>91.352474304389844</v>
      </c>
      <c r="H301" s="23">
        <f t="shared" ref="H301:R301" si="260">IFERROR((H44/((H211-H215-H227)*H111))*100,0)</f>
        <v>93.024681419603496</v>
      </c>
      <c r="I301" s="23">
        <f t="shared" si="260"/>
        <v>93.544549098113549</v>
      </c>
      <c r="J301" s="23">
        <f t="shared" si="260"/>
        <v>89.493023085397411</v>
      </c>
      <c r="K301" s="23">
        <f t="shared" si="260"/>
        <v>94.838172616589674</v>
      </c>
      <c r="L301" s="23">
        <f t="shared" si="260"/>
        <v>92.21942275926267</v>
      </c>
      <c r="M301" s="23">
        <f t="shared" si="260"/>
        <v>96.15398770774658</v>
      </c>
      <c r="N301" s="23">
        <f t="shared" si="260"/>
        <v>96.335796421672143</v>
      </c>
      <c r="O301" s="23">
        <f t="shared" si="260"/>
        <v>94.805547036759847</v>
      </c>
      <c r="P301" s="23">
        <f t="shared" si="260"/>
        <v>93.066654678469021</v>
      </c>
      <c r="Q301" s="23">
        <f t="shared" si="260"/>
        <v>93.28261038415701</v>
      </c>
      <c r="R301" s="23">
        <f t="shared" si="260"/>
        <v>87.582972949039288</v>
      </c>
      <c r="S301" s="286"/>
      <c r="T301" s="23">
        <f t="shared" ref="T301:AE301" si="261">IFERROR((T44/((T211-T215-T227)*T111))*100,0)</f>
        <v>91.352474304389844</v>
      </c>
      <c r="U301" s="23">
        <f t="shared" si="261"/>
        <v>92.139137969762942</v>
      </c>
      <c r="V301" s="23">
        <f t="shared" si="261"/>
        <v>92.610366973693075</v>
      </c>
      <c r="W301" s="23">
        <f t="shared" si="261"/>
        <v>91.836103753890328</v>
      </c>
      <c r="X301" s="23">
        <f t="shared" si="261"/>
        <v>92.454078921333334</v>
      </c>
      <c r="Y301" s="23">
        <f t="shared" si="261"/>
        <v>92.415924744771132</v>
      </c>
      <c r="Z301" s="23">
        <f t="shared" si="261"/>
        <v>94.004515664474269</v>
      </c>
      <c r="AA301" s="23">
        <f t="shared" si="261"/>
        <v>94.297123015504013</v>
      </c>
      <c r="AB301" s="23">
        <f t="shared" si="261"/>
        <v>94.337806394706931</v>
      </c>
      <c r="AC301" s="23">
        <f t="shared" si="261"/>
        <v>94.250701417833881</v>
      </c>
      <c r="AD301" s="23">
        <f t="shared" si="261"/>
        <v>94.155467692637259</v>
      </c>
      <c r="AE301" s="23">
        <f t="shared" si="261"/>
        <v>93.549009428430622</v>
      </c>
    </row>
    <row r="302" spans="1:31" ht="12.75">
      <c r="A302" s="163"/>
      <c r="B302" s="130"/>
      <c r="C302" s="155" t="s">
        <v>217</v>
      </c>
      <c r="D302" s="155"/>
      <c r="E302" s="102" t="s">
        <v>115</v>
      </c>
      <c r="F302" s="92" t="s">
        <v>10</v>
      </c>
      <c r="G302" s="23">
        <f t="shared" ref="G302:R302" si="262">IFERROR((G45/((G212-G216-G228)*G112))*100,0)</f>
        <v>93.220137627650757</v>
      </c>
      <c r="H302" s="23">
        <f t="shared" si="262"/>
        <v>94.235021997929607</v>
      </c>
      <c r="I302" s="23">
        <f t="shared" si="262"/>
        <v>90.753196216747796</v>
      </c>
      <c r="J302" s="23">
        <f t="shared" si="262"/>
        <v>89.129322290822273</v>
      </c>
      <c r="K302" s="23">
        <f t="shared" si="262"/>
        <v>95.908609856441458</v>
      </c>
      <c r="L302" s="23">
        <f t="shared" si="262"/>
        <v>93.481378180929497</v>
      </c>
      <c r="M302" s="23">
        <f t="shared" si="262"/>
        <v>94.940731189506067</v>
      </c>
      <c r="N302" s="23">
        <f t="shared" si="262"/>
        <v>93.908141290219987</v>
      </c>
      <c r="O302" s="23">
        <f t="shared" si="262"/>
        <v>92.241608802780789</v>
      </c>
      <c r="P302" s="23">
        <f t="shared" si="262"/>
        <v>89.549649083707038</v>
      </c>
      <c r="Q302" s="23">
        <f t="shared" si="262"/>
        <v>89.43346534748872</v>
      </c>
      <c r="R302" s="23">
        <f t="shared" si="262"/>
        <v>85.420610947025949</v>
      </c>
      <c r="S302" s="286"/>
      <c r="T302" s="23">
        <f t="shared" ref="T302:AE302" si="263">IFERROR((T45/((T212-T216-T228)*T112))*100,0)</f>
        <v>93.220137627650757</v>
      </c>
      <c r="U302" s="23">
        <f t="shared" si="263"/>
        <v>93.71278119497012</v>
      </c>
      <c r="V302" s="23">
        <f t="shared" si="263"/>
        <v>92.712283337232563</v>
      </c>
      <c r="W302" s="23">
        <f t="shared" si="263"/>
        <v>91.853087504114768</v>
      </c>
      <c r="X302" s="23">
        <f t="shared" si="263"/>
        <v>92.706927203101586</v>
      </c>
      <c r="Y302" s="23">
        <f t="shared" si="263"/>
        <v>92.835852159382256</v>
      </c>
      <c r="Z302" s="23">
        <f t="shared" si="263"/>
        <v>92.924393401709906</v>
      </c>
      <c r="AA302" s="23">
        <f t="shared" si="263"/>
        <v>93.005907362695595</v>
      </c>
      <c r="AB302" s="23">
        <f t="shared" si="263"/>
        <v>92.935022432524534</v>
      </c>
      <c r="AC302" s="23">
        <f t="shared" si="263"/>
        <v>92.563183233498648</v>
      </c>
      <c r="AD302" s="23">
        <f t="shared" si="263"/>
        <v>92.258309656666498</v>
      </c>
      <c r="AE302" s="23">
        <f t="shared" si="263"/>
        <v>91.632975741799541</v>
      </c>
    </row>
    <row r="303" spans="1:31" ht="12.75">
      <c r="A303" s="163"/>
      <c r="B303" s="130"/>
      <c r="C303" s="155" t="s">
        <v>217</v>
      </c>
      <c r="D303" s="155"/>
      <c r="E303" s="102" t="s">
        <v>115</v>
      </c>
      <c r="F303" s="92" t="s">
        <v>10</v>
      </c>
      <c r="G303" s="23">
        <f t="shared" ref="G303:R303" si="264">IFERROR((G46/((G213-G217-G229)*G113))*100,0)</f>
        <v>93.057790026805421</v>
      </c>
      <c r="H303" s="23">
        <f t="shared" si="264"/>
        <v>93.724126040210834</v>
      </c>
      <c r="I303" s="23">
        <f t="shared" si="264"/>
        <v>93.467443199656302</v>
      </c>
      <c r="J303" s="23">
        <f t="shared" si="264"/>
        <v>90.472731586610806</v>
      </c>
      <c r="K303" s="23">
        <f t="shared" si="264"/>
        <v>95.053909071287066</v>
      </c>
      <c r="L303" s="23">
        <f t="shared" si="264"/>
        <v>93.280130336551792</v>
      </c>
      <c r="M303" s="23">
        <f t="shared" si="264"/>
        <v>95.990969003309417</v>
      </c>
      <c r="N303" s="23">
        <f t="shared" si="264"/>
        <v>96.677758482286109</v>
      </c>
      <c r="O303" s="23">
        <f t="shared" si="264"/>
        <v>95.011675317577968</v>
      </c>
      <c r="P303" s="23">
        <f t="shared" si="264"/>
        <v>94.155488894426199</v>
      </c>
      <c r="Q303" s="23">
        <f t="shared" si="264"/>
        <v>92.440431169515591</v>
      </c>
      <c r="R303" s="23">
        <f t="shared" si="264"/>
        <v>90.068019462780953</v>
      </c>
      <c r="S303" s="286"/>
      <c r="T303" s="23">
        <f t="shared" ref="T303:AE303" si="265">IFERROR((T46/((T213-T217-T229)*T113))*100,0)</f>
        <v>93.057790026805421</v>
      </c>
      <c r="U303" s="23">
        <f t="shared" si="265"/>
        <v>93.375893165825133</v>
      </c>
      <c r="V303" s="23">
        <f t="shared" si="265"/>
        <v>93.403952726590887</v>
      </c>
      <c r="W303" s="23">
        <f t="shared" si="265"/>
        <v>93.024793213206678</v>
      </c>
      <c r="X303" s="23">
        <f t="shared" si="265"/>
        <v>93.513119951156341</v>
      </c>
      <c r="Y303" s="23">
        <f t="shared" si="265"/>
        <v>93.469071979398521</v>
      </c>
      <c r="Z303" s="23">
        <f t="shared" si="265"/>
        <v>95.250916580032168</v>
      </c>
      <c r="AA303" s="23">
        <f t="shared" si="265"/>
        <v>95.450770156448357</v>
      </c>
      <c r="AB303" s="23">
        <f t="shared" si="265"/>
        <v>95.399485909782086</v>
      </c>
      <c r="AC303" s="23">
        <f t="shared" si="265"/>
        <v>95.262124757737681</v>
      </c>
      <c r="AD303" s="23">
        <f t="shared" si="265"/>
        <v>94.690541526051135</v>
      </c>
      <c r="AE303" s="23">
        <f t="shared" si="265"/>
        <v>94.308624622488722</v>
      </c>
    </row>
    <row r="304" spans="1:31" ht="13.5" thickBot="1">
      <c r="A304" s="164"/>
      <c r="B304" s="154"/>
      <c r="C304" s="132" t="s">
        <v>218</v>
      </c>
      <c r="D304" s="132"/>
      <c r="E304" s="132"/>
      <c r="F304" s="97" t="s">
        <v>10</v>
      </c>
      <c r="G304" s="43">
        <f t="shared" ref="G304:R304" si="266">IFERROR((G47/((G214-G218-G230)*G114))*100,0)</f>
        <v>92.694406082841567</v>
      </c>
      <c r="H304" s="43">
        <f t="shared" si="266"/>
        <v>93.679652967029057</v>
      </c>
      <c r="I304" s="43">
        <f t="shared" si="266"/>
        <v>92.804442801651447</v>
      </c>
      <c r="J304" s="43">
        <f t="shared" si="266"/>
        <v>89.702032889222437</v>
      </c>
      <c r="K304" s="43">
        <f t="shared" si="266"/>
        <v>95.204647216496269</v>
      </c>
      <c r="L304" s="43">
        <f t="shared" si="266"/>
        <v>93.084341819300803</v>
      </c>
      <c r="M304" s="43">
        <f t="shared" si="266"/>
        <v>95.787353604458303</v>
      </c>
      <c r="N304" s="43">
        <f t="shared" si="266"/>
        <v>96.149794370116496</v>
      </c>
      <c r="O304" s="43">
        <f t="shared" si="266"/>
        <v>94.384779556519888</v>
      </c>
      <c r="P304" s="43">
        <f t="shared" si="266"/>
        <v>92.792379304954125</v>
      </c>
      <c r="Q304" s="43">
        <f t="shared" si="266"/>
        <v>91.925227356592487</v>
      </c>
      <c r="R304" s="43">
        <f t="shared" si="266"/>
        <v>88.291543859073286</v>
      </c>
      <c r="S304" s="286"/>
      <c r="T304" s="43">
        <f t="shared" ref="T304:AE304" si="267">IFERROR((T47/((T214-T218-T230)*T114))*100,0)</f>
        <v>92.694406082841567</v>
      </c>
      <c r="U304" s="43">
        <f t="shared" si="267"/>
        <v>93.163710522456952</v>
      </c>
      <c r="V304" s="43">
        <f t="shared" si="267"/>
        <v>93.048407479669777</v>
      </c>
      <c r="W304" s="43">
        <f t="shared" si="267"/>
        <v>92.418137906541659</v>
      </c>
      <c r="X304" s="43">
        <f t="shared" si="267"/>
        <v>93.04316763168579</v>
      </c>
      <c r="Y304" s="43">
        <f t="shared" si="267"/>
        <v>93.050450850576567</v>
      </c>
      <c r="Z304" s="43">
        <f t="shared" si="267"/>
        <v>94.368601471333548</v>
      </c>
      <c r="AA304" s="43">
        <f t="shared" si="267"/>
        <v>94.587576221592229</v>
      </c>
      <c r="AB304" s="43">
        <f t="shared" si="267"/>
        <v>94.566827368323445</v>
      </c>
      <c r="AC304" s="43">
        <f t="shared" si="267"/>
        <v>94.388410906466092</v>
      </c>
      <c r="AD304" s="43">
        <f t="shared" si="267"/>
        <v>93.991475396546392</v>
      </c>
      <c r="AE304" s="43">
        <f t="shared" si="267"/>
        <v>93.495733556626689</v>
      </c>
    </row>
    <row r="305" spans="1:31" ht="13.5" customHeight="1">
      <c r="B305" s="156" t="s">
        <v>72</v>
      </c>
      <c r="C305" s="156"/>
      <c r="D305" s="156"/>
      <c r="E305" s="156"/>
      <c r="F305" s="156"/>
      <c r="G305" s="156"/>
      <c r="H305" s="156"/>
      <c r="I305" s="156"/>
      <c r="J305" s="156"/>
      <c r="K305" s="156"/>
      <c r="L305" s="156"/>
      <c r="M305" s="156"/>
      <c r="N305" s="156"/>
      <c r="O305" s="156"/>
      <c r="P305" s="156"/>
      <c r="Q305" s="156"/>
      <c r="R305" s="156"/>
      <c r="S305" s="286"/>
      <c r="T305" s="148"/>
      <c r="U305" s="148"/>
      <c r="V305" s="148"/>
      <c r="W305" s="148"/>
      <c r="X305" s="148"/>
      <c r="Y305" s="148"/>
      <c r="Z305" s="148"/>
      <c r="AA305" s="148"/>
      <c r="AB305" s="148"/>
      <c r="AC305" s="148"/>
      <c r="AD305" s="148"/>
      <c r="AE305" s="148"/>
    </row>
    <row r="306" spans="1:31" ht="13.5" customHeight="1">
      <c r="B306" s="156"/>
      <c r="C306" s="156"/>
      <c r="D306" s="156"/>
      <c r="E306" s="156"/>
      <c r="F306" s="156"/>
      <c r="G306" s="156"/>
      <c r="H306" s="156"/>
      <c r="I306" s="156"/>
      <c r="J306" s="156"/>
      <c r="K306" s="156"/>
      <c r="L306" s="156"/>
      <c r="M306" s="156"/>
      <c r="N306" s="156"/>
      <c r="O306" s="156"/>
      <c r="P306" s="156"/>
      <c r="Q306" s="156"/>
      <c r="R306" s="156"/>
      <c r="S306" s="286"/>
      <c r="T306" s="149"/>
      <c r="U306" s="149"/>
      <c r="V306" s="149"/>
      <c r="W306" s="149"/>
      <c r="X306" s="149"/>
      <c r="Y306" s="149"/>
      <c r="Z306" s="149"/>
      <c r="AA306" s="149"/>
      <c r="AB306" s="149"/>
      <c r="AC306" s="149"/>
      <c r="AD306" s="149"/>
      <c r="AE306" s="149"/>
    </row>
    <row r="307" spans="1:31" ht="13.5" thickBot="1">
      <c r="B307" s="157"/>
      <c r="C307" s="157"/>
      <c r="D307" s="157"/>
      <c r="E307" s="157"/>
      <c r="F307" s="157"/>
      <c r="G307" s="157"/>
      <c r="H307" s="157"/>
      <c r="I307" s="157"/>
      <c r="J307" s="157"/>
      <c r="K307" s="157"/>
      <c r="L307" s="157"/>
      <c r="M307" s="157"/>
      <c r="N307" s="157"/>
      <c r="O307" s="157"/>
      <c r="P307" s="157"/>
      <c r="Q307" s="157"/>
      <c r="R307" s="157"/>
      <c r="S307" s="286"/>
      <c r="T307" s="150"/>
      <c r="U307" s="150"/>
      <c r="V307" s="150"/>
      <c r="W307" s="150"/>
      <c r="X307" s="150"/>
      <c r="Y307" s="150"/>
      <c r="Z307" s="150"/>
      <c r="AA307" s="150"/>
      <c r="AB307" s="150"/>
      <c r="AC307" s="150"/>
      <c r="AD307" s="150"/>
      <c r="AE307" s="150"/>
    </row>
    <row r="308" spans="1:31" ht="15" customHeight="1">
      <c r="A308" s="151" t="s">
        <v>42</v>
      </c>
      <c r="B308" s="143" t="s">
        <v>43</v>
      </c>
      <c r="C308" s="144"/>
      <c r="D308" s="144"/>
      <c r="E308" s="144"/>
      <c r="F308" s="144"/>
      <c r="G308" s="144"/>
      <c r="H308" s="144"/>
      <c r="I308" s="144"/>
      <c r="J308" s="144"/>
      <c r="K308" s="144"/>
      <c r="L308" s="144"/>
      <c r="M308" s="144"/>
      <c r="N308" s="144"/>
      <c r="O308" s="144"/>
      <c r="P308" s="144"/>
      <c r="Q308" s="144"/>
      <c r="R308" s="144"/>
      <c r="S308" s="286"/>
      <c r="T308" s="153"/>
      <c r="U308" s="153"/>
      <c r="V308" s="153"/>
      <c r="W308" s="153"/>
      <c r="X308" s="153"/>
      <c r="Y308" s="153"/>
      <c r="Z308" s="153"/>
      <c r="AA308" s="153"/>
      <c r="AB308" s="153"/>
      <c r="AC308" s="153"/>
      <c r="AD308" s="153"/>
      <c r="AE308" s="153"/>
    </row>
    <row r="309" spans="1:31" ht="12.75">
      <c r="A309" s="152"/>
      <c r="B309" s="137">
        <v>58</v>
      </c>
      <c r="C309" s="135" t="s">
        <v>219</v>
      </c>
      <c r="D309" s="136"/>
      <c r="E309" s="94" t="s">
        <v>113</v>
      </c>
      <c r="F309" s="74" t="s">
        <v>18</v>
      </c>
      <c r="G309" s="50">
        <f>G199-G118-G122-G127-G131-G135-G139-G207</f>
        <v>727.45</v>
      </c>
      <c r="H309" s="50">
        <f>H199-H118-H122-H127-H131-H135-H139-H207</f>
        <v>672</v>
      </c>
      <c r="I309" s="50">
        <f t="shared" ref="H309:AE312" si="268">I199-I118-I122-I127-I131-I135-I139-I207</f>
        <v>720.47</v>
      </c>
      <c r="J309" s="50">
        <f t="shared" si="268"/>
        <v>695.54</v>
      </c>
      <c r="K309" s="50">
        <f>K199-K118-K122-K127-K131-K135-K139-K207</f>
        <v>729.39</v>
      </c>
      <c r="L309" s="50">
        <f t="shared" si="268"/>
        <v>691.45</v>
      </c>
      <c r="M309" s="50">
        <f t="shared" si="268"/>
        <v>732.25000000011642</v>
      </c>
      <c r="N309" s="50">
        <f t="shared" si="268"/>
        <v>726.05</v>
      </c>
      <c r="O309" s="50">
        <f t="shared" si="268"/>
        <v>491.8666666665813</v>
      </c>
      <c r="P309" s="50">
        <f t="shared" si="268"/>
        <v>452.2</v>
      </c>
      <c r="Q309" s="50">
        <f t="shared" si="268"/>
        <v>720</v>
      </c>
      <c r="R309" s="50">
        <f t="shared" si="268"/>
        <v>744</v>
      </c>
      <c r="S309" s="286"/>
      <c r="T309" s="50">
        <f>T199-T118-T122-T127-T131-T135-T139-T207</f>
        <v>727.45</v>
      </c>
      <c r="U309" s="50">
        <f t="shared" si="268"/>
        <v>1399.45</v>
      </c>
      <c r="V309" s="50">
        <f t="shared" si="268"/>
        <v>2119.92</v>
      </c>
      <c r="W309" s="50">
        <f t="shared" si="268"/>
        <v>2815.46</v>
      </c>
      <c r="X309" s="50">
        <f t="shared" si="268"/>
        <v>3544.85</v>
      </c>
      <c r="Y309" s="50">
        <f t="shared" si="268"/>
        <v>4236.3</v>
      </c>
      <c r="Z309" s="50">
        <f t="shared" si="268"/>
        <v>4968.5500000001166</v>
      </c>
      <c r="AA309" s="50">
        <f t="shared" si="268"/>
        <v>5694.6000000001168</v>
      </c>
      <c r="AB309" s="50">
        <f t="shared" si="268"/>
        <v>6186.4666666666981</v>
      </c>
      <c r="AC309" s="50">
        <f t="shared" si="268"/>
        <v>6638.6666666666979</v>
      </c>
      <c r="AD309" s="50">
        <f t="shared" si="268"/>
        <v>7358.6666666666979</v>
      </c>
      <c r="AE309" s="50">
        <f t="shared" si="268"/>
        <v>8102.6666666666979</v>
      </c>
    </row>
    <row r="310" spans="1:31" ht="12.75">
      <c r="A310" s="152"/>
      <c r="B310" s="138"/>
      <c r="C310" s="135" t="s">
        <v>219</v>
      </c>
      <c r="D310" s="136"/>
      <c r="E310" s="94" t="s">
        <v>114</v>
      </c>
      <c r="F310" s="74" t="s">
        <v>18</v>
      </c>
      <c r="G310" s="50">
        <f>G200-G119-G123-G128-G132-G136-G140-G208</f>
        <v>730.4</v>
      </c>
      <c r="H310" s="50">
        <f t="shared" si="268"/>
        <v>672</v>
      </c>
      <c r="I310" s="50">
        <f>I200-I119-I123-I128-I132-I136-I140-I208</f>
        <v>716.2</v>
      </c>
      <c r="J310" s="50">
        <f t="shared" si="268"/>
        <v>665.77</v>
      </c>
      <c r="K310" s="50">
        <f>K200-K119-K123-K128-K132-K136-K140-K208</f>
        <v>744</v>
      </c>
      <c r="L310" s="50">
        <f t="shared" si="268"/>
        <v>705.52</v>
      </c>
      <c r="M310" s="50">
        <f t="shared" si="268"/>
        <v>731.26666666654637</v>
      </c>
      <c r="N310" s="50">
        <f t="shared" si="268"/>
        <v>450.15</v>
      </c>
      <c r="O310" s="50">
        <f t="shared" si="268"/>
        <v>550.76666666666279</v>
      </c>
      <c r="P310" s="50">
        <f t="shared" si="268"/>
        <v>732.75</v>
      </c>
      <c r="Q310" s="50">
        <f t="shared" si="268"/>
        <v>720</v>
      </c>
      <c r="R310" s="50">
        <f t="shared" si="268"/>
        <v>744</v>
      </c>
      <c r="S310" s="286"/>
      <c r="T310" s="50">
        <f t="shared" si="268"/>
        <v>730.4</v>
      </c>
      <c r="U310" s="50">
        <f t="shared" si="268"/>
        <v>1402.4</v>
      </c>
      <c r="V310" s="50">
        <f t="shared" si="268"/>
        <v>2118.6</v>
      </c>
      <c r="W310" s="50">
        <f t="shared" si="268"/>
        <v>2784.3699999999994</v>
      </c>
      <c r="X310" s="50">
        <f t="shared" si="268"/>
        <v>3528.3699999999994</v>
      </c>
      <c r="Y310" s="50">
        <f t="shared" si="268"/>
        <v>4233.8900000000003</v>
      </c>
      <c r="Z310" s="50">
        <f t="shared" si="268"/>
        <v>4965.1566666665467</v>
      </c>
      <c r="AA310" s="50">
        <f t="shared" si="268"/>
        <v>5415.3066666665463</v>
      </c>
      <c r="AB310" s="50">
        <f t="shared" si="268"/>
        <v>5966.0733333332091</v>
      </c>
      <c r="AC310" s="50">
        <f t="shared" si="268"/>
        <v>6698.8233333332091</v>
      </c>
      <c r="AD310" s="50">
        <f t="shared" si="268"/>
        <v>7418.8233333332091</v>
      </c>
      <c r="AE310" s="50">
        <f t="shared" si="268"/>
        <v>8162.8233333332082</v>
      </c>
    </row>
    <row r="311" spans="1:31" ht="12.75">
      <c r="A311" s="152"/>
      <c r="B311" s="138"/>
      <c r="C311" s="135" t="s">
        <v>219</v>
      </c>
      <c r="D311" s="136"/>
      <c r="E311" s="102" t="s">
        <v>115</v>
      </c>
      <c r="F311" s="74" t="s">
        <v>18</v>
      </c>
      <c r="G311" s="50">
        <f>G201-G120-G124-G129-G133-G137-G141-G209</f>
        <v>744</v>
      </c>
      <c r="H311" s="50">
        <f t="shared" si="268"/>
        <v>672</v>
      </c>
      <c r="I311" s="50">
        <f t="shared" si="268"/>
        <v>625.79999999999995</v>
      </c>
      <c r="J311" s="50">
        <f t="shared" si="268"/>
        <v>303.35000000000002</v>
      </c>
      <c r="K311" s="50">
        <f t="shared" si="268"/>
        <v>744</v>
      </c>
      <c r="L311" s="50">
        <f t="shared" si="268"/>
        <v>720</v>
      </c>
      <c r="M311" s="50">
        <f>M201-M120-M124-M129-M133-M137-M141-M209</f>
        <v>744</v>
      </c>
      <c r="N311" s="50">
        <f t="shared" si="268"/>
        <v>741.5</v>
      </c>
      <c r="O311" s="50">
        <f t="shared" si="268"/>
        <v>700.06666666682577</v>
      </c>
      <c r="P311" s="50">
        <f t="shared" si="268"/>
        <v>744</v>
      </c>
      <c r="Q311" s="50">
        <f t="shared" si="268"/>
        <v>720</v>
      </c>
      <c r="R311" s="50">
        <f t="shared" si="268"/>
        <v>673.8</v>
      </c>
      <c r="S311" s="286"/>
      <c r="T311" s="50">
        <f t="shared" si="268"/>
        <v>744</v>
      </c>
      <c r="U311" s="50">
        <f t="shared" si="268"/>
        <v>1416</v>
      </c>
      <c r="V311" s="50">
        <f t="shared" si="268"/>
        <v>2041.8</v>
      </c>
      <c r="W311" s="50">
        <f t="shared" si="268"/>
        <v>2345.15</v>
      </c>
      <c r="X311" s="50">
        <f t="shared" si="268"/>
        <v>3089.15</v>
      </c>
      <c r="Y311" s="50">
        <f t="shared" si="268"/>
        <v>3809.15</v>
      </c>
      <c r="Z311" s="50">
        <f t="shared" si="268"/>
        <v>4553.1499999999996</v>
      </c>
      <c r="AA311" s="50">
        <f t="shared" si="268"/>
        <v>5294.65</v>
      </c>
      <c r="AB311" s="50">
        <f t="shared" si="268"/>
        <v>5994.7166666668254</v>
      </c>
      <c r="AC311" s="50">
        <f t="shared" si="268"/>
        <v>6738.7166666668254</v>
      </c>
      <c r="AD311" s="50">
        <f t="shared" si="268"/>
        <v>7482.28</v>
      </c>
      <c r="AE311" s="50">
        <f t="shared" si="268"/>
        <v>8156.08</v>
      </c>
    </row>
    <row r="312" spans="1:31" ht="12.75">
      <c r="A312" s="152"/>
      <c r="B312" s="139"/>
      <c r="C312" s="132" t="s">
        <v>220</v>
      </c>
      <c r="D312" s="132"/>
      <c r="E312" s="132"/>
      <c r="F312" s="74" t="s">
        <v>18</v>
      </c>
      <c r="G312" s="50">
        <f>G202-G121-G125-G130-G134-G138-G142-G210</f>
        <v>736.91535785844326</v>
      </c>
      <c r="H312" s="50">
        <f t="shared" si="268"/>
        <v>672</v>
      </c>
      <c r="I312" s="50">
        <f t="shared" si="268"/>
        <v>669.27637611879595</v>
      </c>
      <c r="J312" s="50">
        <f t="shared" si="268"/>
        <v>480.63382933279092</v>
      </c>
      <c r="K312" s="50">
        <f>K202-K121-K125-K130-K134-K138-K142-K210</f>
        <v>740.55404902359658</v>
      </c>
      <c r="L312" s="50">
        <f t="shared" si="268"/>
        <v>709.87881916192021</v>
      </c>
      <c r="M312" s="50">
        <f t="shared" si="268"/>
        <v>738.21101335713615</v>
      </c>
      <c r="N312" s="50">
        <f t="shared" si="268"/>
        <v>668.7237578171023</v>
      </c>
      <c r="O312" s="50">
        <f t="shared" si="268"/>
        <v>615.60242121164617</v>
      </c>
      <c r="P312" s="50">
        <f t="shared" si="268"/>
        <v>672.60557892218526</v>
      </c>
      <c r="Q312" s="50">
        <f t="shared" si="268"/>
        <v>720</v>
      </c>
      <c r="R312" s="50">
        <f t="shared" si="268"/>
        <v>706.99200166696255</v>
      </c>
      <c r="S312" s="286"/>
      <c r="T312" s="50">
        <f t="shared" si="268"/>
        <v>736.91535785844326</v>
      </c>
      <c r="U312" s="50">
        <f t="shared" si="268"/>
        <v>1408.9150274613507</v>
      </c>
      <c r="V312" s="50">
        <f t="shared" si="268"/>
        <v>2078.1914035801465</v>
      </c>
      <c r="W312" s="50">
        <f t="shared" si="268"/>
        <v>2558.8252329129368</v>
      </c>
      <c r="X312" s="50">
        <f t="shared" si="268"/>
        <v>3299.3792819365331</v>
      </c>
      <c r="Y312" s="50">
        <f t="shared" si="268"/>
        <v>4009.2581010984536</v>
      </c>
      <c r="Z312" s="50">
        <f t="shared" si="268"/>
        <v>4748.7544117225862</v>
      </c>
      <c r="AA312" s="50">
        <f t="shared" si="268"/>
        <v>5417.4781695396878</v>
      </c>
      <c r="AB312" s="50">
        <f t="shared" si="268"/>
        <v>6033.0805907513341</v>
      </c>
      <c r="AC312" s="50">
        <f t="shared" si="268"/>
        <v>6705.6861696735195</v>
      </c>
      <c r="AD312" s="50">
        <f t="shared" si="268"/>
        <v>7438.1082750968098</v>
      </c>
      <c r="AE312" s="50">
        <f t="shared" si="268"/>
        <v>8145.100276763771</v>
      </c>
    </row>
    <row r="313" spans="1:31" ht="12.75">
      <c r="A313" s="152"/>
      <c r="B313" s="137">
        <v>59</v>
      </c>
      <c r="C313" s="135" t="s">
        <v>221</v>
      </c>
      <c r="D313" s="136"/>
      <c r="E313" s="94" t="s">
        <v>113</v>
      </c>
      <c r="F313" s="74" t="s">
        <v>18</v>
      </c>
      <c r="G313" s="50">
        <f>G309+G207</f>
        <v>727.45</v>
      </c>
      <c r="H313" s="50">
        <f t="shared" ref="H313:AE316" si="269">H309+H207</f>
        <v>672</v>
      </c>
      <c r="I313" s="50">
        <f t="shared" si="269"/>
        <v>720.47</v>
      </c>
      <c r="J313" s="50">
        <f t="shared" si="269"/>
        <v>695.54</v>
      </c>
      <c r="K313" s="50">
        <f t="shared" si="269"/>
        <v>729.39</v>
      </c>
      <c r="L313" s="50">
        <f t="shared" si="269"/>
        <v>691.45</v>
      </c>
      <c r="M313" s="50">
        <f t="shared" si="269"/>
        <v>732.25000000011642</v>
      </c>
      <c r="N313" s="50">
        <f t="shared" si="269"/>
        <v>726.05</v>
      </c>
      <c r="O313" s="50">
        <f t="shared" si="269"/>
        <v>491.8666666665813</v>
      </c>
      <c r="P313" s="50">
        <f t="shared" si="269"/>
        <v>452.2</v>
      </c>
      <c r="Q313" s="50">
        <f t="shared" si="269"/>
        <v>720</v>
      </c>
      <c r="R313" s="50">
        <f t="shared" si="269"/>
        <v>744</v>
      </c>
      <c r="S313" s="286"/>
      <c r="T313" s="50">
        <f t="shared" si="269"/>
        <v>727.45</v>
      </c>
      <c r="U313" s="50">
        <f t="shared" si="269"/>
        <v>1399.45</v>
      </c>
      <c r="V313" s="50">
        <f t="shared" si="269"/>
        <v>2119.92</v>
      </c>
      <c r="W313" s="50">
        <f t="shared" si="269"/>
        <v>2815.46</v>
      </c>
      <c r="X313" s="50">
        <f t="shared" si="269"/>
        <v>3544.85</v>
      </c>
      <c r="Y313" s="50">
        <f t="shared" si="269"/>
        <v>4236.3</v>
      </c>
      <c r="Z313" s="50">
        <f t="shared" si="269"/>
        <v>4968.5500000001166</v>
      </c>
      <c r="AA313" s="50">
        <f t="shared" si="269"/>
        <v>5694.6000000001168</v>
      </c>
      <c r="AB313" s="50">
        <f t="shared" si="269"/>
        <v>6186.4666666666981</v>
      </c>
      <c r="AC313" s="50">
        <f t="shared" si="269"/>
        <v>6638.6666666666979</v>
      </c>
      <c r="AD313" s="50">
        <f t="shared" si="269"/>
        <v>7358.6666666666979</v>
      </c>
      <c r="AE313" s="50">
        <f t="shared" si="269"/>
        <v>8102.6666666666979</v>
      </c>
    </row>
    <row r="314" spans="1:31" ht="12.75">
      <c r="A314" s="152"/>
      <c r="B314" s="138"/>
      <c r="C314" s="135" t="s">
        <v>221</v>
      </c>
      <c r="D314" s="136"/>
      <c r="E314" s="94" t="s">
        <v>114</v>
      </c>
      <c r="F314" s="74" t="s">
        <v>18</v>
      </c>
      <c r="G314" s="50">
        <f>G310+G208</f>
        <v>730.4</v>
      </c>
      <c r="H314" s="50">
        <f t="shared" si="269"/>
        <v>672</v>
      </c>
      <c r="I314" s="50">
        <f t="shared" si="269"/>
        <v>716.2</v>
      </c>
      <c r="J314" s="50">
        <f t="shared" si="269"/>
        <v>665.77</v>
      </c>
      <c r="K314" s="50">
        <f t="shared" si="269"/>
        <v>744</v>
      </c>
      <c r="L314" s="50">
        <f t="shared" si="269"/>
        <v>705.52</v>
      </c>
      <c r="M314" s="50">
        <f t="shared" si="269"/>
        <v>731.26666666654637</v>
      </c>
      <c r="N314" s="50">
        <f t="shared" si="269"/>
        <v>450.15</v>
      </c>
      <c r="O314" s="50">
        <f t="shared" si="269"/>
        <v>550.76666666666279</v>
      </c>
      <c r="P314" s="50">
        <f t="shared" si="269"/>
        <v>732.75</v>
      </c>
      <c r="Q314" s="50">
        <f t="shared" si="269"/>
        <v>720</v>
      </c>
      <c r="R314" s="50">
        <f t="shared" si="269"/>
        <v>744</v>
      </c>
      <c r="S314" s="286"/>
      <c r="T314" s="50">
        <f t="shared" si="269"/>
        <v>730.4</v>
      </c>
      <c r="U314" s="50">
        <f t="shared" si="269"/>
        <v>1402.4</v>
      </c>
      <c r="V314" s="50">
        <f t="shared" si="269"/>
        <v>2118.6</v>
      </c>
      <c r="W314" s="50">
        <f t="shared" si="269"/>
        <v>2784.3699999999994</v>
      </c>
      <c r="X314" s="50">
        <f t="shared" si="269"/>
        <v>3528.3699999999994</v>
      </c>
      <c r="Y314" s="50">
        <f t="shared" si="269"/>
        <v>4233.8900000000003</v>
      </c>
      <c r="Z314" s="50">
        <f t="shared" si="269"/>
        <v>4965.1566666665467</v>
      </c>
      <c r="AA314" s="50">
        <f t="shared" si="269"/>
        <v>5415.3066666665463</v>
      </c>
      <c r="AB314" s="50">
        <f t="shared" si="269"/>
        <v>5966.0733333332091</v>
      </c>
      <c r="AC314" s="50">
        <f t="shared" si="269"/>
        <v>6698.8233333332091</v>
      </c>
      <c r="AD314" s="50">
        <f t="shared" si="269"/>
        <v>7418.8233333332091</v>
      </c>
      <c r="AE314" s="50">
        <f t="shared" si="269"/>
        <v>8162.8233333332082</v>
      </c>
    </row>
    <row r="315" spans="1:31" ht="12.75">
      <c r="A315" s="152"/>
      <c r="B315" s="138"/>
      <c r="C315" s="135" t="s">
        <v>221</v>
      </c>
      <c r="D315" s="136"/>
      <c r="E315" s="102" t="s">
        <v>115</v>
      </c>
      <c r="F315" s="74" t="s">
        <v>18</v>
      </c>
      <c r="G315" s="50">
        <f>G311+G209</f>
        <v>744</v>
      </c>
      <c r="H315" s="50">
        <f t="shared" si="269"/>
        <v>672</v>
      </c>
      <c r="I315" s="50">
        <f t="shared" si="269"/>
        <v>625.79999999999995</v>
      </c>
      <c r="J315" s="50">
        <f t="shared" si="269"/>
        <v>303.35000000000002</v>
      </c>
      <c r="K315" s="50">
        <f>K311+K209</f>
        <v>744</v>
      </c>
      <c r="L315" s="50">
        <f t="shared" si="269"/>
        <v>720</v>
      </c>
      <c r="M315" s="50">
        <f t="shared" si="269"/>
        <v>744</v>
      </c>
      <c r="N315" s="50">
        <f t="shared" si="269"/>
        <v>741.5</v>
      </c>
      <c r="O315" s="50">
        <f t="shared" si="269"/>
        <v>700.06666666682577</v>
      </c>
      <c r="P315" s="50">
        <f t="shared" si="269"/>
        <v>744</v>
      </c>
      <c r="Q315" s="50">
        <f t="shared" si="269"/>
        <v>720</v>
      </c>
      <c r="R315" s="50">
        <f t="shared" si="269"/>
        <v>673.8</v>
      </c>
      <c r="S315" s="286"/>
      <c r="T315" s="50">
        <f t="shared" si="269"/>
        <v>744</v>
      </c>
      <c r="U315" s="50">
        <f t="shared" si="269"/>
        <v>1416</v>
      </c>
      <c r="V315" s="50">
        <f t="shared" si="269"/>
        <v>2041.8</v>
      </c>
      <c r="W315" s="50">
        <f t="shared" si="269"/>
        <v>2345.15</v>
      </c>
      <c r="X315" s="50">
        <f t="shared" si="269"/>
        <v>3089.15</v>
      </c>
      <c r="Y315" s="50">
        <f t="shared" si="269"/>
        <v>3809.15</v>
      </c>
      <c r="Z315" s="50">
        <f t="shared" si="269"/>
        <v>4553.1499999999996</v>
      </c>
      <c r="AA315" s="50">
        <f t="shared" si="269"/>
        <v>5294.65</v>
      </c>
      <c r="AB315" s="50">
        <f t="shared" si="269"/>
        <v>5994.7166666668254</v>
      </c>
      <c r="AC315" s="50">
        <f t="shared" si="269"/>
        <v>6738.7166666668254</v>
      </c>
      <c r="AD315" s="50">
        <f t="shared" si="269"/>
        <v>7482.28</v>
      </c>
      <c r="AE315" s="50">
        <f t="shared" si="269"/>
        <v>8156.08</v>
      </c>
    </row>
    <row r="316" spans="1:31" ht="12.75">
      <c r="A316" s="152"/>
      <c r="B316" s="139"/>
      <c r="C316" s="132" t="s">
        <v>222</v>
      </c>
      <c r="D316" s="132"/>
      <c r="E316" s="132"/>
      <c r="F316" s="74" t="s">
        <v>18</v>
      </c>
      <c r="G316" s="50">
        <f>G312+G210</f>
        <v>736.91535785844326</v>
      </c>
      <c r="H316" s="50">
        <f t="shared" si="269"/>
        <v>672</v>
      </c>
      <c r="I316" s="50">
        <f t="shared" si="269"/>
        <v>669.27637611879595</v>
      </c>
      <c r="J316" s="50">
        <f t="shared" si="269"/>
        <v>480.63382933279092</v>
      </c>
      <c r="K316" s="50">
        <f t="shared" si="269"/>
        <v>740.55404902359658</v>
      </c>
      <c r="L316" s="50">
        <f t="shared" si="269"/>
        <v>709.87881916192021</v>
      </c>
      <c r="M316" s="50">
        <f t="shared" si="269"/>
        <v>738.21101335713615</v>
      </c>
      <c r="N316" s="50">
        <f t="shared" si="269"/>
        <v>668.7237578171023</v>
      </c>
      <c r="O316" s="50">
        <f t="shared" si="269"/>
        <v>615.60242121164617</v>
      </c>
      <c r="P316" s="50">
        <f t="shared" si="269"/>
        <v>672.60557892218526</v>
      </c>
      <c r="Q316" s="50">
        <f t="shared" si="269"/>
        <v>720</v>
      </c>
      <c r="R316" s="50">
        <f t="shared" si="269"/>
        <v>706.99200166696255</v>
      </c>
      <c r="S316" s="286"/>
      <c r="T316" s="50">
        <f t="shared" si="269"/>
        <v>736.91535785844326</v>
      </c>
      <c r="U316" s="50">
        <f t="shared" si="269"/>
        <v>1408.9150274613507</v>
      </c>
      <c r="V316" s="50">
        <f t="shared" si="269"/>
        <v>2078.1914035801465</v>
      </c>
      <c r="W316" s="50">
        <f t="shared" si="269"/>
        <v>2558.8252329129368</v>
      </c>
      <c r="X316" s="50">
        <f t="shared" si="269"/>
        <v>3299.3792819365331</v>
      </c>
      <c r="Y316" s="50">
        <f t="shared" si="269"/>
        <v>4009.2581010984536</v>
      </c>
      <c r="Z316" s="50">
        <f t="shared" si="269"/>
        <v>4748.7544117225862</v>
      </c>
      <c r="AA316" s="50">
        <f t="shared" si="269"/>
        <v>5417.4781695396878</v>
      </c>
      <c r="AB316" s="50">
        <f t="shared" si="269"/>
        <v>6033.0805907513341</v>
      </c>
      <c r="AC316" s="50">
        <f t="shared" si="269"/>
        <v>6705.6861696735195</v>
      </c>
      <c r="AD316" s="50">
        <f t="shared" si="269"/>
        <v>7438.1082750968098</v>
      </c>
      <c r="AE316" s="50">
        <f t="shared" si="269"/>
        <v>8145.100276763771</v>
      </c>
    </row>
    <row r="317" spans="1:31" ht="12.75">
      <c r="A317" s="152"/>
      <c r="B317" s="137">
        <v>60</v>
      </c>
      <c r="C317" s="135" t="s">
        <v>223</v>
      </c>
      <c r="D317" s="136"/>
      <c r="E317" s="94" t="s">
        <v>113</v>
      </c>
      <c r="F317" s="74" t="s">
        <v>18</v>
      </c>
      <c r="G317" s="50">
        <f>(G156+G160)/G111</f>
        <v>0</v>
      </c>
      <c r="H317" s="50">
        <f t="shared" ref="H317:AE320" si="270">(H156+H160)/H111</f>
        <v>0</v>
      </c>
      <c r="I317" s="50">
        <f t="shared" si="270"/>
        <v>0</v>
      </c>
      <c r="J317" s="50">
        <f t="shared" si="270"/>
        <v>0</v>
      </c>
      <c r="K317" s="50">
        <f t="shared" si="270"/>
        <v>0</v>
      </c>
      <c r="L317" s="50">
        <f t="shared" si="270"/>
        <v>0</v>
      </c>
      <c r="M317" s="50">
        <f t="shared" si="270"/>
        <v>0</v>
      </c>
      <c r="N317" s="50">
        <f t="shared" si="270"/>
        <v>0</v>
      </c>
      <c r="O317" s="50">
        <f t="shared" si="270"/>
        <v>0</v>
      </c>
      <c r="P317" s="50">
        <f t="shared" si="270"/>
        <v>0</v>
      </c>
      <c r="Q317" s="50">
        <f t="shared" si="270"/>
        <v>0</v>
      </c>
      <c r="R317" s="50">
        <f t="shared" si="270"/>
        <v>0</v>
      </c>
      <c r="S317" s="286"/>
      <c r="T317" s="50">
        <f t="shared" si="270"/>
        <v>0</v>
      </c>
      <c r="U317" s="50">
        <f t="shared" si="270"/>
        <v>0</v>
      </c>
      <c r="V317" s="50">
        <f t="shared" si="270"/>
        <v>0</v>
      </c>
      <c r="W317" s="50">
        <f t="shared" si="270"/>
        <v>0</v>
      </c>
      <c r="X317" s="50">
        <f t="shared" si="270"/>
        <v>0</v>
      </c>
      <c r="Y317" s="50">
        <f t="shared" si="270"/>
        <v>0</v>
      </c>
      <c r="Z317" s="50">
        <f t="shared" si="270"/>
        <v>0</v>
      </c>
      <c r="AA317" s="50">
        <f t="shared" si="270"/>
        <v>0</v>
      </c>
      <c r="AB317" s="50">
        <f t="shared" si="270"/>
        <v>0</v>
      </c>
      <c r="AC317" s="50">
        <f t="shared" si="270"/>
        <v>0</v>
      </c>
      <c r="AD317" s="50">
        <f t="shared" si="270"/>
        <v>0</v>
      </c>
      <c r="AE317" s="50">
        <f t="shared" si="270"/>
        <v>0</v>
      </c>
    </row>
    <row r="318" spans="1:31" ht="12.75">
      <c r="A318" s="152"/>
      <c r="B318" s="138"/>
      <c r="C318" s="135" t="s">
        <v>223</v>
      </c>
      <c r="D318" s="136"/>
      <c r="E318" s="94" t="s">
        <v>114</v>
      </c>
      <c r="F318" s="74" t="s">
        <v>18</v>
      </c>
      <c r="G318" s="50">
        <f>(G157+G161)/G112</f>
        <v>0</v>
      </c>
      <c r="H318" s="50">
        <f t="shared" si="270"/>
        <v>0</v>
      </c>
      <c r="I318" s="50">
        <f t="shared" si="270"/>
        <v>0</v>
      </c>
      <c r="J318" s="50">
        <f t="shared" si="270"/>
        <v>0</v>
      </c>
      <c r="K318" s="50">
        <f t="shared" si="270"/>
        <v>0</v>
      </c>
      <c r="L318" s="50">
        <f t="shared" si="270"/>
        <v>0</v>
      </c>
      <c r="M318" s="50">
        <f t="shared" si="270"/>
        <v>0</v>
      </c>
      <c r="N318" s="50">
        <f t="shared" si="270"/>
        <v>0</v>
      </c>
      <c r="O318" s="50">
        <f t="shared" si="270"/>
        <v>0</v>
      </c>
      <c r="P318" s="50">
        <f t="shared" si="270"/>
        <v>0</v>
      </c>
      <c r="Q318" s="50">
        <f t="shared" si="270"/>
        <v>0</v>
      </c>
      <c r="R318" s="50">
        <f t="shared" si="270"/>
        <v>0</v>
      </c>
      <c r="S318" s="286"/>
      <c r="T318" s="50">
        <f t="shared" si="270"/>
        <v>0</v>
      </c>
      <c r="U318" s="50">
        <f t="shared" si="270"/>
        <v>0</v>
      </c>
      <c r="V318" s="50">
        <f t="shared" si="270"/>
        <v>0</v>
      </c>
      <c r="W318" s="50">
        <f t="shared" si="270"/>
        <v>0</v>
      </c>
      <c r="X318" s="50">
        <f t="shared" si="270"/>
        <v>0</v>
      </c>
      <c r="Y318" s="50">
        <f t="shared" si="270"/>
        <v>0</v>
      </c>
      <c r="Z318" s="50">
        <f t="shared" si="270"/>
        <v>0</v>
      </c>
      <c r="AA318" s="50">
        <f t="shared" si="270"/>
        <v>0</v>
      </c>
      <c r="AB318" s="50">
        <f t="shared" si="270"/>
        <v>0</v>
      </c>
      <c r="AC318" s="50">
        <f t="shared" si="270"/>
        <v>0</v>
      </c>
      <c r="AD318" s="50">
        <f t="shared" si="270"/>
        <v>0</v>
      </c>
      <c r="AE318" s="50">
        <f t="shared" si="270"/>
        <v>0</v>
      </c>
    </row>
    <row r="319" spans="1:31" ht="12.75">
      <c r="A319" s="152"/>
      <c r="B319" s="138"/>
      <c r="C319" s="135" t="s">
        <v>223</v>
      </c>
      <c r="D319" s="136"/>
      <c r="E319" s="102" t="s">
        <v>115</v>
      </c>
      <c r="F319" s="74" t="s">
        <v>18</v>
      </c>
      <c r="G319" s="50">
        <f>(G158+G162)/G113</f>
        <v>0</v>
      </c>
      <c r="H319" s="50">
        <f t="shared" si="270"/>
        <v>0</v>
      </c>
      <c r="I319" s="50">
        <f t="shared" si="270"/>
        <v>0</v>
      </c>
      <c r="J319" s="50">
        <f t="shared" si="270"/>
        <v>0</v>
      </c>
      <c r="K319" s="50">
        <f t="shared" si="270"/>
        <v>0</v>
      </c>
      <c r="L319" s="50">
        <f t="shared" si="270"/>
        <v>0</v>
      </c>
      <c r="M319" s="50">
        <f t="shared" si="270"/>
        <v>0</v>
      </c>
      <c r="N319" s="50">
        <f t="shared" si="270"/>
        <v>0</v>
      </c>
      <c r="O319" s="50">
        <f t="shared" si="270"/>
        <v>0</v>
      </c>
      <c r="P319" s="50">
        <f t="shared" si="270"/>
        <v>0</v>
      </c>
      <c r="Q319" s="50">
        <f t="shared" si="270"/>
        <v>0</v>
      </c>
      <c r="R319" s="50">
        <f t="shared" si="270"/>
        <v>0</v>
      </c>
      <c r="S319" s="286"/>
      <c r="T319" s="50">
        <f t="shared" si="270"/>
        <v>0</v>
      </c>
      <c r="U319" s="50">
        <f t="shared" si="270"/>
        <v>0</v>
      </c>
      <c r="V319" s="50">
        <f t="shared" si="270"/>
        <v>0</v>
      </c>
      <c r="W319" s="50">
        <f t="shared" si="270"/>
        <v>0</v>
      </c>
      <c r="X319" s="50">
        <f t="shared" si="270"/>
        <v>0</v>
      </c>
      <c r="Y319" s="50">
        <f t="shared" si="270"/>
        <v>0</v>
      </c>
      <c r="Z319" s="50">
        <f t="shared" si="270"/>
        <v>0</v>
      </c>
      <c r="AA319" s="50">
        <f t="shared" si="270"/>
        <v>0</v>
      </c>
      <c r="AB319" s="50">
        <f t="shared" si="270"/>
        <v>0</v>
      </c>
      <c r="AC319" s="50">
        <f t="shared" si="270"/>
        <v>0</v>
      </c>
      <c r="AD319" s="50">
        <f t="shared" si="270"/>
        <v>0</v>
      </c>
      <c r="AE319" s="50">
        <f t="shared" si="270"/>
        <v>0</v>
      </c>
    </row>
    <row r="320" spans="1:31" ht="12.75">
      <c r="A320" s="152"/>
      <c r="B320" s="139"/>
      <c r="C320" s="132" t="s">
        <v>224</v>
      </c>
      <c r="D320" s="132"/>
      <c r="E320" s="132"/>
      <c r="F320" s="74" t="s">
        <v>18</v>
      </c>
      <c r="G320" s="50">
        <f>(G159+G163)/G114</f>
        <v>0</v>
      </c>
      <c r="H320" s="50">
        <f t="shared" si="270"/>
        <v>0</v>
      </c>
      <c r="I320" s="50">
        <f t="shared" si="270"/>
        <v>0</v>
      </c>
      <c r="J320" s="50">
        <f t="shared" si="270"/>
        <v>0</v>
      </c>
      <c r="K320" s="50">
        <f t="shared" si="270"/>
        <v>0</v>
      </c>
      <c r="L320" s="50">
        <f t="shared" si="270"/>
        <v>0</v>
      </c>
      <c r="M320" s="50">
        <f t="shared" si="270"/>
        <v>0</v>
      </c>
      <c r="N320" s="50">
        <f t="shared" si="270"/>
        <v>0</v>
      </c>
      <c r="O320" s="50">
        <f t="shared" si="270"/>
        <v>0</v>
      </c>
      <c r="P320" s="50">
        <f t="shared" si="270"/>
        <v>0</v>
      </c>
      <c r="Q320" s="50">
        <f t="shared" si="270"/>
        <v>0</v>
      </c>
      <c r="R320" s="50">
        <f t="shared" si="270"/>
        <v>0</v>
      </c>
      <c r="S320" s="286"/>
      <c r="T320" s="50">
        <f t="shared" si="270"/>
        <v>0</v>
      </c>
      <c r="U320" s="50">
        <f t="shared" si="270"/>
        <v>0</v>
      </c>
      <c r="V320" s="50">
        <f t="shared" si="270"/>
        <v>0</v>
      </c>
      <c r="W320" s="50">
        <f t="shared" si="270"/>
        <v>0</v>
      </c>
      <c r="X320" s="50">
        <f t="shared" si="270"/>
        <v>0</v>
      </c>
      <c r="Y320" s="50">
        <f t="shared" si="270"/>
        <v>0</v>
      </c>
      <c r="Z320" s="50">
        <f t="shared" si="270"/>
        <v>0</v>
      </c>
      <c r="AA320" s="50">
        <f t="shared" si="270"/>
        <v>0</v>
      </c>
      <c r="AB320" s="50">
        <f t="shared" si="270"/>
        <v>0</v>
      </c>
      <c r="AC320" s="50">
        <f t="shared" si="270"/>
        <v>0</v>
      </c>
      <c r="AD320" s="50">
        <f t="shared" si="270"/>
        <v>0</v>
      </c>
      <c r="AE320" s="50">
        <f t="shared" si="270"/>
        <v>0</v>
      </c>
    </row>
    <row r="321" spans="1:59" ht="15" customHeight="1">
      <c r="A321" s="152"/>
      <c r="B321" s="137">
        <v>61</v>
      </c>
      <c r="C321" s="140" t="s">
        <v>225</v>
      </c>
      <c r="D321" s="141"/>
      <c r="E321" s="94" t="s">
        <v>113</v>
      </c>
      <c r="F321" s="74" t="s">
        <v>18</v>
      </c>
      <c r="G321" s="50">
        <f>(G173+G177)/G111</f>
        <v>0</v>
      </c>
      <c r="H321" s="50">
        <f t="shared" ref="H321:AE324" si="271">(H173+H177)/H111</f>
        <v>4.2880983182406212</v>
      </c>
      <c r="I321" s="50">
        <f t="shared" si="271"/>
        <v>11.952436394997845</v>
      </c>
      <c r="J321" s="50">
        <f t="shared" si="271"/>
        <v>0</v>
      </c>
      <c r="K321" s="50">
        <f t="shared" si="271"/>
        <v>0</v>
      </c>
      <c r="L321" s="50">
        <f t="shared" si="271"/>
        <v>0</v>
      </c>
      <c r="M321" s="50">
        <f t="shared" si="271"/>
        <v>3.8938331476505668</v>
      </c>
      <c r="N321" s="50">
        <f t="shared" si="271"/>
        <v>0</v>
      </c>
      <c r="O321" s="50">
        <f t="shared" si="271"/>
        <v>0</v>
      </c>
      <c r="P321" s="50">
        <f t="shared" si="271"/>
        <v>0</v>
      </c>
      <c r="Q321" s="50">
        <f t="shared" si="271"/>
        <v>0</v>
      </c>
      <c r="R321" s="50">
        <f t="shared" si="271"/>
        <v>0</v>
      </c>
      <c r="S321" s="286"/>
      <c r="T321" s="50">
        <f t="shared" si="271"/>
        <v>0</v>
      </c>
      <c r="U321" s="50">
        <f t="shared" si="271"/>
        <v>4.2880983182406212</v>
      </c>
      <c r="V321" s="50">
        <f t="shared" si="271"/>
        <v>16.240534713238468</v>
      </c>
      <c r="W321" s="50">
        <f t="shared" si="271"/>
        <v>16.240534713238468</v>
      </c>
      <c r="X321" s="50">
        <f t="shared" si="271"/>
        <v>16.240534713238468</v>
      </c>
      <c r="Y321" s="50">
        <f t="shared" si="271"/>
        <v>16.240534713238468</v>
      </c>
      <c r="Z321" s="50">
        <f t="shared" si="271"/>
        <v>20.348297179806455</v>
      </c>
      <c r="AA321" s="50">
        <f t="shared" si="271"/>
        <v>20.348297179806455</v>
      </c>
      <c r="AB321" s="50">
        <f t="shared" si="271"/>
        <v>20.348297179806455</v>
      </c>
      <c r="AC321" s="50">
        <f t="shared" si="271"/>
        <v>20.348297179806455</v>
      </c>
      <c r="AD321" s="50">
        <f t="shared" si="271"/>
        <v>20.348297179806455</v>
      </c>
      <c r="AE321" s="50">
        <f t="shared" si="271"/>
        <v>20.348297179806455</v>
      </c>
    </row>
    <row r="322" spans="1:59" ht="15" customHeight="1">
      <c r="A322" s="152"/>
      <c r="B322" s="138"/>
      <c r="C322" s="140" t="s">
        <v>225</v>
      </c>
      <c r="D322" s="141"/>
      <c r="E322" s="94" t="s">
        <v>114</v>
      </c>
      <c r="F322" s="74" t="s">
        <v>18</v>
      </c>
      <c r="G322" s="50">
        <f>(G174+G178)/G112</f>
        <v>0</v>
      </c>
      <c r="H322" s="50">
        <f t="shared" si="271"/>
        <v>0</v>
      </c>
      <c r="I322" s="50">
        <f t="shared" si="271"/>
        <v>0</v>
      </c>
      <c r="J322" s="50">
        <f t="shared" si="271"/>
        <v>0</v>
      </c>
      <c r="K322" s="50">
        <f t="shared" si="271"/>
        <v>0</v>
      </c>
      <c r="L322" s="50">
        <f t="shared" si="271"/>
        <v>0</v>
      </c>
      <c r="M322" s="50">
        <f t="shared" si="271"/>
        <v>2.2601738828783904</v>
      </c>
      <c r="N322" s="50">
        <f t="shared" si="271"/>
        <v>2.1860676885718622</v>
      </c>
      <c r="O322" s="50">
        <f t="shared" si="271"/>
        <v>0</v>
      </c>
      <c r="P322" s="50">
        <f t="shared" si="271"/>
        <v>0</v>
      </c>
      <c r="Q322" s="50">
        <f t="shared" si="271"/>
        <v>0</v>
      </c>
      <c r="R322" s="50">
        <f t="shared" si="271"/>
        <v>0</v>
      </c>
      <c r="S322" s="286"/>
      <c r="T322" s="50">
        <f t="shared" si="271"/>
        <v>0</v>
      </c>
      <c r="U322" s="50">
        <f t="shared" si="271"/>
        <v>0</v>
      </c>
      <c r="V322" s="50">
        <f t="shared" si="271"/>
        <v>0</v>
      </c>
      <c r="W322" s="50">
        <f t="shared" si="271"/>
        <v>0</v>
      </c>
      <c r="X322" s="50">
        <f t="shared" si="271"/>
        <v>0</v>
      </c>
      <c r="Y322" s="50">
        <f t="shared" si="271"/>
        <v>0</v>
      </c>
      <c r="Z322" s="50">
        <f t="shared" si="271"/>
        <v>2.2601738828783904</v>
      </c>
      <c r="AA322" s="50">
        <f t="shared" si="271"/>
        <v>4.446241571450253</v>
      </c>
      <c r="AB322" s="50">
        <f t="shared" si="271"/>
        <v>4.446241571450253</v>
      </c>
      <c r="AC322" s="50">
        <f t="shared" si="271"/>
        <v>4.446241571450253</v>
      </c>
      <c r="AD322" s="50">
        <f t="shared" si="271"/>
        <v>4.446241571450253</v>
      </c>
      <c r="AE322" s="50">
        <f t="shared" si="271"/>
        <v>4.446241571450253</v>
      </c>
    </row>
    <row r="323" spans="1:59" ht="15" customHeight="1">
      <c r="A323" s="152"/>
      <c r="B323" s="138"/>
      <c r="C323" s="140" t="s">
        <v>225</v>
      </c>
      <c r="D323" s="141"/>
      <c r="E323" s="102" t="s">
        <v>115</v>
      </c>
      <c r="F323" s="74" t="s">
        <v>18</v>
      </c>
      <c r="G323" s="50">
        <f>(G175+G179)/G113</f>
        <v>0</v>
      </c>
      <c r="H323" s="50">
        <f t="shared" si="271"/>
        <v>0</v>
      </c>
      <c r="I323" s="50">
        <f t="shared" si="271"/>
        <v>0</v>
      </c>
      <c r="J323" s="50">
        <f t="shared" si="271"/>
        <v>0</v>
      </c>
      <c r="K323" s="50">
        <f t="shared" si="271"/>
        <v>0</v>
      </c>
      <c r="L323" s="50">
        <f t="shared" si="271"/>
        <v>0</v>
      </c>
      <c r="M323" s="50">
        <f t="shared" si="271"/>
        <v>0</v>
      </c>
      <c r="N323" s="50">
        <f t="shared" si="271"/>
        <v>0</v>
      </c>
      <c r="O323" s="50">
        <f t="shared" si="271"/>
        <v>0</v>
      </c>
      <c r="P323" s="50">
        <f t="shared" si="271"/>
        <v>0</v>
      </c>
      <c r="Q323" s="50">
        <f t="shared" si="271"/>
        <v>0</v>
      </c>
      <c r="R323" s="50">
        <f t="shared" si="271"/>
        <v>0</v>
      </c>
      <c r="S323" s="286"/>
      <c r="T323" s="50">
        <f t="shared" si="271"/>
        <v>0</v>
      </c>
      <c r="U323" s="50">
        <f t="shared" si="271"/>
        <v>0</v>
      </c>
      <c r="V323" s="50">
        <f t="shared" si="271"/>
        <v>0</v>
      </c>
      <c r="W323" s="50">
        <f t="shared" si="271"/>
        <v>0</v>
      </c>
      <c r="X323" s="50">
        <f t="shared" si="271"/>
        <v>0</v>
      </c>
      <c r="Y323" s="50">
        <f t="shared" si="271"/>
        <v>0</v>
      </c>
      <c r="Z323" s="50">
        <f t="shared" si="271"/>
        <v>0</v>
      </c>
      <c r="AA323" s="50">
        <f t="shared" si="271"/>
        <v>0</v>
      </c>
      <c r="AB323" s="50">
        <f t="shared" si="271"/>
        <v>0</v>
      </c>
      <c r="AC323" s="50">
        <f t="shared" si="271"/>
        <v>0</v>
      </c>
      <c r="AD323" s="50">
        <f t="shared" si="271"/>
        <v>0</v>
      </c>
      <c r="AE323" s="50">
        <f t="shared" si="271"/>
        <v>0</v>
      </c>
    </row>
    <row r="324" spans="1:59" ht="12.75">
      <c r="A324" s="152"/>
      <c r="B324" s="139"/>
      <c r="C324" s="132" t="s">
        <v>226</v>
      </c>
      <c r="D324" s="132"/>
      <c r="E324" s="132"/>
      <c r="F324" s="74" t="s">
        <v>18</v>
      </c>
      <c r="G324" s="50">
        <f>(G176+G180)/G114</f>
        <v>0</v>
      </c>
      <c r="H324" s="50">
        <f t="shared" si="271"/>
        <v>1.0114015459723353</v>
      </c>
      <c r="I324" s="50">
        <f t="shared" si="271"/>
        <v>2.819131407648495</v>
      </c>
      <c r="J324" s="50">
        <f t="shared" si="271"/>
        <v>0</v>
      </c>
      <c r="K324" s="50">
        <f t="shared" si="271"/>
        <v>0</v>
      </c>
      <c r="L324" s="50">
        <f t="shared" si="271"/>
        <v>0</v>
      </c>
      <c r="M324" s="50">
        <f t="shared" si="271"/>
        <v>1.4534163727616267</v>
      </c>
      <c r="N324" s="50">
        <f t="shared" si="271"/>
        <v>0.51875461437343562</v>
      </c>
      <c r="O324" s="50">
        <f t="shared" si="271"/>
        <v>0</v>
      </c>
      <c r="P324" s="50">
        <f t="shared" si="271"/>
        <v>0</v>
      </c>
      <c r="Q324" s="50">
        <f t="shared" si="271"/>
        <v>0</v>
      </c>
      <c r="R324" s="50">
        <f t="shared" si="271"/>
        <v>0</v>
      </c>
      <c r="S324" s="286"/>
      <c r="T324" s="50">
        <f t="shared" si="271"/>
        <v>0</v>
      </c>
      <c r="U324" s="50">
        <f t="shared" si="271"/>
        <v>1.0114015459723353</v>
      </c>
      <c r="V324" s="50">
        <f t="shared" si="271"/>
        <v>3.8305329536208306</v>
      </c>
      <c r="W324" s="50">
        <f t="shared" si="271"/>
        <v>3.8305329536208306</v>
      </c>
      <c r="X324" s="50">
        <f t="shared" si="271"/>
        <v>3.8305329536208306</v>
      </c>
      <c r="Y324" s="50">
        <f t="shared" si="271"/>
        <v>3.8305329536208306</v>
      </c>
      <c r="Z324" s="50">
        <f t="shared" si="271"/>
        <v>5.3287749111853708</v>
      </c>
      <c r="AA324" s="50">
        <f t="shared" si="271"/>
        <v>5.8475295255588069</v>
      </c>
      <c r="AB324" s="50">
        <f t="shared" si="271"/>
        <v>5.8475295255588069</v>
      </c>
      <c r="AC324" s="50">
        <f t="shared" si="271"/>
        <v>5.8475295255588069</v>
      </c>
      <c r="AD324" s="50">
        <f t="shared" si="271"/>
        <v>5.8475295255588069</v>
      </c>
      <c r="AE324" s="50">
        <f t="shared" si="271"/>
        <v>5.8475295255588069</v>
      </c>
    </row>
    <row r="325" spans="1:59" ht="15" customHeight="1">
      <c r="A325" s="152"/>
      <c r="B325" s="137">
        <v>62</v>
      </c>
      <c r="C325" s="140" t="s">
        <v>227</v>
      </c>
      <c r="D325" s="141"/>
      <c r="E325" s="94" t="s">
        <v>113</v>
      </c>
      <c r="F325" s="74" t="s">
        <v>18</v>
      </c>
      <c r="G325" s="50">
        <f>(G181+G185)/G111</f>
        <v>32.480936772190113</v>
      </c>
      <c r="H325" s="50">
        <f>(H181+H185)/H111</f>
        <v>25.975463561880119</v>
      </c>
      <c r="I325" s="50">
        <f t="shared" ref="H325:AE328" si="272">(I181+I185)/I111</f>
        <v>22.418413109098751</v>
      </c>
      <c r="J325" s="50">
        <f t="shared" si="272"/>
        <v>50.726606295817156</v>
      </c>
      <c r="K325" s="50">
        <f t="shared" si="272"/>
        <v>16.757611039241052</v>
      </c>
      <c r="L325" s="50">
        <f t="shared" si="272"/>
        <v>34.791893057352311</v>
      </c>
      <c r="M325" s="50">
        <f t="shared" si="272"/>
        <v>23.476243528409462</v>
      </c>
      <c r="N325" s="50">
        <f t="shared" si="272"/>
        <v>32.378836533630427</v>
      </c>
      <c r="O325" s="50">
        <f t="shared" si="272"/>
        <v>9.8582257465539449</v>
      </c>
      <c r="P325" s="50">
        <f t="shared" si="272"/>
        <v>24.330165803787928</v>
      </c>
      <c r="Q325" s="50">
        <f t="shared" si="272"/>
        <v>45.786442973545661</v>
      </c>
      <c r="R325" s="50">
        <f t="shared" si="272"/>
        <v>85.215675994495058</v>
      </c>
      <c r="S325" s="286"/>
      <c r="T325" s="50">
        <f t="shared" si="272"/>
        <v>32.480936772190113</v>
      </c>
      <c r="U325" s="50">
        <f t="shared" si="272"/>
        <v>58.450797757654158</v>
      </c>
      <c r="V325" s="50">
        <f t="shared" si="272"/>
        <v>80.869210866752908</v>
      </c>
      <c r="W325" s="50">
        <f t="shared" si="272"/>
        <v>131.59581716257006</v>
      </c>
      <c r="X325" s="50">
        <f t="shared" si="272"/>
        <v>148.35342820181111</v>
      </c>
      <c r="Y325" s="50">
        <f t="shared" si="272"/>
        <v>183.14532125916344</v>
      </c>
      <c r="Z325" s="50">
        <f t="shared" si="272"/>
        <v>209.03405640387092</v>
      </c>
      <c r="AA325" s="50">
        <f t="shared" si="272"/>
        <v>241.41289293750134</v>
      </c>
      <c r="AB325" s="50">
        <f t="shared" si="272"/>
        <v>251.2711186840553</v>
      </c>
      <c r="AC325" s="50">
        <f t="shared" si="272"/>
        <v>275.60128448784326</v>
      </c>
      <c r="AD325" s="50">
        <f t="shared" si="272"/>
        <v>321.38772746138892</v>
      </c>
      <c r="AE325" s="50">
        <f t="shared" si="272"/>
        <v>406.60340345588401</v>
      </c>
      <c r="AH325" s="69"/>
      <c r="AI325" s="69"/>
      <c r="AJ325" s="69"/>
      <c r="AK325" s="69"/>
      <c r="AL325" s="69"/>
      <c r="AM325" s="69"/>
      <c r="AN325" s="69"/>
      <c r="AO325" s="69"/>
      <c r="AP325" s="69"/>
      <c r="AQ325" s="69"/>
      <c r="AR325" s="69"/>
      <c r="AS325" s="69"/>
      <c r="AT325" s="69"/>
      <c r="AU325" s="69"/>
      <c r="AV325" s="69"/>
      <c r="AW325" s="69"/>
      <c r="AX325" s="69"/>
      <c r="AY325" s="69"/>
      <c r="AZ325" s="69"/>
      <c r="BA325" s="69"/>
      <c r="BB325" s="69"/>
      <c r="BC325" s="69"/>
      <c r="BD325" s="69"/>
      <c r="BE325" s="69"/>
      <c r="BF325" s="69"/>
      <c r="BG325" s="69"/>
    </row>
    <row r="326" spans="1:59" ht="15" customHeight="1">
      <c r="A326" s="152"/>
      <c r="B326" s="138"/>
      <c r="C326" s="140" t="s">
        <v>227</v>
      </c>
      <c r="D326" s="141"/>
      <c r="E326" s="94" t="s">
        <v>114</v>
      </c>
      <c r="F326" s="74" t="s">
        <v>18</v>
      </c>
      <c r="G326" s="50">
        <f>(G182+G186)/G112</f>
        <v>31.541972786158325</v>
      </c>
      <c r="H326" s="50">
        <f t="shared" si="272"/>
        <v>23.141173913043477</v>
      </c>
      <c r="I326" s="50">
        <f t="shared" si="272"/>
        <v>20.646260869565218</v>
      </c>
      <c r="J326" s="50">
        <f t="shared" si="272"/>
        <v>52.973652173913045</v>
      </c>
      <c r="K326" s="50">
        <f t="shared" si="272"/>
        <v>17.268956521739131</v>
      </c>
      <c r="L326" s="50">
        <f t="shared" si="272"/>
        <v>30.478260869565219</v>
      </c>
      <c r="M326" s="50">
        <f t="shared" si="272"/>
        <v>31.537194024673163</v>
      </c>
      <c r="N326" s="50">
        <f t="shared" si="272"/>
        <v>12.066734600958307</v>
      </c>
      <c r="O326" s="50">
        <f t="shared" si="272"/>
        <v>10.657893025171823</v>
      </c>
      <c r="P326" s="50">
        <f t="shared" si="272"/>
        <v>35.513561563645034</v>
      </c>
      <c r="Q326" s="50">
        <f t="shared" si="272"/>
        <v>55.978579016976347</v>
      </c>
      <c r="R326" s="50">
        <f t="shared" si="272"/>
        <v>89.847494742319455</v>
      </c>
      <c r="S326" s="286"/>
      <c r="T326" s="50">
        <f t="shared" si="272"/>
        <v>31.541972786158325</v>
      </c>
      <c r="U326" s="50">
        <f t="shared" si="272"/>
        <v>54.687260869565208</v>
      </c>
      <c r="V326" s="50">
        <f t="shared" si="272"/>
        <v>75.333521739130433</v>
      </c>
      <c r="W326" s="50">
        <f t="shared" si="272"/>
        <v>128.30717391304347</v>
      </c>
      <c r="X326" s="50">
        <f t="shared" si="272"/>
        <v>145.57613043478258</v>
      </c>
      <c r="Y326" s="50">
        <f t="shared" si="272"/>
        <v>176.0543913043478</v>
      </c>
      <c r="Z326" s="50">
        <f t="shared" si="272"/>
        <v>207.12208659454066</v>
      </c>
      <c r="AA326" s="50">
        <f t="shared" si="272"/>
        <v>219.18882119549897</v>
      </c>
      <c r="AB326" s="50">
        <f t="shared" si="272"/>
        <v>229.8467142206708</v>
      </c>
      <c r="AC326" s="50">
        <f t="shared" si="272"/>
        <v>265.36027578431583</v>
      </c>
      <c r="AD326" s="50">
        <f t="shared" si="272"/>
        <v>321.3388548012922</v>
      </c>
      <c r="AE326" s="50">
        <f t="shared" si="272"/>
        <v>411.18634954361164</v>
      </c>
    </row>
    <row r="327" spans="1:59" ht="15" customHeight="1">
      <c r="A327" s="152"/>
      <c r="B327" s="138"/>
      <c r="C327" s="140" t="s">
        <v>227</v>
      </c>
      <c r="D327" s="141"/>
      <c r="E327" s="102" t="s">
        <v>115</v>
      </c>
      <c r="F327" s="74" t="s">
        <v>18</v>
      </c>
      <c r="G327" s="50">
        <f>(G183+G187)/G113</f>
        <v>25.556241847617589</v>
      </c>
      <c r="H327" s="50">
        <f t="shared" si="272"/>
        <v>18.663763667753692</v>
      </c>
      <c r="I327" s="50">
        <f t="shared" si="272"/>
        <v>16.696892384423556</v>
      </c>
      <c r="J327" s="50">
        <f t="shared" si="272"/>
        <v>9.646748513332053</v>
      </c>
      <c r="K327" s="50">
        <f t="shared" si="272"/>
        <v>12.585401879915596</v>
      </c>
      <c r="L327" s="50">
        <f t="shared" si="272"/>
        <v>23.112411279493571</v>
      </c>
      <c r="M327" s="50">
        <f t="shared" si="272"/>
        <v>17.336118010452299</v>
      </c>
      <c r="N327" s="50">
        <f t="shared" si="272"/>
        <v>12.722565156076923</v>
      </c>
      <c r="O327" s="50">
        <f t="shared" si="272"/>
        <v>16.767302165118991</v>
      </c>
      <c r="P327" s="50">
        <f t="shared" si="272"/>
        <v>29.359481971980809</v>
      </c>
      <c r="Q327" s="50">
        <f t="shared" si="272"/>
        <v>35.690256720554721</v>
      </c>
      <c r="R327" s="50">
        <f t="shared" si="272"/>
        <v>45.632529973503274</v>
      </c>
      <c r="S327" s="286"/>
      <c r="T327" s="50">
        <f t="shared" si="272"/>
        <v>25.556241847617589</v>
      </c>
      <c r="U327" s="50">
        <f t="shared" si="272"/>
        <v>44.220985996547086</v>
      </c>
      <c r="V327" s="50">
        <f t="shared" si="272"/>
        <v>60.917878380970642</v>
      </c>
      <c r="W327" s="50">
        <f t="shared" si="272"/>
        <v>70.564626894302691</v>
      </c>
      <c r="X327" s="50">
        <f t="shared" si="272"/>
        <v>83.150028774218271</v>
      </c>
      <c r="Y327" s="50">
        <f t="shared" si="272"/>
        <v>106.26244005371186</v>
      </c>
      <c r="Z327" s="50">
        <f t="shared" si="272"/>
        <v>125.45955467937986</v>
      </c>
      <c r="AA327" s="50">
        <f t="shared" si="272"/>
        <v>138.18211983545677</v>
      </c>
      <c r="AB327" s="50">
        <f t="shared" si="272"/>
        <v>154.94942200057577</v>
      </c>
      <c r="AC327" s="50">
        <f t="shared" si="272"/>
        <v>184.30890397255658</v>
      </c>
      <c r="AD327" s="50">
        <f t="shared" si="272"/>
        <v>219.99916069311129</v>
      </c>
      <c r="AE327" s="50">
        <f t="shared" si="272"/>
        <v>265.63169066661459</v>
      </c>
    </row>
    <row r="328" spans="1:59" ht="12.75">
      <c r="A328" s="152"/>
      <c r="B328" s="139"/>
      <c r="C328" s="132" t="s">
        <v>228</v>
      </c>
      <c r="D328" s="132"/>
      <c r="E328" s="132"/>
      <c r="F328" s="74" t="s">
        <v>18</v>
      </c>
      <c r="G328" s="50">
        <f>(G184+G188)/G114</f>
        <v>28.589629885782287</v>
      </c>
      <c r="H328" s="50">
        <f t="shared" si="272"/>
        <v>21.43572009764036</v>
      </c>
      <c r="I328" s="50">
        <f t="shared" si="272"/>
        <v>18.970260374288038</v>
      </c>
      <c r="J328" s="50">
        <f t="shared" si="272"/>
        <v>29.471409682668838</v>
      </c>
      <c r="K328" s="50">
        <f t="shared" si="272"/>
        <v>14.665093572009766</v>
      </c>
      <c r="L328" s="50">
        <f t="shared" si="272"/>
        <v>27.590256305939789</v>
      </c>
      <c r="M328" s="50">
        <f t="shared" si="272"/>
        <v>22.152161777681741</v>
      </c>
      <c r="N328" s="50">
        <f t="shared" si="272"/>
        <v>17.196385160946775</v>
      </c>
      <c r="O328" s="50">
        <f t="shared" si="272"/>
        <v>13.690310265967984</v>
      </c>
      <c r="P328" s="50">
        <f t="shared" si="272"/>
        <v>29.63534166300089</v>
      </c>
      <c r="Q328" s="50">
        <f t="shared" si="272"/>
        <v>42.882538310554089</v>
      </c>
      <c r="R328" s="50">
        <f t="shared" si="272"/>
        <v>65.447386496060261</v>
      </c>
      <c r="S328" s="286"/>
      <c r="T328" s="50">
        <f t="shared" si="272"/>
        <v>28.589629885782287</v>
      </c>
      <c r="U328" s="50">
        <f t="shared" si="272"/>
        <v>50.02564076484947</v>
      </c>
      <c r="V328" s="50">
        <f t="shared" si="272"/>
        <v>68.995901139137516</v>
      </c>
      <c r="W328" s="50">
        <f t="shared" si="272"/>
        <v>98.467310821806336</v>
      </c>
      <c r="X328" s="50">
        <f t="shared" si="272"/>
        <v>113.1324043938161</v>
      </c>
      <c r="Y328" s="50">
        <f t="shared" si="272"/>
        <v>140.72266069975592</v>
      </c>
      <c r="Z328" s="50">
        <f t="shared" si="272"/>
        <v>164.52158433466843</v>
      </c>
      <c r="AA328" s="50">
        <f t="shared" si="272"/>
        <v>181.71796949561522</v>
      </c>
      <c r="AB328" s="50">
        <f t="shared" si="272"/>
        <v>195.4082797615832</v>
      </c>
      <c r="AC328" s="50">
        <f t="shared" si="272"/>
        <v>225.0436214245841</v>
      </c>
      <c r="AD328" s="50">
        <f t="shared" si="272"/>
        <v>267.92615973513819</v>
      </c>
      <c r="AE328" s="50">
        <f t="shared" si="272"/>
        <v>333.37354623119842</v>
      </c>
    </row>
    <row r="329" spans="1:59" ht="25.5" customHeight="1">
      <c r="A329" s="152"/>
      <c r="B329" s="137">
        <v>63</v>
      </c>
      <c r="C329" s="140" t="s">
        <v>229</v>
      </c>
      <c r="D329" s="141"/>
      <c r="E329" s="94" t="s">
        <v>113</v>
      </c>
      <c r="F329" s="74" t="s">
        <v>18</v>
      </c>
      <c r="G329" s="50">
        <f>(G189+G193)/G111</f>
        <v>0</v>
      </c>
      <c r="H329" s="50">
        <f t="shared" ref="H329:AE332" si="273">(H189+H193)/H111</f>
        <v>0</v>
      </c>
      <c r="I329" s="50">
        <f t="shared" si="273"/>
        <v>0</v>
      </c>
      <c r="J329" s="50">
        <f t="shared" si="273"/>
        <v>0</v>
      </c>
      <c r="K329" s="50">
        <f t="shared" si="273"/>
        <v>0</v>
      </c>
      <c r="L329" s="50">
        <f t="shared" si="273"/>
        <v>0</v>
      </c>
      <c r="M329" s="50">
        <f t="shared" si="273"/>
        <v>0</v>
      </c>
      <c r="N329" s="50">
        <f t="shared" si="273"/>
        <v>0</v>
      </c>
      <c r="O329" s="50">
        <f t="shared" si="273"/>
        <v>0</v>
      </c>
      <c r="P329" s="50">
        <f t="shared" si="273"/>
        <v>0</v>
      </c>
      <c r="Q329" s="50">
        <f t="shared" si="273"/>
        <v>0</v>
      </c>
      <c r="R329" s="50">
        <f t="shared" si="273"/>
        <v>0</v>
      </c>
      <c r="S329" s="286"/>
      <c r="T329" s="50">
        <f t="shared" si="273"/>
        <v>0</v>
      </c>
      <c r="U329" s="50">
        <f t="shared" si="273"/>
        <v>0</v>
      </c>
      <c r="V329" s="50">
        <f t="shared" si="273"/>
        <v>0</v>
      </c>
      <c r="W329" s="50">
        <f t="shared" si="273"/>
        <v>0</v>
      </c>
      <c r="X329" s="50">
        <f t="shared" si="273"/>
        <v>0</v>
      </c>
      <c r="Y329" s="50">
        <f t="shared" si="273"/>
        <v>0</v>
      </c>
      <c r="Z329" s="50">
        <f t="shared" si="273"/>
        <v>0</v>
      </c>
      <c r="AA329" s="50">
        <f t="shared" si="273"/>
        <v>0</v>
      </c>
      <c r="AB329" s="50">
        <f t="shared" si="273"/>
        <v>0</v>
      </c>
      <c r="AC329" s="50">
        <f t="shared" si="273"/>
        <v>0</v>
      </c>
      <c r="AD329" s="50">
        <f t="shared" si="273"/>
        <v>0</v>
      </c>
      <c r="AE329" s="50">
        <f t="shared" si="273"/>
        <v>0</v>
      </c>
    </row>
    <row r="330" spans="1:59" ht="26.25" customHeight="1">
      <c r="A330" s="152"/>
      <c r="B330" s="138"/>
      <c r="C330" s="140" t="s">
        <v>229</v>
      </c>
      <c r="D330" s="141"/>
      <c r="E330" s="94" t="s">
        <v>114</v>
      </c>
      <c r="F330" s="74" t="s">
        <v>18</v>
      </c>
      <c r="G330" s="50">
        <f>(G190+G194)/G112</f>
        <v>0</v>
      </c>
      <c r="H330" s="50">
        <f t="shared" si="273"/>
        <v>0</v>
      </c>
      <c r="I330" s="50">
        <f t="shared" si="273"/>
        <v>0</v>
      </c>
      <c r="J330" s="50">
        <f t="shared" si="273"/>
        <v>0</v>
      </c>
      <c r="K330" s="50">
        <f t="shared" si="273"/>
        <v>0</v>
      </c>
      <c r="L330" s="50">
        <f t="shared" si="273"/>
        <v>0</v>
      </c>
      <c r="M330" s="50">
        <f t="shared" si="273"/>
        <v>0</v>
      </c>
      <c r="N330" s="50">
        <f t="shared" si="273"/>
        <v>0</v>
      </c>
      <c r="O330" s="50">
        <f t="shared" si="273"/>
        <v>0</v>
      </c>
      <c r="P330" s="50">
        <f t="shared" si="273"/>
        <v>0</v>
      </c>
      <c r="Q330" s="50">
        <f t="shared" si="273"/>
        <v>0</v>
      </c>
      <c r="R330" s="50">
        <f t="shared" si="273"/>
        <v>0</v>
      </c>
      <c r="S330" s="286"/>
      <c r="T330" s="50">
        <f t="shared" si="273"/>
        <v>0</v>
      </c>
      <c r="U330" s="50">
        <f t="shared" si="273"/>
        <v>0</v>
      </c>
      <c r="V330" s="50">
        <f t="shared" si="273"/>
        <v>0</v>
      </c>
      <c r="W330" s="50">
        <f t="shared" si="273"/>
        <v>0</v>
      </c>
      <c r="X330" s="50">
        <f t="shared" si="273"/>
        <v>0</v>
      </c>
      <c r="Y330" s="50">
        <f t="shared" si="273"/>
        <v>0</v>
      </c>
      <c r="Z330" s="50">
        <f t="shared" si="273"/>
        <v>0</v>
      </c>
      <c r="AA330" s="50">
        <f t="shared" si="273"/>
        <v>0</v>
      </c>
      <c r="AB330" s="50">
        <f t="shared" si="273"/>
        <v>0</v>
      </c>
      <c r="AC330" s="50">
        <f t="shared" si="273"/>
        <v>0</v>
      </c>
      <c r="AD330" s="50">
        <f t="shared" si="273"/>
        <v>0</v>
      </c>
      <c r="AE330" s="50">
        <f t="shared" si="273"/>
        <v>0</v>
      </c>
    </row>
    <row r="331" spans="1:59" ht="25.5" customHeight="1">
      <c r="A331" s="152"/>
      <c r="B331" s="138"/>
      <c r="C331" s="140" t="s">
        <v>229</v>
      </c>
      <c r="D331" s="141"/>
      <c r="E331" s="102" t="s">
        <v>115</v>
      </c>
      <c r="F331" s="74" t="s">
        <v>18</v>
      </c>
      <c r="G331" s="50">
        <f>(G191+G195)/G113</f>
        <v>0</v>
      </c>
      <c r="H331" s="50">
        <f t="shared" si="273"/>
        <v>0</v>
      </c>
      <c r="I331" s="50">
        <f t="shared" si="273"/>
        <v>0</v>
      </c>
      <c r="J331" s="50">
        <f t="shared" si="273"/>
        <v>0</v>
      </c>
      <c r="K331" s="50">
        <f t="shared" si="273"/>
        <v>0</v>
      </c>
      <c r="L331" s="50">
        <f t="shared" si="273"/>
        <v>0</v>
      </c>
      <c r="M331" s="50">
        <f t="shared" si="273"/>
        <v>0</v>
      </c>
      <c r="N331" s="50">
        <f t="shared" si="273"/>
        <v>0</v>
      </c>
      <c r="O331" s="50">
        <f t="shared" si="273"/>
        <v>0</v>
      </c>
      <c r="P331" s="50">
        <f t="shared" si="273"/>
        <v>0</v>
      </c>
      <c r="Q331" s="50">
        <f t="shared" si="273"/>
        <v>0</v>
      </c>
      <c r="R331" s="50">
        <f t="shared" si="273"/>
        <v>0</v>
      </c>
      <c r="S331" s="286"/>
      <c r="T331" s="50">
        <f t="shared" si="273"/>
        <v>0</v>
      </c>
      <c r="U331" s="50">
        <f t="shared" si="273"/>
        <v>0</v>
      </c>
      <c r="V331" s="50">
        <f t="shared" si="273"/>
        <v>0</v>
      </c>
      <c r="W331" s="50">
        <f t="shared" si="273"/>
        <v>0</v>
      </c>
      <c r="X331" s="50">
        <f t="shared" si="273"/>
        <v>0</v>
      </c>
      <c r="Y331" s="50">
        <f t="shared" si="273"/>
        <v>0</v>
      </c>
      <c r="Z331" s="50">
        <f t="shared" si="273"/>
        <v>0</v>
      </c>
      <c r="AA331" s="50">
        <f t="shared" si="273"/>
        <v>0</v>
      </c>
      <c r="AB331" s="50">
        <f t="shared" si="273"/>
        <v>0</v>
      </c>
      <c r="AC331" s="50">
        <f t="shared" si="273"/>
        <v>0</v>
      </c>
      <c r="AD331" s="50">
        <f t="shared" si="273"/>
        <v>0</v>
      </c>
      <c r="AE331" s="50">
        <f t="shared" si="273"/>
        <v>0</v>
      </c>
    </row>
    <row r="332" spans="1:59" ht="12.75">
      <c r="A332" s="152"/>
      <c r="B332" s="139"/>
      <c r="C332" s="132" t="s">
        <v>230</v>
      </c>
      <c r="D332" s="132"/>
      <c r="E332" s="132"/>
      <c r="F332" s="74" t="s">
        <v>18</v>
      </c>
      <c r="G332" s="50">
        <f>(G192+G196)/G114</f>
        <v>0</v>
      </c>
      <c r="H332" s="50">
        <f t="shared" si="273"/>
        <v>0</v>
      </c>
      <c r="I332" s="50">
        <f t="shared" si="273"/>
        <v>0</v>
      </c>
      <c r="J332" s="50">
        <f t="shared" si="273"/>
        <v>0</v>
      </c>
      <c r="K332" s="50">
        <f t="shared" si="273"/>
        <v>0</v>
      </c>
      <c r="L332" s="50">
        <f t="shared" si="273"/>
        <v>0</v>
      </c>
      <c r="M332" s="50">
        <f t="shared" si="273"/>
        <v>0</v>
      </c>
      <c r="N332" s="50">
        <f t="shared" si="273"/>
        <v>0</v>
      </c>
      <c r="O332" s="50">
        <f t="shared" si="273"/>
        <v>0</v>
      </c>
      <c r="P332" s="50">
        <f t="shared" si="273"/>
        <v>0</v>
      </c>
      <c r="Q332" s="50">
        <f t="shared" si="273"/>
        <v>0</v>
      </c>
      <c r="R332" s="50">
        <f t="shared" si="273"/>
        <v>0</v>
      </c>
      <c r="S332" s="286"/>
      <c r="T332" s="50">
        <f t="shared" si="273"/>
        <v>0</v>
      </c>
      <c r="U332" s="50">
        <f t="shared" si="273"/>
        <v>0</v>
      </c>
      <c r="V332" s="50">
        <f t="shared" si="273"/>
        <v>0</v>
      </c>
      <c r="W332" s="50">
        <f t="shared" si="273"/>
        <v>0</v>
      </c>
      <c r="X332" s="50">
        <f t="shared" si="273"/>
        <v>0</v>
      </c>
      <c r="Y332" s="50">
        <f t="shared" si="273"/>
        <v>0</v>
      </c>
      <c r="Z332" s="50">
        <f t="shared" si="273"/>
        <v>0</v>
      </c>
      <c r="AA332" s="50">
        <f t="shared" si="273"/>
        <v>0</v>
      </c>
      <c r="AB332" s="50">
        <f t="shared" si="273"/>
        <v>0</v>
      </c>
      <c r="AC332" s="50">
        <f t="shared" si="273"/>
        <v>0</v>
      </c>
      <c r="AD332" s="50">
        <f t="shared" si="273"/>
        <v>0</v>
      </c>
      <c r="AE332" s="50">
        <f t="shared" si="273"/>
        <v>0</v>
      </c>
    </row>
    <row r="333" spans="1:59" ht="13.5" thickBot="1">
      <c r="A333" s="12"/>
      <c r="B333" s="146"/>
      <c r="C333" s="147"/>
      <c r="D333" s="147"/>
      <c r="E333" s="147"/>
      <c r="F333" s="147"/>
      <c r="G333" s="147"/>
      <c r="H333" s="147"/>
      <c r="I333" s="147"/>
      <c r="J333" s="147"/>
      <c r="K333" s="147"/>
      <c r="L333" s="147"/>
      <c r="M333" s="147"/>
      <c r="N333" s="147"/>
      <c r="O333" s="147"/>
      <c r="P333" s="147"/>
      <c r="Q333" s="147"/>
      <c r="R333" s="147"/>
      <c r="S333" s="286"/>
      <c r="T333" s="142"/>
      <c r="U333" s="142"/>
      <c r="V333" s="142"/>
      <c r="W333" s="142"/>
      <c r="X333" s="142"/>
      <c r="Y333" s="142"/>
      <c r="Z333" s="142"/>
      <c r="AA333" s="142"/>
      <c r="AB333" s="142"/>
      <c r="AC333" s="142"/>
      <c r="AD333" s="142"/>
      <c r="AE333" s="142"/>
    </row>
    <row r="334" spans="1:59" ht="15" customHeight="1">
      <c r="B334" s="143" t="s">
        <v>47</v>
      </c>
      <c r="C334" s="144"/>
      <c r="D334" s="144"/>
      <c r="E334" s="144"/>
      <c r="F334" s="144"/>
      <c r="G334" s="144"/>
      <c r="H334" s="144"/>
      <c r="I334" s="144"/>
      <c r="J334" s="144"/>
      <c r="K334" s="144"/>
      <c r="L334" s="144"/>
      <c r="M334" s="144"/>
      <c r="N334" s="144"/>
      <c r="O334" s="144"/>
      <c r="P334" s="144"/>
      <c r="Q334" s="144"/>
      <c r="R334" s="145"/>
      <c r="S334" s="286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</row>
    <row r="335" spans="1:59" s="11" customFormat="1" ht="15" customHeight="1">
      <c r="A335" s="5"/>
      <c r="B335" s="130">
        <v>64</v>
      </c>
      <c r="C335" s="135" t="s">
        <v>231</v>
      </c>
      <c r="D335" s="136"/>
      <c r="E335" s="94" t="s">
        <v>113</v>
      </c>
      <c r="F335" s="92" t="s">
        <v>10</v>
      </c>
      <c r="G335" s="51">
        <f>IFERROR(((G313-(G325+G321+G317))/G199)*100,0)</f>
        <v>93.409820326318538</v>
      </c>
      <c r="H335" s="51">
        <f t="shared" ref="H335:AE338" si="274">IFERROR(((H313-(H325+H321+H317))/H199)*100,0)</f>
        <v>95.496493767839169</v>
      </c>
      <c r="I335" s="51">
        <f t="shared" si="274"/>
        <v>92.217627754825742</v>
      </c>
      <c r="J335" s="51">
        <f t="shared" si="274"/>
        <v>89.55741579224761</v>
      </c>
      <c r="K335" s="51">
        <f t="shared" si="274"/>
        <v>95.783923247413838</v>
      </c>
      <c r="L335" s="51">
        <f t="shared" si="274"/>
        <v>91.202514853145516</v>
      </c>
      <c r="M335" s="51">
        <f t="shared" si="274"/>
        <v>94.741925177964561</v>
      </c>
      <c r="N335" s="51">
        <f t="shared" si="274"/>
        <v>93.235371433651821</v>
      </c>
      <c r="O335" s="51">
        <f t="shared" si="274"/>
        <v>66.945616794448242</v>
      </c>
      <c r="P335" s="51">
        <f t="shared" si="274"/>
        <v>57.509386316695178</v>
      </c>
      <c r="Q335" s="51">
        <f t="shared" si="274"/>
        <v>93.640771809229761</v>
      </c>
      <c r="R335" s="51">
        <f t="shared" si="274"/>
        <v>88.546280108266799</v>
      </c>
      <c r="S335" s="286"/>
      <c r="T335" s="51">
        <f t="shared" si="274"/>
        <v>93.409820326318538</v>
      </c>
      <c r="U335" s="51">
        <f t="shared" si="274"/>
        <v>94.400501689555455</v>
      </c>
      <c r="V335" s="51">
        <f t="shared" si="274"/>
        <v>93.648622889815215</v>
      </c>
      <c r="W335" s="51">
        <f t="shared" si="274"/>
        <v>92.625821115423307</v>
      </c>
      <c r="X335" s="51">
        <f t="shared" si="274"/>
        <v>93.274173208745879</v>
      </c>
      <c r="Y335" s="51">
        <f t="shared" si="274"/>
        <v>92.930804420524822</v>
      </c>
      <c r="Z335" s="51">
        <f t="shared" si="274"/>
        <v>93.144018207870275</v>
      </c>
      <c r="AA335" s="51">
        <f t="shared" si="274"/>
        <v>93.155672323093427</v>
      </c>
      <c r="AB335" s="51">
        <f t="shared" si="274"/>
        <v>90.275446440824723</v>
      </c>
      <c r="AC335" s="51">
        <f t="shared" si="274"/>
        <v>86.934170572903611</v>
      </c>
      <c r="AD335" s="51">
        <f t="shared" si="274"/>
        <v>87.536559905507758</v>
      </c>
      <c r="AE335" s="51">
        <f t="shared" si="274"/>
        <v>87.622316963824289</v>
      </c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</row>
    <row r="336" spans="1:59" s="11" customFormat="1" ht="15" customHeight="1">
      <c r="A336" s="5"/>
      <c r="B336" s="130"/>
      <c r="C336" s="135" t="s">
        <v>231</v>
      </c>
      <c r="D336" s="136"/>
      <c r="E336" s="94" t="s">
        <v>114</v>
      </c>
      <c r="F336" s="92" t="s">
        <v>10</v>
      </c>
      <c r="G336" s="51">
        <f>IFERROR(((G314-(G326+G322+G318))/G200)*100,0)</f>
        <v>93.932530539494834</v>
      </c>
      <c r="H336" s="51">
        <f t="shared" si="274"/>
        <v>96.55637292960661</v>
      </c>
      <c r="I336" s="51">
        <f t="shared" si="274"/>
        <v>93.48840579710145</v>
      </c>
      <c r="J336" s="51">
        <f t="shared" si="274"/>
        <v>85.110603864734301</v>
      </c>
      <c r="K336" s="51">
        <f t="shared" si="274"/>
        <v>97.678903693314638</v>
      </c>
      <c r="L336" s="51">
        <f t="shared" si="274"/>
        <v>93.755797101449261</v>
      </c>
      <c r="M336" s="51">
        <f t="shared" si="274"/>
        <v>93.745873489112213</v>
      </c>
      <c r="N336" s="51">
        <f t="shared" si="274"/>
        <v>58.588333025600782</v>
      </c>
      <c r="O336" s="51">
        <f t="shared" si="274"/>
        <v>75.015107450207083</v>
      </c>
      <c r="P336" s="51">
        <f t="shared" si="274"/>
        <v>93.714575058649856</v>
      </c>
      <c r="Q336" s="51">
        <f t="shared" si="274"/>
        <v>92.225197358753292</v>
      </c>
      <c r="R336" s="51">
        <f t="shared" si="274"/>
        <v>87.923723824957065</v>
      </c>
      <c r="S336" s="286"/>
      <c r="T336" s="51">
        <f t="shared" si="274"/>
        <v>93.932530539494834</v>
      </c>
      <c r="U336" s="51">
        <f t="shared" si="274"/>
        <v>95.17745332842054</v>
      </c>
      <c r="V336" s="51">
        <f t="shared" si="274"/>
        <v>94.595670289855065</v>
      </c>
      <c r="W336" s="51">
        <f t="shared" si="274"/>
        <v>92.224403683574863</v>
      </c>
      <c r="X336" s="51">
        <f t="shared" si="274"/>
        <v>93.344201698819447</v>
      </c>
      <c r="Y336" s="51">
        <f t="shared" si="274"/>
        <v>93.412421931299548</v>
      </c>
      <c r="Z336" s="51">
        <f t="shared" si="274"/>
        <v>93.470408926673116</v>
      </c>
      <c r="AA336" s="51">
        <f t="shared" si="274"/>
        <v>89.020432165630965</v>
      </c>
      <c r="AB336" s="51">
        <f t="shared" si="274"/>
        <v>87.481385493606354</v>
      </c>
      <c r="AC336" s="51">
        <f t="shared" si="274"/>
        <v>88.117006797936455</v>
      </c>
      <c r="AD336" s="51">
        <f t="shared" si="274"/>
        <v>88.486005950105636</v>
      </c>
      <c r="AE336" s="51">
        <f t="shared" si="274"/>
        <v>88.438250481942319</v>
      </c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</row>
    <row r="337" spans="1:59" s="11" customFormat="1" ht="15" customHeight="1">
      <c r="A337" s="5"/>
      <c r="B337" s="130"/>
      <c r="C337" s="135" t="s">
        <v>231</v>
      </c>
      <c r="D337" s="136"/>
      <c r="E337" s="102" t="s">
        <v>115</v>
      </c>
      <c r="F337" s="92" t="s">
        <v>10</v>
      </c>
      <c r="G337" s="51">
        <f>IFERROR(((G315-(G327+G323+G319))/G201)*100,0)</f>
        <v>96.565021257040655</v>
      </c>
      <c r="H337" s="51">
        <f t="shared" si="274"/>
        <v>97.222654216108083</v>
      </c>
      <c r="I337" s="51">
        <f t="shared" si="274"/>
        <v>81.868697260158115</v>
      </c>
      <c r="J337" s="51">
        <f t="shared" si="274"/>
        <v>40.792118262037221</v>
      </c>
      <c r="K337" s="51">
        <f t="shared" si="274"/>
        <v>98.3084137258178</v>
      </c>
      <c r="L337" s="51">
        <f t="shared" si="274"/>
        <v>96.789942877848105</v>
      </c>
      <c r="M337" s="51">
        <f t="shared" si="274"/>
        <v>97.669876611498339</v>
      </c>
      <c r="N337" s="51">
        <f t="shared" si="274"/>
        <v>97.953956296226224</v>
      </c>
      <c r="O337" s="51">
        <f t="shared" si="274"/>
        <v>94.902689514125953</v>
      </c>
      <c r="P337" s="51">
        <f t="shared" si="274"/>
        <v>96.053833068282145</v>
      </c>
      <c r="Q337" s="51">
        <f t="shared" si="274"/>
        <v>95.043019899922953</v>
      </c>
      <c r="R337" s="51">
        <f t="shared" si="274"/>
        <v>84.431111562701162</v>
      </c>
      <c r="S337" s="286"/>
      <c r="T337" s="51">
        <f t="shared" si="274"/>
        <v>96.565021257040655</v>
      </c>
      <c r="U337" s="51">
        <f t="shared" si="274"/>
        <v>96.877049011543278</v>
      </c>
      <c r="V337" s="51">
        <f t="shared" si="274"/>
        <v>91.70750563051061</v>
      </c>
      <c r="W337" s="51">
        <f t="shared" si="274"/>
        <v>78.978658788392266</v>
      </c>
      <c r="X337" s="51">
        <f t="shared" si="274"/>
        <v>82.947019073559105</v>
      </c>
      <c r="Y337" s="51">
        <f t="shared" si="274"/>
        <v>85.241426333938492</v>
      </c>
      <c r="Z337" s="51">
        <f t="shared" si="274"/>
        <v>87.022217871867525</v>
      </c>
      <c r="AA337" s="51">
        <f t="shared" si="274"/>
        <v>88.416801786086126</v>
      </c>
      <c r="AB337" s="51">
        <f t="shared" si="274"/>
        <v>89.129536701255347</v>
      </c>
      <c r="AC337" s="51">
        <f t="shared" si="274"/>
        <v>89.835632712366618</v>
      </c>
      <c r="AD337" s="51">
        <f t="shared" si="274"/>
        <v>90.59731585961687</v>
      </c>
      <c r="AE337" s="51">
        <f t="shared" si="274"/>
        <v>90.0736108371391</v>
      </c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</row>
    <row r="338" spans="1:59" s="11" customFormat="1" ht="15" customHeight="1">
      <c r="A338" s="5"/>
      <c r="B338" s="130"/>
      <c r="C338" s="132" t="s">
        <v>232</v>
      </c>
      <c r="D338" s="132"/>
      <c r="E338" s="132"/>
      <c r="F338" s="92" t="s">
        <v>10</v>
      </c>
      <c r="G338" s="38">
        <f>IFERROR(((G316-(G328+G324+G320))/G202)*100,0)</f>
        <v>95.205070964067332</v>
      </c>
      <c r="H338" s="38">
        <f t="shared" si="274"/>
        <v>96.659654517319538</v>
      </c>
      <c r="I338" s="38">
        <f t="shared" si="274"/>
        <v>87.027820475384317</v>
      </c>
      <c r="J338" s="38">
        <f t="shared" si="274"/>
        <v>62.661447173628069</v>
      </c>
      <c r="K338" s="38">
        <f t="shared" si="274"/>
        <v>97.565719818761636</v>
      </c>
      <c r="L338" s="38">
        <f t="shared" si="274"/>
        <v>94.762300396663946</v>
      </c>
      <c r="M338" s="38">
        <f t="shared" si="274"/>
        <v>96.049117635308164</v>
      </c>
      <c r="N338" s="38">
        <f t="shared" si="274"/>
        <v>87.501158338949196</v>
      </c>
      <c r="O338" s="38">
        <f t="shared" si="274"/>
        <v>83.598904298010851</v>
      </c>
      <c r="P338" s="38">
        <f t="shared" si="274"/>
        <v>86.420730814406497</v>
      </c>
      <c r="Q338" s="38">
        <f t="shared" si="274"/>
        <v>94.04409190131193</v>
      </c>
      <c r="R338" s="38">
        <f t="shared" si="274"/>
        <v>86.229114942325566</v>
      </c>
      <c r="S338" s="286"/>
      <c r="T338" s="38">
        <f t="shared" si="274"/>
        <v>95.205070964067332</v>
      </c>
      <c r="U338" s="38">
        <f t="shared" si="274"/>
        <v>95.895337934359389</v>
      </c>
      <c r="V338" s="38">
        <f t="shared" si="274"/>
        <v>92.840970809601302</v>
      </c>
      <c r="W338" s="38">
        <f t="shared" si="274"/>
        <v>85.296089900607967</v>
      </c>
      <c r="X338" s="38">
        <f t="shared" si="274"/>
        <v>87.815020546056743</v>
      </c>
      <c r="Y338" s="38">
        <f t="shared" si="274"/>
        <v>88.966503394223679</v>
      </c>
      <c r="Z338" s="38">
        <f t="shared" si="274"/>
        <v>89.994183421319434</v>
      </c>
      <c r="AA338" s="38">
        <f t="shared" si="274"/>
        <v>89.676143184473815</v>
      </c>
      <c r="AB338" s="38">
        <f t="shared" si="274"/>
        <v>89.008314735411957</v>
      </c>
      <c r="AC338" s="38">
        <f t="shared" si="274"/>
        <v>88.744449269783118</v>
      </c>
      <c r="AD338" s="38">
        <f t="shared" si="274"/>
        <v>89.375431460031336</v>
      </c>
      <c r="AE338" s="38">
        <f t="shared" si="274"/>
        <v>89.108210057157692</v>
      </c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</row>
    <row r="339" spans="1:59" s="11" customFormat="1" ht="15" customHeight="1">
      <c r="A339" s="5"/>
      <c r="B339" s="130">
        <v>65</v>
      </c>
      <c r="C339" s="135" t="s">
        <v>233</v>
      </c>
      <c r="D339" s="136"/>
      <c r="E339" s="94" t="s">
        <v>113</v>
      </c>
      <c r="F339" s="92" t="s">
        <v>10</v>
      </c>
      <c r="G339" s="51">
        <f>IFERROR(((G118+G122+G127+G131)/G199)*100,0)</f>
        <v>0</v>
      </c>
      <c r="H339" s="51">
        <f t="shared" ref="H339:AE342" si="275">IFERROR(((H118+H122+H127+H131)/H199)*100,0)</f>
        <v>0</v>
      </c>
      <c r="I339" s="51">
        <f t="shared" si="275"/>
        <v>3.1626344086021509</v>
      </c>
      <c r="J339" s="51">
        <f t="shared" si="275"/>
        <v>0</v>
      </c>
      <c r="K339" s="51">
        <f t="shared" si="275"/>
        <v>0</v>
      </c>
      <c r="L339" s="51">
        <f t="shared" si="275"/>
        <v>3.9652777777777781</v>
      </c>
      <c r="M339" s="51">
        <f t="shared" si="275"/>
        <v>0</v>
      </c>
      <c r="N339" s="51">
        <f t="shared" si="275"/>
        <v>2.4126344086021505</v>
      </c>
      <c r="O339" s="51">
        <f t="shared" si="275"/>
        <v>31.685185185197039</v>
      </c>
      <c r="P339" s="51">
        <f t="shared" si="275"/>
        <v>39.22043010752688</v>
      </c>
      <c r="Q339" s="51">
        <f t="shared" si="275"/>
        <v>0</v>
      </c>
      <c r="R339" s="51">
        <f t="shared" si="275"/>
        <v>0</v>
      </c>
      <c r="S339" s="286"/>
      <c r="T339" s="51">
        <f>IFERROR(((T118+T122+T127+T131)/T199)*100,0)</f>
        <v>0</v>
      </c>
      <c r="U339" s="51">
        <f t="shared" si="275"/>
        <v>0</v>
      </c>
      <c r="V339" s="51">
        <f t="shared" si="275"/>
        <v>1.0893518518518519</v>
      </c>
      <c r="W339" s="51">
        <f t="shared" si="275"/>
        <v>0.81701388888888904</v>
      </c>
      <c r="X339" s="51">
        <f t="shared" si="275"/>
        <v>0.64928256070640178</v>
      </c>
      <c r="Y339" s="51">
        <f t="shared" si="275"/>
        <v>1.1988950276243093</v>
      </c>
      <c r="Z339" s="51">
        <f t="shared" si="275"/>
        <v>1.0235849056603774</v>
      </c>
      <c r="AA339" s="51">
        <f t="shared" si="275"/>
        <v>1.2007887517146776</v>
      </c>
      <c r="AB339" s="51">
        <f t="shared" si="275"/>
        <v>4.5507224257237286</v>
      </c>
      <c r="AC339" s="51">
        <f t="shared" si="275"/>
        <v>8.0861202485391814</v>
      </c>
      <c r="AD339" s="51">
        <f t="shared" si="275"/>
        <v>7.3598220226224891</v>
      </c>
      <c r="AE339" s="51">
        <f t="shared" si="275"/>
        <v>6.7347412480983877</v>
      </c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</row>
    <row r="340" spans="1:59" s="11" customFormat="1" ht="15" customHeight="1">
      <c r="A340" s="5"/>
      <c r="B340" s="130"/>
      <c r="C340" s="135" t="s">
        <v>233</v>
      </c>
      <c r="D340" s="136"/>
      <c r="E340" s="94" t="s">
        <v>114</v>
      </c>
      <c r="F340" s="92" t="s">
        <v>10</v>
      </c>
      <c r="G340" s="51">
        <f>IFERROR(((G119+G123+G128+G132)/G200)*100,0)</f>
        <v>0</v>
      </c>
      <c r="H340" s="51">
        <f t="shared" si="275"/>
        <v>0</v>
      </c>
      <c r="I340" s="51">
        <f>IFERROR(((I119+I123+I128+I132)/I200)*100,0)</f>
        <v>3.7365591397849465</v>
      </c>
      <c r="J340" s="51">
        <f t="shared" si="275"/>
        <v>0</v>
      </c>
      <c r="K340" s="51">
        <f t="shared" si="275"/>
        <v>0</v>
      </c>
      <c r="L340" s="51">
        <f t="shared" si="275"/>
        <v>2.0111111111111111</v>
      </c>
      <c r="M340" s="51">
        <f t="shared" si="275"/>
        <v>0</v>
      </c>
      <c r="N340" s="51">
        <f t="shared" si="275"/>
        <v>39.495967741935488</v>
      </c>
      <c r="O340" s="51">
        <f t="shared" si="275"/>
        <v>23.50462962963017</v>
      </c>
      <c r="P340" s="51">
        <f t="shared" si="275"/>
        <v>1.5120967741935485</v>
      </c>
      <c r="Q340" s="51">
        <f t="shared" si="275"/>
        <v>0</v>
      </c>
      <c r="R340" s="51">
        <f t="shared" si="275"/>
        <v>0</v>
      </c>
      <c r="S340" s="286"/>
      <c r="T340" s="51">
        <f t="shared" si="275"/>
        <v>0</v>
      </c>
      <c r="U340" s="51">
        <f t="shared" si="275"/>
        <v>0</v>
      </c>
      <c r="V340" s="51">
        <f t="shared" si="275"/>
        <v>1.287037037037037</v>
      </c>
      <c r="W340" s="51">
        <f t="shared" si="275"/>
        <v>0.96527777777777779</v>
      </c>
      <c r="X340" s="51">
        <f t="shared" si="275"/>
        <v>0.76710816777041946</v>
      </c>
      <c r="Y340" s="51">
        <f t="shared" si="275"/>
        <v>0.97329650092081033</v>
      </c>
      <c r="Z340" s="51">
        <f t="shared" si="275"/>
        <v>0.83097484276729561</v>
      </c>
      <c r="AA340" s="51">
        <f t="shared" si="275"/>
        <v>5.7635459533607678</v>
      </c>
      <c r="AB340" s="51">
        <f t="shared" si="275"/>
        <v>7.713115588115647</v>
      </c>
      <c r="AC340" s="51">
        <f t="shared" si="275"/>
        <v>7.0807748538012225</v>
      </c>
      <c r="AD340" s="51">
        <f t="shared" si="275"/>
        <v>6.4447771124418312</v>
      </c>
      <c r="AE340" s="51">
        <f t="shared" si="275"/>
        <v>5.897412480974169</v>
      </c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</row>
    <row r="341" spans="1:59" s="11" customFormat="1" ht="15" customHeight="1">
      <c r="A341" s="5"/>
      <c r="B341" s="130"/>
      <c r="C341" s="135" t="s">
        <v>233</v>
      </c>
      <c r="D341" s="136"/>
      <c r="E341" s="102" t="s">
        <v>115</v>
      </c>
      <c r="F341" s="92" t="s">
        <v>10</v>
      </c>
      <c r="G341" s="51">
        <f>IFERROR(((G120+G124+G129+G133)/G201)*100,0)</f>
        <v>0</v>
      </c>
      <c r="H341" s="51">
        <f t="shared" si="275"/>
        <v>0</v>
      </c>
      <c r="I341" s="51">
        <f t="shared" si="275"/>
        <v>15.887096774193548</v>
      </c>
      <c r="J341" s="51">
        <f t="shared" si="275"/>
        <v>57.711111111111116</v>
      </c>
      <c r="K341" s="51">
        <f t="shared" si="275"/>
        <v>0</v>
      </c>
      <c r="L341" s="51">
        <f t="shared" si="275"/>
        <v>0</v>
      </c>
      <c r="M341" s="51">
        <f>IFERROR(((M120+M124+M129+M133)/M201)*100,0)</f>
        <v>0</v>
      </c>
      <c r="N341" s="51">
        <f t="shared" si="275"/>
        <v>0</v>
      </c>
      <c r="O341" s="51">
        <f t="shared" si="275"/>
        <v>0</v>
      </c>
      <c r="P341" s="51">
        <f t="shared" si="275"/>
        <v>0</v>
      </c>
      <c r="Q341" s="51">
        <f t="shared" si="275"/>
        <v>0</v>
      </c>
      <c r="R341" s="51">
        <f t="shared" si="275"/>
        <v>9.435483870967742</v>
      </c>
      <c r="S341" s="286"/>
      <c r="T341" s="51">
        <f t="shared" si="275"/>
        <v>0</v>
      </c>
      <c r="U341" s="51">
        <f t="shared" si="275"/>
        <v>0</v>
      </c>
      <c r="V341" s="51">
        <f t="shared" si="275"/>
        <v>5.4722222222222223</v>
      </c>
      <c r="W341" s="51">
        <f t="shared" si="275"/>
        <v>18.531944444444445</v>
      </c>
      <c r="X341" s="51">
        <f t="shared" si="275"/>
        <v>14.727373068432673</v>
      </c>
      <c r="Y341" s="51">
        <f t="shared" si="275"/>
        <v>12.286372007366483</v>
      </c>
      <c r="Z341" s="51">
        <f t="shared" si="275"/>
        <v>10.489779874213836</v>
      </c>
      <c r="AA341" s="51">
        <f t="shared" si="275"/>
        <v>9.1515775034293565</v>
      </c>
      <c r="AB341" s="51">
        <f t="shared" si="275"/>
        <v>8.1459096459096472</v>
      </c>
      <c r="AC341" s="51">
        <f t="shared" si="275"/>
        <v>7.3152412280701755</v>
      </c>
      <c r="AD341" s="51">
        <f t="shared" si="275"/>
        <v>6.6581836327345307</v>
      </c>
      <c r="AE341" s="51">
        <f t="shared" si="275"/>
        <v>6.8940639269406381</v>
      </c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</row>
    <row r="342" spans="1:59" s="11" customFormat="1" ht="15" customHeight="1">
      <c r="A342" s="5"/>
      <c r="B342" s="130"/>
      <c r="C342" s="132" t="s">
        <v>234</v>
      </c>
      <c r="D342" s="132"/>
      <c r="E342" s="132"/>
      <c r="F342" s="92" t="s">
        <v>10</v>
      </c>
      <c r="G342" s="38">
        <f>IFERROR(((G121+G125+G130+G134)/G202)*100,0)</f>
        <v>0</v>
      </c>
      <c r="H342" s="38">
        <f t="shared" si="275"/>
        <v>0</v>
      </c>
      <c r="I342" s="38">
        <f t="shared" si="275"/>
        <v>10.043497833495193</v>
      </c>
      <c r="J342" s="38">
        <f t="shared" si="275"/>
        <v>30.598863122683301</v>
      </c>
      <c r="K342" s="38">
        <f t="shared" si="275"/>
        <v>0</v>
      </c>
      <c r="L342" s="38">
        <f t="shared" si="275"/>
        <v>1.4057195608444084</v>
      </c>
      <c r="M342" s="38">
        <f t="shared" si="275"/>
        <v>0</v>
      </c>
      <c r="N342" s="38">
        <f t="shared" si="275"/>
        <v>9.940630850042167</v>
      </c>
      <c r="O342" s="38">
        <f t="shared" si="275"/>
        <v>13.040157613517817</v>
      </c>
      <c r="P342" s="38">
        <f t="shared" si="275"/>
        <v>9.59602433841596</v>
      </c>
      <c r="Q342" s="38">
        <f t="shared" si="275"/>
        <v>0</v>
      </c>
      <c r="R342" s="38">
        <f t="shared" si="275"/>
        <v>4.9741933243329983</v>
      </c>
      <c r="S342" s="286"/>
      <c r="T342" s="38">
        <f t="shared" si="275"/>
        <v>0</v>
      </c>
      <c r="U342" s="38">
        <f t="shared" si="275"/>
        <v>0</v>
      </c>
      <c r="V342" s="38">
        <f t="shared" si="275"/>
        <v>3.4594270315372335</v>
      </c>
      <c r="W342" s="38">
        <f t="shared" si="275"/>
        <v>10.244286054323752</v>
      </c>
      <c r="X342" s="38">
        <f t="shared" si="275"/>
        <v>8.1411544802572866</v>
      </c>
      <c r="Y342" s="38">
        <f t="shared" si="275"/>
        <v>7.0247840516253168</v>
      </c>
      <c r="Z342" s="38">
        <f t="shared" si="275"/>
        <v>5.9682620557693058</v>
      </c>
      <c r="AA342" s="38">
        <f t="shared" si="275"/>
        <v>6.4750251529810701</v>
      </c>
      <c r="AB342" s="38">
        <f t="shared" si="275"/>
        <v>7.1964682805125815</v>
      </c>
      <c r="AC342" s="38">
        <f t="shared" si="275"/>
        <v>7.4411598522066758</v>
      </c>
      <c r="AD342" s="38">
        <f t="shared" si="275"/>
        <v>6.7727922008108665</v>
      </c>
      <c r="AE342" s="38">
        <f t="shared" si="275"/>
        <v>6.6200344880141149</v>
      </c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</row>
    <row r="343" spans="1:59" s="11" customFormat="1" ht="15" customHeight="1">
      <c r="A343" s="5"/>
      <c r="B343" s="130">
        <v>66</v>
      </c>
      <c r="C343" s="135" t="s">
        <v>235</v>
      </c>
      <c r="D343" s="136"/>
      <c r="E343" s="94" t="s">
        <v>113</v>
      </c>
      <c r="F343" s="92" t="s">
        <v>10</v>
      </c>
      <c r="G343" s="51">
        <f>IFERROR(((G135+G139+G325)/(G135+G139+G309+G329))*100,0)</f>
        <v>6.590179673681468</v>
      </c>
      <c r="H343" s="51">
        <f t="shared" ref="H343:AE346" si="276">IFERROR(((H135+H139+H325)/(H135+H139+H309+H329))*100,0)</f>
        <v>3.8653963633750177</v>
      </c>
      <c r="I343" s="51">
        <f t="shared" si="276"/>
        <v>3.1116372797061294</v>
      </c>
      <c r="J343" s="51">
        <f t="shared" si="276"/>
        <v>10.442584207752382</v>
      </c>
      <c r="K343" s="51">
        <f>IFERROR(((K135+K139+K325)/(K135+K139+K309+K329))*100,0)</f>
        <v>4.2160767525861624</v>
      </c>
      <c r="L343" s="51">
        <f t="shared" si="276"/>
        <v>5.0317294175070231</v>
      </c>
      <c r="M343" s="51">
        <f t="shared" si="276"/>
        <v>4.7347101516522914</v>
      </c>
      <c r="N343" s="51">
        <f t="shared" si="276"/>
        <v>4.4595877052035577</v>
      </c>
      <c r="O343" s="51">
        <f t="shared" si="276"/>
        <v>2.0042475765564496</v>
      </c>
      <c r="P343" s="51">
        <f t="shared" si="276"/>
        <v>5.3803993374144019</v>
      </c>
      <c r="Q343" s="51">
        <f t="shared" si="276"/>
        <v>6.3592281907702306</v>
      </c>
      <c r="R343" s="51">
        <f t="shared" si="276"/>
        <v>11.453719891733206</v>
      </c>
      <c r="S343" s="286"/>
      <c r="T343" s="51">
        <f t="shared" si="276"/>
        <v>6.590179673681468</v>
      </c>
      <c r="U343" s="51">
        <f t="shared" si="276"/>
        <v>5.2966665083089097</v>
      </c>
      <c r="V343" s="51">
        <f t="shared" si="276"/>
        <v>4.5598211473483312</v>
      </c>
      <c r="W343" s="51">
        <f t="shared" si="276"/>
        <v>6.0426266392634984</v>
      </c>
      <c r="X343" s="51">
        <f t="shared" si="276"/>
        <v>5.6651889392721264</v>
      </c>
      <c r="Y343" s="51">
        <f t="shared" si="276"/>
        <v>5.5631354093078027</v>
      </c>
      <c r="Z343" s="51">
        <f t="shared" si="276"/>
        <v>5.4886506617212847</v>
      </c>
      <c r="AA343" s="51">
        <f t="shared" si="276"/>
        <v>5.3589812674724948</v>
      </c>
      <c r="AB343" s="51">
        <f t="shared" si="276"/>
        <v>5.0951301683704013</v>
      </c>
      <c r="AC343" s="51">
        <f t="shared" si="276"/>
        <v>5.1143663766784933</v>
      </c>
      <c r="AD343" s="51">
        <f t="shared" si="276"/>
        <v>5.2350633980343533</v>
      </c>
      <c r="AE343" s="51">
        <f t="shared" si="276"/>
        <v>5.8013620108898643</v>
      </c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</row>
    <row r="344" spans="1:59" s="11" customFormat="1" ht="15" customHeight="1">
      <c r="A344" s="5"/>
      <c r="B344" s="130"/>
      <c r="C344" s="135" t="s">
        <v>235</v>
      </c>
      <c r="D344" s="136"/>
      <c r="E344" s="94" t="s">
        <v>114</v>
      </c>
      <c r="F344" s="92" t="s">
        <v>10</v>
      </c>
      <c r="G344" s="51">
        <f>IFERROR(((G136+G140+G326)/(G136+G140+G310+G330))*100,0)</f>
        <v>6.0674694605051513</v>
      </c>
      <c r="H344" s="51">
        <f t="shared" si="276"/>
        <v>3.4436270703933749</v>
      </c>
      <c r="I344" s="51">
        <f>IFERROR(((I136+I140+I326)/(I136+I140+I310+I330))*100,0)</f>
        <v>2.8827507497298543</v>
      </c>
      <c r="J344" s="51">
        <f t="shared" si="276"/>
        <v>14.8893961352657</v>
      </c>
      <c r="K344" s="51">
        <f>IFERROR(((K136+K140+K326)/(K136+K140+K310+K330))*100,0)</f>
        <v>2.3210963066853671</v>
      </c>
      <c r="L344" s="51">
        <f t="shared" si="276"/>
        <v>4.3199712084087221</v>
      </c>
      <c r="M344" s="51">
        <f t="shared" si="276"/>
        <v>5.9503396986729555</v>
      </c>
      <c r="N344" s="51">
        <f t="shared" si="276"/>
        <v>2.6806030436428543</v>
      </c>
      <c r="O344" s="51">
        <f t="shared" si="276"/>
        <v>1.9351013178911636</v>
      </c>
      <c r="P344" s="51">
        <f t="shared" si="276"/>
        <v>4.8466136559051565</v>
      </c>
      <c r="Q344" s="51">
        <f t="shared" si="276"/>
        <v>7.7748026412467155</v>
      </c>
      <c r="R344" s="51">
        <f t="shared" si="276"/>
        <v>12.076276175042938</v>
      </c>
      <c r="S344" s="286"/>
      <c r="T344" s="51">
        <f t="shared" si="276"/>
        <v>6.0674694605051513</v>
      </c>
      <c r="U344" s="51">
        <f t="shared" si="276"/>
        <v>4.8225466715794632</v>
      </c>
      <c r="V344" s="51">
        <f t="shared" si="276"/>
        <v>4.1709746618108259</v>
      </c>
      <c r="W344" s="51">
        <f t="shared" si="276"/>
        <v>6.8766977741057254</v>
      </c>
      <c r="X344" s="51">
        <f t="shared" si="276"/>
        <v>5.9342119580329973</v>
      </c>
      <c r="Y344" s="51">
        <f t="shared" si="276"/>
        <v>5.6694622454354953</v>
      </c>
      <c r="Z344" s="51">
        <f t="shared" si="276"/>
        <v>5.701573213099306</v>
      </c>
      <c r="AA344" s="51">
        <f t="shared" si="276"/>
        <v>5.4541347326074412</v>
      </c>
      <c r="AB344" s="51">
        <f t="shared" si="276"/>
        <v>5.1335984724421122</v>
      </c>
      <c r="AC344" s="51">
        <f t="shared" si="276"/>
        <v>5.1025797188797259</v>
      </c>
      <c r="AD344" s="51">
        <f t="shared" si="276"/>
        <v>5.3591340998741144</v>
      </c>
      <c r="AE344" s="51">
        <f t="shared" si="276"/>
        <v>5.9653841650486559</v>
      </c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</row>
    <row r="345" spans="1:59" s="11" customFormat="1" ht="15" customHeight="1">
      <c r="A345" s="5"/>
      <c r="B345" s="130"/>
      <c r="C345" s="135" t="s">
        <v>235</v>
      </c>
      <c r="D345" s="136"/>
      <c r="E345" s="102" t="s">
        <v>115</v>
      </c>
      <c r="F345" s="92" t="s">
        <v>10</v>
      </c>
      <c r="G345" s="51">
        <f>IFERROR(((G137+G141+G327)/(G137+G141+G311+G331))*100,0)</f>
        <v>3.4349787429593532</v>
      </c>
      <c r="H345" s="51">
        <f t="shared" si="276"/>
        <v>2.7773457838919184</v>
      </c>
      <c r="I345" s="51">
        <f t="shared" si="276"/>
        <v>2.6680876293422111</v>
      </c>
      <c r="J345" s="51">
        <f t="shared" si="276"/>
        <v>3.5393945458920295</v>
      </c>
      <c r="K345" s="51">
        <f t="shared" si="276"/>
        <v>1.6915862741822039</v>
      </c>
      <c r="L345" s="51">
        <f t="shared" si="276"/>
        <v>3.2100571221518845</v>
      </c>
      <c r="M345" s="51">
        <f>IFERROR(((M137+M141+M327)/(M137+M141+M311+M331))*100,0)</f>
        <v>2.330123388501653</v>
      </c>
      <c r="N345" s="51">
        <f t="shared" si="276"/>
        <v>2.0460437037737802</v>
      </c>
      <c r="O345" s="51">
        <f t="shared" si="276"/>
        <v>5.0973104858740594</v>
      </c>
      <c r="P345" s="51">
        <f t="shared" si="276"/>
        <v>3.9461669317178512</v>
      </c>
      <c r="Q345" s="51">
        <f t="shared" si="276"/>
        <v>4.956980100077045</v>
      </c>
      <c r="R345" s="51">
        <f t="shared" si="276"/>
        <v>6.7724146591723473</v>
      </c>
      <c r="S345" s="286"/>
      <c r="T345" s="51">
        <f t="shared" si="276"/>
        <v>3.4349787429593532</v>
      </c>
      <c r="U345" s="51">
        <f t="shared" si="276"/>
        <v>3.122950988456715</v>
      </c>
      <c r="V345" s="51">
        <f t="shared" si="276"/>
        <v>2.9835379753634363</v>
      </c>
      <c r="W345" s="51">
        <f t="shared" si="276"/>
        <v>3.055672251150872</v>
      </c>
      <c r="X345" s="51">
        <f t="shared" si="276"/>
        <v>2.7272618912919948</v>
      </c>
      <c r="Y345" s="51">
        <f t="shared" si="276"/>
        <v>2.8184920807319105</v>
      </c>
      <c r="Z345" s="51">
        <f t="shared" si="276"/>
        <v>2.7795733832654088</v>
      </c>
      <c r="AA345" s="51">
        <f t="shared" si="276"/>
        <v>2.6765689966452655</v>
      </c>
      <c r="AB345" s="51">
        <f t="shared" si="276"/>
        <v>2.9661756404446118</v>
      </c>
      <c r="AC345" s="51">
        <f t="shared" si="276"/>
        <v>3.0739963045855956</v>
      </c>
      <c r="AD345" s="51">
        <f t="shared" si="276"/>
        <v>2.9402690181750923</v>
      </c>
      <c r="AE345" s="51">
        <f t="shared" si="276"/>
        <v>3.2568548943440301</v>
      </c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</row>
    <row r="346" spans="1:59" s="11" customFormat="1" ht="15" customHeight="1">
      <c r="A346" s="5"/>
      <c r="B346" s="130"/>
      <c r="C346" s="132" t="s">
        <v>236</v>
      </c>
      <c r="D346" s="132"/>
      <c r="E346" s="132"/>
      <c r="F346" s="92" t="s">
        <v>10</v>
      </c>
      <c r="G346" s="38">
        <f>IFERROR(((G138+G142+G328)/(G138+G142+G312+G332))*100,0)</f>
        <v>4.7949290359326646</v>
      </c>
      <c r="H346" s="38">
        <f t="shared" si="276"/>
        <v>3.1898393002441008</v>
      </c>
      <c r="I346" s="38">
        <f t="shared" si="276"/>
        <v>2.8344434453668561</v>
      </c>
      <c r="J346" s="38">
        <f t="shared" si="276"/>
        <v>9.7112093647726088</v>
      </c>
      <c r="K346" s="38">
        <f t="shared" si="276"/>
        <v>2.4342801812383525</v>
      </c>
      <c r="L346" s="38">
        <f t="shared" si="276"/>
        <v>3.8866149490856374</v>
      </c>
      <c r="M346" s="38">
        <f t="shared" si="276"/>
        <v>3.7555307016862343</v>
      </c>
      <c r="N346" s="38">
        <f t="shared" si="276"/>
        <v>2.763161403327147</v>
      </c>
      <c r="O346" s="38">
        <f t="shared" si="276"/>
        <v>3.8649312098957731</v>
      </c>
      <c r="P346" s="38">
        <f t="shared" si="276"/>
        <v>4.406050528229331</v>
      </c>
      <c r="Q346" s="38">
        <f t="shared" si="276"/>
        <v>5.9559080986880684</v>
      </c>
      <c r="R346" s="38">
        <f t="shared" si="276"/>
        <v>9.2571608082901733</v>
      </c>
      <c r="S346" s="286"/>
      <c r="T346" s="38">
        <f t="shared" si="276"/>
        <v>4.7949290359326646</v>
      </c>
      <c r="U346" s="38">
        <f t="shared" si="276"/>
        <v>4.0332354027894617</v>
      </c>
      <c r="V346" s="38">
        <f t="shared" si="276"/>
        <v>3.6484791440159965</v>
      </c>
      <c r="W346" s="38">
        <f t="shared" si="276"/>
        <v>4.8204389875854963</v>
      </c>
      <c r="X346" s="38">
        <f t="shared" si="276"/>
        <v>4.2871493958662947</v>
      </c>
      <c r="Y346" s="38">
        <f t="shared" si="276"/>
        <v>4.2167503005544615</v>
      </c>
      <c r="Z346" s="38">
        <f t="shared" si="276"/>
        <v>4.1824413730808976</v>
      </c>
      <c r="AA346" s="38">
        <f t="shared" si="276"/>
        <v>4.0080902319131866</v>
      </c>
      <c r="AB346" s="38">
        <f t="shared" si="276"/>
        <v>3.9933490749526985</v>
      </c>
      <c r="AC346" s="38">
        <f t="shared" si="276"/>
        <v>4.034453988040827</v>
      </c>
      <c r="AD346" s="38">
        <f t="shared" si="276"/>
        <v>4.0533533136304172</v>
      </c>
      <c r="AE346" s="38">
        <f t="shared" si="276"/>
        <v>4.5031102888270595</v>
      </c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</row>
    <row r="347" spans="1:59" ht="12.75" customHeight="1">
      <c r="B347" s="130">
        <v>67</v>
      </c>
      <c r="C347" s="131" t="s">
        <v>89</v>
      </c>
      <c r="D347" s="131"/>
      <c r="E347" s="94" t="s">
        <v>113</v>
      </c>
      <c r="F347" s="94" t="s">
        <v>19</v>
      </c>
      <c r="G347" s="51">
        <f>G143+G147</f>
        <v>1</v>
      </c>
      <c r="H347" s="51">
        <f t="shared" ref="H347:AE349" si="277">H143+H147</f>
        <v>0</v>
      </c>
      <c r="I347" s="51">
        <f t="shared" si="277"/>
        <v>0</v>
      </c>
      <c r="J347" s="51">
        <f t="shared" si="277"/>
        <v>2</v>
      </c>
      <c r="K347" s="51">
        <f t="shared" si="277"/>
        <v>0</v>
      </c>
      <c r="L347" s="51">
        <f t="shared" si="277"/>
        <v>0</v>
      </c>
      <c r="M347" s="51">
        <f t="shared" si="277"/>
        <v>1</v>
      </c>
      <c r="N347" s="51">
        <f>N143+N147</f>
        <v>0</v>
      </c>
      <c r="O347" s="51">
        <f t="shared" si="277"/>
        <v>0</v>
      </c>
      <c r="P347" s="51">
        <f t="shared" si="277"/>
        <v>0</v>
      </c>
      <c r="Q347" s="51">
        <f t="shared" si="277"/>
        <v>0</v>
      </c>
      <c r="R347" s="51">
        <f t="shared" si="277"/>
        <v>0</v>
      </c>
      <c r="S347" s="286"/>
      <c r="T347" s="51">
        <f t="shared" si="277"/>
        <v>1</v>
      </c>
      <c r="U347" s="51">
        <f t="shared" si="277"/>
        <v>1</v>
      </c>
      <c r="V347" s="51">
        <f t="shared" si="277"/>
        <v>1</v>
      </c>
      <c r="W347" s="51">
        <f t="shared" si="277"/>
        <v>3</v>
      </c>
      <c r="X347" s="51">
        <f t="shared" si="277"/>
        <v>3</v>
      </c>
      <c r="Y347" s="51">
        <f t="shared" si="277"/>
        <v>3</v>
      </c>
      <c r="Z347" s="51">
        <f t="shared" si="277"/>
        <v>4</v>
      </c>
      <c r="AA347" s="51">
        <f t="shared" si="277"/>
        <v>4</v>
      </c>
      <c r="AB347" s="51">
        <f t="shared" si="277"/>
        <v>4</v>
      </c>
      <c r="AC347" s="51">
        <f t="shared" si="277"/>
        <v>4</v>
      </c>
      <c r="AD347" s="51">
        <f t="shared" si="277"/>
        <v>4</v>
      </c>
      <c r="AE347" s="51">
        <f t="shared" si="277"/>
        <v>4</v>
      </c>
    </row>
    <row r="348" spans="1:59" ht="15" customHeight="1">
      <c r="B348" s="130"/>
      <c r="C348" s="131" t="s">
        <v>89</v>
      </c>
      <c r="D348" s="131"/>
      <c r="E348" s="94" t="s">
        <v>114</v>
      </c>
      <c r="F348" s="94" t="s">
        <v>19</v>
      </c>
      <c r="G348" s="51">
        <f>G144+G148</f>
        <v>2</v>
      </c>
      <c r="H348" s="51">
        <f t="shared" si="277"/>
        <v>0</v>
      </c>
      <c r="I348" s="51">
        <f t="shared" si="277"/>
        <v>0</v>
      </c>
      <c r="J348" s="51">
        <f t="shared" si="277"/>
        <v>2</v>
      </c>
      <c r="K348" s="51">
        <f t="shared" si="277"/>
        <v>0</v>
      </c>
      <c r="L348" s="51">
        <f t="shared" si="277"/>
        <v>0</v>
      </c>
      <c r="M348" s="51">
        <f t="shared" si="277"/>
        <v>1</v>
      </c>
      <c r="N348" s="51">
        <f t="shared" si="277"/>
        <v>0</v>
      </c>
      <c r="O348" s="51">
        <f t="shared" si="277"/>
        <v>0</v>
      </c>
      <c r="P348" s="51">
        <f t="shared" si="277"/>
        <v>0</v>
      </c>
      <c r="Q348" s="51">
        <f t="shared" si="277"/>
        <v>0</v>
      </c>
      <c r="R348" s="51">
        <f t="shared" si="277"/>
        <v>0</v>
      </c>
      <c r="S348" s="286"/>
      <c r="T348" s="51">
        <f t="shared" si="277"/>
        <v>2</v>
      </c>
      <c r="U348" s="51">
        <f t="shared" si="277"/>
        <v>2</v>
      </c>
      <c r="V348" s="51">
        <f t="shared" si="277"/>
        <v>2</v>
      </c>
      <c r="W348" s="51">
        <f t="shared" si="277"/>
        <v>4</v>
      </c>
      <c r="X348" s="51">
        <f t="shared" si="277"/>
        <v>4</v>
      </c>
      <c r="Y348" s="51">
        <f t="shared" si="277"/>
        <v>4</v>
      </c>
      <c r="Z348" s="51">
        <f t="shared" si="277"/>
        <v>5</v>
      </c>
      <c r="AA348" s="51">
        <f t="shared" si="277"/>
        <v>5</v>
      </c>
      <c r="AB348" s="51">
        <f t="shared" si="277"/>
        <v>5</v>
      </c>
      <c r="AC348" s="51">
        <f t="shared" si="277"/>
        <v>5</v>
      </c>
      <c r="AD348" s="51">
        <f t="shared" si="277"/>
        <v>5</v>
      </c>
      <c r="AE348" s="51">
        <f t="shared" si="277"/>
        <v>5</v>
      </c>
    </row>
    <row r="349" spans="1:59" ht="15" customHeight="1">
      <c r="B349" s="130"/>
      <c r="C349" s="131" t="s">
        <v>89</v>
      </c>
      <c r="D349" s="131"/>
      <c r="E349" s="102" t="s">
        <v>115</v>
      </c>
      <c r="F349" s="94" t="s">
        <v>19</v>
      </c>
      <c r="G349" s="51">
        <f>G145+G149</f>
        <v>0</v>
      </c>
      <c r="H349" s="51">
        <f t="shared" si="277"/>
        <v>0</v>
      </c>
      <c r="I349" s="51">
        <f t="shared" si="277"/>
        <v>0</v>
      </c>
      <c r="J349" s="51">
        <f t="shared" si="277"/>
        <v>1</v>
      </c>
      <c r="K349" s="51">
        <f t="shared" si="277"/>
        <v>0</v>
      </c>
      <c r="L349" s="51">
        <f t="shared" si="277"/>
        <v>0</v>
      </c>
      <c r="M349" s="51">
        <f t="shared" si="277"/>
        <v>0</v>
      </c>
      <c r="N349" s="51">
        <f t="shared" si="277"/>
        <v>1</v>
      </c>
      <c r="O349" s="51">
        <f t="shared" si="277"/>
        <v>3</v>
      </c>
      <c r="P349" s="51">
        <f t="shared" si="277"/>
        <v>0</v>
      </c>
      <c r="Q349" s="51">
        <f t="shared" si="277"/>
        <v>0</v>
      </c>
      <c r="R349" s="51">
        <f t="shared" si="277"/>
        <v>0</v>
      </c>
      <c r="S349" s="286"/>
      <c r="T349" s="51">
        <f t="shared" si="277"/>
        <v>0</v>
      </c>
      <c r="U349" s="51">
        <f t="shared" si="277"/>
        <v>0</v>
      </c>
      <c r="V349" s="51">
        <f t="shared" si="277"/>
        <v>0</v>
      </c>
      <c r="W349" s="51">
        <f t="shared" si="277"/>
        <v>1</v>
      </c>
      <c r="X349" s="51">
        <f t="shared" si="277"/>
        <v>1</v>
      </c>
      <c r="Y349" s="51">
        <f t="shared" si="277"/>
        <v>1</v>
      </c>
      <c r="Z349" s="51">
        <f t="shared" si="277"/>
        <v>1</v>
      </c>
      <c r="AA349" s="51">
        <f t="shared" si="277"/>
        <v>2</v>
      </c>
      <c r="AB349" s="51">
        <f t="shared" si="277"/>
        <v>5</v>
      </c>
      <c r="AC349" s="51">
        <f t="shared" si="277"/>
        <v>5</v>
      </c>
      <c r="AD349" s="51">
        <f t="shared" si="277"/>
        <v>5</v>
      </c>
      <c r="AE349" s="51">
        <f t="shared" si="277"/>
        <v>5</v>
      </c>
    </row>
    <row r="350" spans="1:59" ht="12.75">
      <c r="B350" s="130"/>
      <c r="C350" s="132" t="s">
        <v>237</v>
      </c>
      <c r="D350" s="132"/>
      <c r="E350" s="132"/>
      <c r="F350" s="94" t="s">
        <v>19</v>
      </c>
      <c r="G350" s="50">
        <f>G347+G348+G349</f>
        <v>3</v>
      </c>
      <c r="H350" s="50">
        <f t="shared" ref="H350:AE350" si="278">H347+H348+H349</f>
        <v>0</v>
      </c>
      <c r="I350" s="50">
        <f t="shared" si="278"/>
        <v>0</v>
      </c>
      <c r="J350" s="50">
        <f t="shared" si="278"/>
        <v>5</v>
      </c>
      <c r="K350" s="50">
        <f t="shared" si="278"/>
        <v>0</v>
      </c>
      <c r="L350" s="50">
        <f t="shared" si="278"/>
        <v>0</v>
      </c>
      <c r="M350" s="50">
        <f t="shared" si="278"/>
        <v>2</v>
      </c>
      <c r="N350" s="50">
        <f>N347+N348+N349</f>
        <v>1</v>
      </c>
      <c r="O350" s="50">
        <f t="shared" si="278"/>
        <v>3</v>
      </c>
      <c r="P350" s="50">
        <f t="shared" si="278"/>
        <v>0</v>
      </c>
      <c r="Q350" s="50">
        <f t="shared" si="278"/>
        <v>0</v>
      </c>
      <c r="R350" s="50">
        <f t="shared" si="278"/>
        <v>0</v>
      </c>
      <c r="S350" s="286"/>
      <c r="T350" s="50">
        <f>T347+T348+T349</f>
        <v>3</v>
      </c>
      <c r="U350" s="50">
        <f t="shared" si="278"/>
        <v>3</v>
      </c>
      <c r="V350" s="50">
        <f t="shared" si="278"/>
        <v>3</v>
      </c>
      <c r="W350" s="50">
        <f t="shared" si="278"/>
        <v>8</v>
      </c>
      <c r="X350" s="50">
        <f t="shared" si="278"/>
        <v>8</v>
      </c>
      <c r="Y350" s="50">
        <f t="shared" si="278"/>
        <v>8</v>
      </c>
      <c r="Z350" s="50">
        <f t="shared" si="278"/>
        <v>10</v>
      </c>
      <c r="AA350" s="50">
        <f t="shared" si="278"/>
        <v>11</v>
      </c>
      <c r="AB350" s="50">
        <f t="shared" si="278"/>
        <v>14</v>
      </c>
      <c r="AC350" s="50">
        <f t="shared" si="278"/>
        <v>14</v>
      </c>
      <c r="AD350" s="50">
        <f t="shared" si="278"/>
        <v>14</v>
      </c>
      <c r="AE350" s="50">
        <f t="shared" si="278"/>
        <v>14</v>
      </c>
    </row>
    <row r="351" spans="1:59" ht="15" customHeight="1">
      <c r="B351" s="130"/>
      <c r="C351" s="133" t="s">
        <v>96</v>
      </c>
      <c r="D351" s="133"/>
      <c r="E351" s="133"/>
      <c r="F351" s="98" t="s">
        <v>31</v>
      </c>
      <c r="G351" s="52">
        <f>G151</f>
        <v>3</v>
      </c>
      <c r="H351" s="52">
        <f t="shared" ref="H351:AE351" si="279">H151</f>
        <v>3</v>
      </c>
      <c r="I351" s="52">
        <f t="shared" si="279"/>
        <v>3</v>
      </c>
      <c r="J351" s="52">
        <f t="shared" si="279"/>
        <v>3</v>
      </c>
      <c r="K351" s="52">
        <f t="shared" si="279"/>
        <v>3</v>
      </c>
      <c r="L351" s="52">
        <f t="shared" si="279"/>
        <v>3</v>
      </c>
      <c r="M351" s="52">
        <f t="shared" si="279"/>
        <v>3</v>
      </c>
      <c r="N351" s="52">
        <f t="shared" si="279"/>
        <v>3</v>
      </c>
      <c r="O351" s="52">
        <f t="shared" si="279"/>
        <v>3</v>
      </c>
      <c r="P351" s="52">
        <f t="shared" si="279"/>
        <v>3</v>
      </c>
      <c r="Q351" s="52">
        <f t="shared" si="279"/>
        <v>3</v>
      </c>
      <c r="R351" s="52">
        <f t="shared" si="279"/>
        <v>3</v>
      </c>
      <c r="S351" s="286"/>
      <c r="T351" s="52">
        <f>T151</f>
        <v>0</v>
      </c>
      <c r="U351" s="52">
        <f t="shared" si="279"/>
        <v>0</v>
      </c>
      <c r="V351" s="52">
        <f t="shared" si="279"/>
        <v>0</v>
      </c>
      <c r="W351" s="52">
        <f t="shared" si="279"/>
        <v>0</v>
      </c>
      <c r="X351" s="52">
        <f t="shared" si="279"/>
        <v>0</v>
      </c>
      <c r="Y351" s="52">
        <f t="shared" si="279"/>
        <v>0</v>
      </c>
      <c r="Z351" s="52">
        <f t="shared" si="279"/>
        <v>0</v>
      </c>
      <c r="AA351" s="52">
        <f t="shared" si="279"/>
        <v>0</v>
      </c>
      <c r="AB351" s="52">
        <f t="shared" si="279"/>
        <v>0</v>
      </c>
      <c r="AC351" s="52">
        <f t="shared" si="279"/>
        <v>0</v>
      </c>
      <c r="AD351" s="52">
        <f t="shared" si="279"/>
        <v>0</v>
      </c>
      <c r="AE351" s="52">
        <f t="shared" si="279"/>
        <v>0</v>
      </c>
    </row>
    <row r="352" spans="1:59" s="11" customFormat="1" ht="15.75" customHeight="1">
      <c r="A352" s="5"/>
      <c r="B352" s="130"/>
      <c r="C352" s="134" t="s">
        <v>238</v>
      </c>
      <c r="D352" s="134"/>
      <c r="E352" s="134"/>
      <c r="F352" s="94" t="s">
        <v>32</v>
      </c>
      <c r="G352" s="38">
        <f>G350/G351</f>
        <v>1</v>
      </c>
      <c r="H352" s="38">
        <f t="shared" ref="H352:AE352" si="280">H350/H351</f>
        <v>0</v>
      </c>
      <c r="I352" s="38">
        <f t="shared" si="280"/>
        <v>0</v>
      </c>
      <c r="J352" s="38">
        <f t="shared" si="280"/>
        <v>1.6666666666666667</v>
      </c>
      <c r="K352" s="38">
        <f t="shared" si="280"/>
        <v>0</v>
      </c>
      <c r="L352" s="38">
        <f t="shared" si="280"/>
        <v>0</v>
      </c>
      <c r="M352" s="38">
        <f t="shared" si="280"/>
        <v>0.66666666666666663</v>
      </c>
      <c r="N352" s="38">
        <f t="shared" si="280"/>
        <v>0.33333333333333331</v>
      </c>
      <c r="O352" s="38">
        <f t="shared" si="280"/>
        <v>1</v>
      </c>
      <c r="P352" s="38">
        <f t="shared" si="280"/>
        <v>0</v>
      </c>
      <c r="Q352" s="38">
        <f t="shared" si="280"/>
        <v>0</v>
      </c>
      <c r="R352" s="38">
        <f t="shared" si="280"/>
        <v>0</v>
      </c>
      <c r="S352" s="286"/>
      <c r="T352" s="38" t="e">
        <f>T350/T351</f>
        <v>#DIV/0!</v>
      </c>
      <c r="U352" s="38" t="e">
        <f t="shared" si="280"/>
        <v>#DIV/0!</v>
      </c>
      <c r="V352" s="38" t="e">
        <f t="shared" si="280"/>
        <v>#DIV/0!</v>
      </c>
      <c r="W352" s="38" t="e">
        <f t="shared" si="280"/>
        <v>#DIV/0!</v>
      </c>
      <c r="X352" s="38" t="e">
        <f t="shared" si="280"/>
        <v>#DIV/0!</v>
      </c>
      <c r="Y352" s="38" t="e">
        <f t="shared" si="280"/>
        <v>#DIV/0!</v>
      </c>
      <c r="Z352" s="38" t="e">
        <f t="shared" si="280"/>
        <v>#DIV/0!</v>
      </c>
      <c r="AA352" s="38" t="e">
        <f t="shared" si="280"/>
        <v>#DIV/0!</v>
      </c>
      <c r="AB352" s="38" t="e">
        <f t="shared" si="280"/>
        <v>#DIV/0!</v>
      </c>
      <c r="AC352" s="38" t="e">
        <f t="shared" si="280"/>
        <v>#DIV/0!</v>
      </c>
      <c r="AD352" s="38" t="e">
        <f t="shared" si="280"/>
        <v>#DIV/0!</v>
      </c>
      <c r="AE352" s="38" t="e">
        <f t="shared" si="280"/>
        <v>#DIV/0!</v>
      </c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</row>
    <row r="353" spans="1:59">
      <c r="C353" s="48"/>
      <c r="E353" s="49"/>
      <c r="F353" s="48"/>
      <c r="K353" s="5"/>
    </row>
    <row r="354" spans="1:59">
      <c r="C354" s="48"/>
      <c r="E354" s="49"/>
      <c r="F354" s="48"/>
      <c r="K354" s="5"/>
    </row>
    <row r="355" spans="1:59">
      <c r="C355" s="48"/>
      <c r="E355" s="49"/>
      <c r="F355" s="48"/>
      <c r="J355" s="128"/>
      <c r="K355" s="129"/>
      <c r="AH355" s="55"/>
      <c r="AI355" s="55"/>
      <c r="AJ355" s="55"/>
      <c r="AK355" s="55"/>
      <c r="AL355" s="55"/>
      <c r="AM355" s="55"/>
      <c r="AN355" s="55"/>
      <c r="AO355" s="55"/>
      <c r="AP355" s="55"/>
      <c r="AQ355" s="55"/>
      <c r="AR355" s="55"/>
      <c r="AS355" s="55"/>
      <c r="AT355" s="55"/>
      <c r="AU355" s="55"/>
      <c r="AV355" s="55"/>
      <c r="AW355" s="55"/>
      <c r="AX355" s="55"/>
      <c r="AY355" s="55"/>
      <c r="AZ355" s="55"/>
      <c r="BA355" s="55"/>
      <c r="BB355" s="55"/>
      <c r="BC355" s="55"/>
      <c r="BD355" s="55"/>
      <c r="BE355" s="55"/>
      <c r="BF355" s="55"/>
      <c r="BG355" s="55"/>
    </row>
    <row r="356" spans="1:59">
      <c r="C356" s="48"/>
      <c r="E356" s="49"/>
      <c r="F356" s="48"/>
      <c r="K356" s="5"/>
    </row>
    <row r="357" spans="1:59">
      <c r="C357" s="48"/>
      <c r="E357" s="49"/>
      <c r="F357" s="48"/>
      <c r="K357" s="5"/>
    </row>
    <row r="358" spans="1:59">
      <c r="C358" s="48"/>
      <c r="E358" s="49"/>
      <c r="F358" s="48"/>
      <c r="K358" s="5"/>
    </row>
    <row r="359" spans="1:59">
      <c r="C359" s="48"/>
      <c r="E359" s="49"/>
      <c r="F359" s="48"/>
      <c r="K359" s="5"/>
    </row>
    <row r="360" spans="1:59">
      <c r="C360" s="48"/>
      <c r="E360" s="49"/>
      <c r="F360" s="48"/>
      <c r="K360" s="5"/>
    </row>
    <row r="361" spans="1:59" s="20" customFormat="1">
      <c r="A361" s="5"/>
      <c r="B361" s="6"/>
      <c r="C361" s="5"/>
      <c r="D361" s="5"/>
      <c r="E361" s="5"/>
      <c r="F361" s="5"/>
      <c r="G361" s="5"/>
      <c r="H361" s="5"/>
      <c r="I361" s="5"/>
      <c r="J361" s="5"/>
      <c r="K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</row>
    <row r="362" spans="1:59" s="20" customFormat="1">
      <c r="A362" s="5"/>
      <c r="B362" s="6"/>
      <c r="C362" s="5"/>
      <c r="D362" s="5"/>
      <c r="E362" s="53"/>
      <c r="F362" s="5"/>
      <c r="G362" s="5"/>
      <c r="H362" s="5"/>
      <c r="I362" s="5"/>
      <c r="J362"/>
      <c r="K362"/>
      <c r="L362"/>
      <c r="M362"/>
      <c r="N362"/>
      <c r="O362"/>
      <c r="P362"/>
      <c r="Q362"/>
      <c r="R362"/>
      <c r="S362"/>
      <c r="T362"/>
      <c r="U362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</row>
    <row r="363" spans="1:59">
      <c r="J363"/>
      <c r="K363"/>
      <c r="L363"/>
      <c r="M363"/>
      <c r="N363"/>
      <c r="O363"/>
      <c r="P363"/>
      <c r="Q363"/>
      <c r="R363"/>
      <c r="S363"/>
      <c r="T363"/>
      <c r="U363"/>
    </row>
    <row r="364" spans="1:59">
      <c r="J364"/>
      <c r="K364"/>
      <c r="L364"/>
      <c r="M364"/>
      <c r="N364"/>
      <c r="O364"/>
      <c r="P364"/>
      <c r="Q364"/>
      <c r="R364"/>
      <c r="S364"/>
      <c r="T364"/>
      <c r="U364"/>
    </row>
    <row r="367" spans="1:59">
      <c r="AH367" s="55"/>
      <c r="AI367" s="55"/>
      <c r="AJ367" s="55"/>
      <c r="AK367" s="55"/>
      <c r="AL367" s="55"/>
      <c r="AM367" s="55"/>
      <c r="AN367" s="55"/>
      <c r="AO367" s="55"/>
      <c r="AP367" s="55"/>
      <c r="AQ367" s="55"/>
      <c r="AR367" s="55"/>
      <c r="AS367" s="55"/>
      <c r="AT367" s="55"/>
      <c r="AU367" s="55"/>
      <c r="AV367" s="55"/>
      <c r="AW367" s="55"/>
      <c r="AX367" s="55"/>
      <c r="AY367" s="55"/>
      <c r="AZ367" s="55"/>
      <c r="BA367" s="55"/>
      <c r="BB367" s="55"/>
      <c r="BC367" s="55"/>
      <c r="BD367" s="55"/>
      <c r="BE367" s="55"/>
      <c r="BF367" s="55"/>
      <c r="BG367" s="55"/>
    </row>
    <row r="368" spans="1:59">
      <c r="AH368" s="55"/>
      <c r="AI368" s="55"/>
      <c r="AJ368" s="55"/>
      <c r="AK368" s="55"/>
      <c r="AL368" s="55"/>
      <c r="AM368" s="55"/>
      <c r="AN368" s="55"/>
      <c r="AO368" s="55"/>
      <c r="AP368" s="55"/>
      <c r="AQ368" s="55"/>
      <c r="AR368" s="55"/>
      <c r="AS368" s="55"/>
      <c r="AT368" s="55"/>
      <c r="AU368" s="55"/>
      <c r="AV368" s="55"/>
      <c r="AW368" s="55"/>
      <c r="AX368" s="55"/>
      <c r="AY368" s="55"/>
      <c r="AZ368" s="55"/>
      <c r="BA368" s="55"/>
      <c r="BB368" s="55"/>
      <c r="BC368" s="55"/>
      <c r="BD368" s="55"/>
      <c r="BE368" s="55"/>
      <c r="BF368" s="55"/>
      <c r="BG368" s="55"/>
    </row>
    <row r="369" spans="34:59">
      <c r="AH369" s="55"/>
      <c r="AI369" s="55"/>
      <c r="AJ369" s="55"/>
      <c r="AK369" s="55"/>
      <c r="AL369" s="55"/>
      <c r="AM369" s="55"/>
      <c r="AN369" s="55"/>
      <c r="AO369" s="55"/>
      <c r="AP369" s="55"/>
      <c r="AQ369" s="55"/>
      <c r="AR369" s="55"/>
      <c r="AS369" s="55"/>
      <c r="AT369" s="55"/>
      <c r="AU369" s="55"/>
      <c r="AV369" s="55"/>
      <c r="AW369" s="55"/>
      <c r="AX369" s="55"/>
      <c r="AY369" s="55"/>
      <c r="AZ369" s="55"/>
      <c r="BA369" s="55"/>
      <c r="BB369" s="55"/>
      <c r="BC369" s="55"/>
      <c r="BD369" s="55"/>
      <c r="BE369" s="55"/>
      <c r="BF369" s="55"/>
      <c r="BG369" s="55"/>
    </row>
    <row r="370" spans="34:59">
      <c r="AH370" s="55"/>
      <c r="AI370" s="55"/>
      <c r="AJ370" s="55"/>
      <c r="AK370" s="55"/>
      <c r="AL370" s="55"/>
      <c r="AM370" s="55"/>
      <c r="AN370" s="55"/>
      <c r="AO370" s="55"/>
      <c r="AP370" s="55"/>
      <c r="AQ370" s="55"/>
      <c r="AR370" s="55"/>
      <c r="AS370" s="55"/>
      <c r="AT370" s="55"/>
      <c r="AU370" s="55"/>
      <c r="AV370" s="55"/>
      <c r="AW370" s="55"/>
      <c r="AX370" s="55"/>
      <c r="AY370" s="55"/>
      <c r="AZ370" s="55"/>
      <c r="BA370" s="55"/>
      <c r="BB370" s="55"/>
      <c r="BC370" s="55"/>
      <c r="BD370" s="55"/>
      <c r="BE370" s="55"/>
      <c r="BF370" s="55"/>
      <c r="BG370" s="55"/>
    </row>
    <row r="371" spans="34:59">
      <c r="AH371" s="55"/>
      <c r="AI371" s="55"/>
      <c r="AJ371" s="55"/>
      <c r="AK371" s="55"/>
      <c r="AL371" s="55"/>
      <c r="AM371" s="55"/>
      <c r="AN371" s="55"/>
      <c r="AO371" s="55"/>
      <c r="AP371" s="55"/>
      <c r="AQ371" s="55"/>
      <c r="AR371" s="55"/>
      <c r="AS371" s="55"/>
      <c r="AT371" s="55"/>
      <c r="AU371" s="55"/>
      <c r="AV371" s="55"/>
      <c r="AW371" s="55"/>
      <c r="AX371" s="55"/>
      <c r="AY371" s="55"/>
      <c r="AZ371" s="55"/>
      <c r="BA371" s="55"/>
      <c r="BB371" s="55"/>
      <c r="BC371" s="55"/>
      <c r="BD371" s="55"/>
      <c r="BE371" s="55"/>
      <c r="BF371" s="55"/>
      <c r="BG371" s="55"/>
    </row>
    <row r="372" spans="34:59">
      <c r="AH372" s="55"/>
      <c r="AI372" s="55"/>
      <c r="AJ372" s="55"/>
      <c r="AK372" s="55"/>
      <c r="AL372" s="55"/>
      <c r="AM372" s="55"/>
      <c r="AN372" s="55"/>
      <c r="AO372" s="55"/>
      <c r="AP372" s="55"/>
      <c r="AQ372" s="55"/>
      <c r="AR372" s="55"/>
      <c r="AS372" s="55"/>
      <c r="AT372" s="55"/>
      <c r="AU372" s="55"/>
      <c r="AV372" s="55"/>
      <c r="AW372" s="55"/>
      <c r="AX372" s="55"/>
      <c r="AY372" s="55"/>
      <c r="AZ372" s="55"/>
      <c r="BA372" s="55"/>
      <c r="BB372" s="55"/>
      <c r="BC372" s="55"/>
      <c r="BD372" s="55"/>
      <c r="BE372" s="55"/>
      <c r="BF372" s="55"/>
      <c r="BG372" s="55"/>
    </row>
    <row r="373" spans="34:59">
      <c r="AH373" s="55"/>
      <c r="AI373" s="55"/>
      <c r="AJ373" s="55"/>
      <c r="AK373" s="55"/>
      <c r="AL373" s="55"/>
      <c r="AM373" s="55"/>
      <c r="AN373" s="55"/>
      <c r="AO373" s="55"/>
      <c r="AP373" s="55"/>
      <c r="AQ373" s="55"/>
      <c r="AR373" s="55"/>
      <c r="AS373" s="55"/>
      <c r="AT373" s="55"/>
      <c r="AU373" s="55"/>
      <c r="AV373" s="55"/>
      <c r="AW373" s="55"/>
      <c r="AX373" s="55"/>
      <c r="AY373" s="55"/>
      <c r="AZ373" s="55"/>
      <c r="BA373" s="55"/>
      <c r="BB373" s="55"/>
      <c r="BC373" s="55"/>
      <c r="BD373" s="55"/>
      <c r="BE373" s="55"/>
      <c r="BF373" s="55"/>
      <c r="BG373" s="55"/>
    </row>
    <row r="374" spans="34:59">
      <c r="AH374" s="55"/>
      <c r="AI374" s="55"/>
      <c r="AJ374" s="55"/>
      <c r="AK374" s="55"/>
      <c r="AL374" s="55"/>
      <c r="AM374" s="55"/>
      <c r="AN374" s="55"/>
      <c r="AO374" s="55"/>
      <c r="AP374" s="55"/>
      <c r="AQ374" s="55"/>
      <c r="AR374" s="55"/>
      <c r="AS374" s="55"/>
      <c r="AT374" s="55"/>
      <c r="AU374" s="55"/>
      <c r="AV374" s="55"/>
      <c r="AW374" s="55"/>
      <c r="AX374" s="55"/>
      <c r="AY374" s="55"/>
      <c r="AZ374" s="55"/>
      <c r="BA374" s="55"/>
      <c r="BB374" s="55"/>
      <c r="BC374" s="55"/>
      <c r="BD374" s="55"/>
      <c r="BE374" s="55"/>
      <c r="BF374" s="55"/>
      <c r="BG374" s="55"/>
    </row>
    <row r="375" spans="34:59">
      <c r="AH375" s="55"/>
      <c r="AI375" s="55"/>
      <c r="AJ375" s="55"/>
      <c r="AK375" s="55"/>
      <c r="AL375" s="55"/>
      <c r="AM375" s="55"/>
      <c r="AN375" s="55"/>
      <c r="AO375" s="55"/>
      <c r="AP375" s="55"/>
      <c r="AQ375" s="55"/>
      <c r="AR375" s="55"/>
      <c r="AS375" s="55"/>
      <c r="AT375" s="55"/>
      <c r="AU375" s="55"/>
      <c r="AV375" s="55"/>
      <c r="AW375" s="55"/>
      <c r="AX375" s="55"/>
      <c r="AY375" s="55"/>
      <c r="AZ375" s="55"/>
      <c r="BA375" s="55"/>
      <c r="BB375" s="55"/>
      <c r="BC375" s="55"/>
      <c r="BD375" s="55"/>
      <c r="BE375" s="55"/>
      <c r="BF375" s="55"/>
      <c r="BG375" s="55"/>
    </row>
    <row r="376" spans="34:59">
      <c r="AH376" s="55"/>
      <c r="AI376" s="55"/>
      <c r="AJ376" s="55"/>
      <c r="AK376" s="55"/>
      <c r="AL376" s="55"/>
      <c r="AM376" s="55"/>
      <c r="AN376" s="55"/>
      <c r="AO376" s="55"/>
      <c r="AP376" s="55"/>
      <c r="AQ376" s="55"/>
      <c r="AR376" s="55"/>
      <c r="AS376" s="55"/>
      <c r="AT376" s="55"/>
      <c r="AU376" s="55"/>
      <c r="AV376" s="55"/>
      <c r="AW376" s="55"/>
      <c r="AX376" s="55"/>
      <c r="AY376" s="55"/>
      <c r="AZ376" s="55"/>
      <c r="BA376" s="55"/>
      <c r="BB376" s="55"/>
      <c r="BC376" s="55"/>
      <c r="BD376" s="55"/>
      <c r="BE376" s="55"/>
      <c r="BF376" s="55"/>
      <c r="BG376" s="55"/>
    </row>
    <row r="377" spans="34:59">
      <c r="AH377" s="55"/>
      <c r="AI377" s="55"/>
      <c r="AJ377" s="55"/>
      <c r="AK377" s="55"/>
      <c r="AL377" s="55"/>
      <c r="AM377" s="55"/>
      <c r="AN377" s="55"/>
      <c r="AO377" s="55"/>
      <c r="AP377" s="55"/>
      <c r="AQ377" s="55"/>
      <c r="AR377" s="55"/>
      <c r="AS377" s="55"/>
      <c r="AT377" s="55"/>
      <c r="AU377" s="55"/>
      <c r="AV377" s="55"/>
      <c r="AW377" s="55"/>
      <c r="AX377" s="55"/>
      <c r="AY377" s="55"/>
      <c r="AZ377" s="55"/>
      <c r="BA377" s="55"/>
      <c r="BB377" s="55"/>
      <c r="BC377" s="55"/>
      <c r="BD377" s="55"/>
      <c r="BE377" s="55"/>
      <c r="BF377" s="55"/>
      <c r="BG377" s="55"/>
    </row>
    <row r="378" spans="34:59">
      <c r="AH378" s="55"/>
      <c r="AI378" s="55"/>
      <c r="AJ378" s="55"/>
      <c r="AK378" s="55"/>
      <c r="AL378" s="55"/>
      <c r="AM378" s="55"/>
      <c r="AN378" s="55"/>
      <c r="AO378" s="55"/>
      <c r="AP378" s="55"/>
      <c r="AQ378" s="55"/>
      <c r="AR378" s="55"/>
      <c r="AS378" s="55"/>
      <c r="AT378" s="55"/>
      <c r="AU378" s="55"/>
      <c r="AV378" s="55"/>
      <c r="AW378" s="55"/>
      <c r="AX378" s="55"/>
      <c r="AY378" s="55"/>
      <c r="AZ378" s="55"/>
      <c r="BA378" s="55"/>
      <c r="BB378" s="55"/>
      <c r="BC378" s="55"/>
      <c r="BD378" s="55"/>
      <c r="BE378" s="55"/>
      <c r="BF378" s="55"/>
      <c r="BG378" s="55"/>
    </row>
    <row r="379" spans="34:59">
      <c r="AH379" s="55"/>
      <c r="AI379" s="55"/>
      <c r="AJ379" s="55"/>
      <c r="AK379" s="55"/>
      <c r="AL379" s="55"/>
      <c r="AM379" s="55"/>
      <c r="AN379" s="55"/>
      <c r="AO379" s="55"/>
      <c r="AP379" s="55"/>
      <c r="AQ379" s="55"/>
      <c r="AR379" s="55"/>
      <c r="AS379" s="55"/>
      <c r="AT379" s="55"/>
      <c r="AU379" s="55"/>
      <c r="AV379" s="55"/>
      <c r="AW379" s="55"/>
      <c r="AX379" s="55"/>
      <c r="AY379" s="55"/>
      <c r="AZ379" s="55"/>
      <c r="BA379" s="55"/>
      <c r="BB379" s="55"/>
      <c r="BC379" s="55"/>
      <c r="BD379" s="55"/>
      <c r="BE379" s="55"/>
      <c r="BF379" s="55"/>
      <c r="BG379" s="55"/>
    </row>
  </sheetData>
  <mergeCells count="471">
    <mergeCell ref="A1:AE1"/>
    <mergeCell ref="A2:AE2"/>
    <mergeCell ref="A3:AE3"/>
    <mergeCell ref="A4:A5"/>
    <mergeCell ref="B4:D5"/>
    <mergeCell ref="E4:F5"/>
    <mergeCell ref="G4:G5"/>
    <mergeCell ref="H4:H5"/>
    <mergeCell ref="I4:I5"/>
    <mergeCell ref="J4:J5"/>
    <mergeCell ref="AC4:AC5"/>
    <mergeCell ref="AD4:AD5"/>
    <mergeCell ref="AE4:AE5"/>
    <mergeCell ref="W4:W5"/>
    <mergeCell ref="X4:X5"/>
    <mergeCell ref="Y4:Y5"/>
    <mergeCell ref="Z4:Z5"/>
    <mergeCell ref="AA4:AA5"/>
    <mergeCell ref="AB4:AB5"/>
    <mergeCell ref="Q4:Q5"/>
    <mergeCell ref="R4:R5"/>
    <mergeCell ref="S4:S352"/>
    <mergeCell ref="T4:T5"/>
    <mergeCell ref="U4:U5"/>
    <mergeCell ref="V4:V5"/>
    <mergeCell ref="T105:AE105"/>
    <mergeCell ref="C172:R172"/>
    <mergeCell ref="C10:D10"/>
    <mergeCell ref="C11:E11"/>
    <mergeCell ref="K4:K5"/>
    <mergeCell ref="L4:L5"/>
    <mergeCell ref="M4:M5"/>
    <mergeCell ref="N4:N5"/>
    <mergeCell ref="O4:O5"/>
    <mergeCell ref="P4:P5"/>
    <mergeCell ref="C12:D12"/>
    <mergeCell ref="C13:D13"/>
    <mergeCell ref="C14:D14"/>
    <mergeCell ref="C15:E15"/>
    <mergeCell ref="B6:R6"/>
    <mergeCell ref="T6:AE7"/>
    <mergeCell ref="B7:R7"/>
    <mergeCell ref="B8:B11"/>
    <mergeCell ref="C8:D8"/>
    <mergeCell ref="C9:D9"/>
    <mergeCell ref="B29:B32"/>
    <mergeCell ref="C29:D29"/>
    <mergeCell ref="C30:D30"/>
    <mergeCell ref="BD6:BD7"/>
    <mergeCell ref="BE6:BE7"/>
    <mergeCell ref="BF6:BF7"/>
    <mergeCell ref="BG6:BG7"/>
    <mergeCell ref="AV6:AV7"/>
    <mergeCell ref="AW6:AW7"/>
    <mergeCell ref="AX6:AX7"/>
    <mergeCell ref="AY6:AY7"/>
    <mergeCell ref="AZ6:AZ7"/>
    <mergeCell ref="BA6:BA7"/>
    <mergeCell ref="BB6:BB7"/>
    <mergeCell ref="BC6:BC7"/>
    <mergeCell ref="AO6:AO7"/>
    <mergeCell ref="AP6:AP7"/>
    <mergeCell ref="AQ6:AQ7"/>
    <mergeCell ref="AR6:AR7"/>
    <mergeCell ref="AS6:AS7"/>
    <mergeCell ref="AT6:AT7"/>
    <mergeCell ref="AI6:AI7"/>
    <mergeCell ref="AJ6:AJ7"/>
    <mergeCell ref="AK6:AK7"/>
    <mergeCell ref="AL6:AL7"/>
    <mergeCell ref="AM6:AM7"/>
    <mergeCell ref="AN6:AN7"/>
    <mergeCell ref="C31:D31"/>
    <mergeCell ref="C32:E32"/>
    <mergeCell ref="C33:E33"/>
    <mergeCell ref="B16:B24"/>
    <mergeCell ref="B25:B28"/>
    <mergeCell ref="C25:D25"/>
    <mergeCell ref="C26:D26"/>
    <mergeCell ref="C27:D27"/>
    <mergeCell ref="C28:E28"/>
    <mergeCell ref="C42:E42"/>
    <mergeCell ref="C43:E43"/>
    <mergeCell ref="B44:B47"/>
    <mergeCell ref="C44:D44"/>
    <mergeCell ref="C45:D45"/>
    <mergeCell ref="C46:D46"/>
    <mergeCell ref="C47:E47"/>
    <mergeCell ref="B34:B37"/>
    <mergeCell ref="C34:D34"/>
    <mergeCell ref="C35:D35"/>
    <mergeCell ref="C36:D36"/>
    <mergeCell ref="C37:E37"/>
    <mergeCell ref="B38:B41"/>
    <mergeCell ref="C38:D38"/>
    <mergeCell ref="C39:D39"/>
    <mergeCell ref="C40:D40"/>
    <mergeCell ref="C41:E41"/>
    <mergeCell ref="C72:D72"/>
    <mergeCell ref="B48:B76"/>
    <mergeCell ref="C48:E48"/>
    <mergeCell ref="C49:C52"/>
    <mergeCell ref="D52:E52"/>
    <mergeCell ref="C53:D53"/>
    <mergeCell ref="C54:D54"/>
    <mergeCell ref="C55:D55"/>
    <mergeCell ref="C56:E56"/>
    <mergeCell ref="C57:C70"/>
    <mergeCell ref="D57:E57"/>
    <mergeCell ref="C73:E73"/>
    <mergeCell ref="C74:E74"/>
    <mergeCell ref="C75:E75"/>
    <mergeCell ref="C76:E76"/>
    <mergeCell ref="A89:R89"/>
    <mergeCell ref="T89:AE89"/>
    <mergeCell ref="B81:B84"/>
    <mergeCell ref="C81:D81"/>
    <mergeCell ref="C82:D82"/>
    <mergeCell ref="C83:D83"/>
    <mergeCell ref="C84:E84"/>
    <mergeCell ref="C85:E85"/>
    <mergeCell ref="A6:A88"/>
    <mergeCell ref="B12:B15"/>
    <mergeCell ref="B77:B80"/>
    <mergeCell ref="C77:D77"/>
    <mergeCell ref="C78:D78"/>
    <mergeCell ref="C79:D79"/>
    <mergeCell ref="C80:E80"/>
    <mergeCell ref="B86:B88"/>
    <mergeCell ref="C86:E86"/>
    <mergeCell ref="C87:E87"/>
    <mergeCell ref="C88:E88"/>
    <mergeCell ref="D58:E58"/>
    <mergeCell ref="D62:E62"/>
    <mergeCell ref="D66:E66"/>
    <mergeCell ref="D70:E70"/>
    <mergeCell ref="C71:D71"/>
    <mergeCell ref="C96:D96"/>
    <mergeCell ref="C97:D97"/>
    <mergeCell ref="B98:B100"/>
    <mergeCell ref="C98:D98"/>
    <mergeCell ref="C99:D99"/>
    <mergeCell ref="C100:D100"/>
    <mergeCell ref="A90:A104"/>
    <mergeCell ref="B90:R90"/>
    <mergeCell ref="T90:AE90"/>
    <mergeCell ref="B91:B94"/>
    <mergeCell ref="C91:D91"/>
    <mergeCell ref="C92:D92"/>
    <mergeCell ref="C93:D93"/>
    <mergeCell ref="C94:E94"/>
    <mergeCell ref="B95:B97"/>
    <mergeCell ref="C95:D95"/>
    <mergeCell ref="C119:D119"/>
    <mergeCell ref="C120:D120"/>
    <mergeCell ref="C121:E121"/>
    <mergeCell ref="C122:D122"/>
    <mergeCell ref="C123:D123"/>
    <mergeCell ref="C113:D113"/>
    <mergeCell ref="B101:B104"/>
    <mergeCell ref="C101:D101"/>
    <mergeCell ref="C102:D102"/>
    <mergeCell ref="C103:D103"/>
    <mergeCell ref="C104:E104"/>
    <mergeCell ref="A105:R105"/>
    <mergeCell ref="B107:B110"/>
    <mergeCell ref="C107:D107"/>
    <mergeCell ref="C108:D108"/>
    <mergeCell ref="C109:D109"/>
    <mergeCell ref="C110:E110"/>
    <mergeCell ref="B111:B114"/>
    <mergeCell ref="C111:D111"/>
    <mergeCell ref="C112:D112"/>
    <mergeCell ref="C118:D118"/>
    <mergeCell ref="C114:E114"/>
    <mergeCell ref="A115:R115"/>
    <mergeCell ref="C124:D124"/>
    <mergeCell ref="C125:E125"/>
    <mergeCell ref="C126:F126"/>
    <mergeCell ref="T126:AE126"/>
    <mergeCell ref="B127:B134"/>
    <mergeCell ref="C127:D127"/>
    <mergeCell ref="C128:D128"/>
    <mergeCell ref="C129:D129"/>
    <mergeCell ref="C130:E130"/>
    <mergeCell ref="C131:D131"/>
    <mergeCell ref="C132:D132"/>
    <mergeCell ref="C133:D133"/>
    <mergeCell ref="C134:E134"/>
    <mergeCell ref="T115:AE115"/>
    <mergeCell ref="A116:A152"/>
    <mergeCell ref="B116:R116"/>
    <mergeCell ref="T116:AE116"/>
    <mergeCell ref="C117:F117"/>
    <mergeCell ref="T117:AE117"/>
    <mergeCell ref="B118:B125"/>
    <mergeCell ref="A106:A114"/>
    <mergeCell ref="B106:R106"/>
    <mergeCell ref="B135:B142"/>
    <mergeCell ref="C135:D135"/>
    <mergeCell ref="C136:D136"/>
    <mergeCell ref="C137:D137"/>
    <mergeCell ref="C138:E138"/>
    <mergeCell ref="C139:D139"/>
    <mergeCell ref="C140:D140"/>
    <mergeCell ref="C141:D141"/>
    <mergeCell ref="C142:E142"/>
    <mergeCell ref="B143:B152"/>
    <mergeCell ref="C143:D143"/>
    <mergeCell ref="C144:D144"/>
    <mergeCell ref="C145:D145"/>
    <mergeCell ref="C146:E146"/>
    <mergeCell ref="C147:D147"/>
    <mergeCell ref="C148:D148"/>
    <mergeCell ref="C149:D149"/>
    <mergeCell ref="C150:E150"/>
    <mergeCell ref="C151:E151"/>
    <mergeCell ref="C152:E152"/>
    <mergeCell ref="A153:R153"/>
    <mergeCell ref="T153:AE153"/>
    <mergeCell ref="A154:A196"/>
    <mergeCell ref="B154:R154"/>
    <mergeCell ref="T154:AE154"/>
    <mergeCell ref="C155:R155"/>
    <mergeCell ref="T155:AE155"/>
    <mergeCell ref="T172:AE172"/>
    <mergeCell ref="B156:B163"/>
    <mergeCell ref="C156:D156"/>
    <mergeCell ref="C157:D157"/>
    <mergeCell ref="C158:D158"/>
    <mergeCell ref="C159:E159"/>
    <mergeCell ref="C160:D160"/>
    <mergeCell ref="C161:D161"/>
    <mergeCell ref="C162:D162"/>
    <mergeCell ref="C163:E163"/>
    <mergeCell ref="B164:B171"/>
    <mergeCell ref="C164:D164"/>
    <mergeCell ref="C165:D165"/>
    <mergeCell ref="C166:D166"/>
    <mergeCell ref="C167:E167"/>
    <mergeCell ref="C168:D168"/>
    <mergeCell ref="C169:D169"/>
    <mergeCell ref="C170:D170"/>
    <mergeCell ref="C171:E171"/>
    <mergeCell ref="B173:B180"/>
    <mergeCell ref="C173:D173"/>
    <mergeCell ref="C174:D174"/>
    <mergeCell ref="C175:D175"/>
    <mergeCell ref="C176:E176"/>
    <mergeCell ref="C177:D177"/>
    <mergeCell ref="C178:D178"/>
    <mergeCell ref="C179:D179"/>
    <mergeCell ref="C180:E180"/>
    <mergeCell ref="B181:B188"/>
    <mergeCell ref="C181:D181"/>
    <mergeCell ref="C182:D182"/>
    <mergeCell ref="C183:D183"/>
    <mergeCell ref="C184:E184"/>
    <mergeCell ref="C185:D185"/>
    <mergeCell ref="C186:D186"/>
    <mergeCell ref="C187:D187"/>
    <mergeCell ref="C188:E188"/>
    <mergeCell ref="B189:B196"/>
    <mergeCell ref="C189:D189"/>
    <mergeCell ref="C190:D190"/>
    <mergeCell ref="C191:D191"/>
    <mergeCell ref="C192:E192"/>
    <mergeCell ref="C193:D193"/>
    <mergeCell ref="C194:D194"/>
    <mergeCell ref="C195:D195"/>
    <mergeCell ref="C196:E196"/>
    <mergeCell ref="T197:AE197"/>
    <mergeCell ref="A198:A238"/>
    <mergeCell ref="B198:R198"/>
    <mergeCell ref="T198:AE198"/>
    <mergeCell ref="B199:B202"/>
    <mergeCell ref="C199:D199"/>
    <mergeCell ref="C200:D200"/>
    <mergeCell ref="C201:D201"/>
    <mergeCell ref="C202:E202"/>
    <mergeCell ref="B203:B206"/>
    <mergeCell ref="A197:R197"/>
    <mergeCell ref="C203:D203"/>
    <mergeCell ref="C204:D204"/>
    <mergeCell ref="C205:D205"/>
    <mergeCell ref="C206:E206"/>
    <mergeCell ref="B207:B210"/>
    <mergeCell ref="C207:D207"/>
    <mergeCell ref="C208:D208"/>
    <mergeCell ref="C209:D209"/>
    <mergeCell ref="C210:E210"/>
    <mergeCell ref="B211:B214"/>
    <mergeCell ref="C211:D211"/>
    <mergeCell ref="C212:D212"/>
    <mergeCell ref="C213:D213"/>
    <mergeCell ref="C214:E214"/>
    <mergeCell ref="B215:B218"/>
    <mergeCell ref="C215:D215"/>
    <mergeCell ref="C216:D216"/>
    <mergeCell ref="C217:D217"/>
    <mergeCell ref="C218:E218"/>
    <mergeCell ref="B219:B222"/>
    <mergeCell ref="C219:D219"/>
    <mergeCell ref="C220:D220"/>
    <mergeCell ref="C221:D221"/>
    <mergeCell ref="C222:E222"/>
    <mergeCell ref="B223:B226"/>
    <mergeCell ref="C223:D223"/>
    <mergeCell ref="C224:D224"/>
    <mergeCell ref="C225:D225"/>
    <mergeCell ref="C226:E226"/>
    <mergeCell ref="B235:B238"/>
    <mergeCell ref="C235:D235"/>
    <mergeCell ref="C236:D236"/>
    <mergeCell ref="C237:D237"/>
    <mergeCell ref="C238:E238"/>
    <mergeCell ref="B227:B230"/>
    <mergeCell ref="C227:D227"/>
    <mergeCell ref="C228:D228"/>
    <mergeCell ref="C229:D229"/>
    <mergeCell ref="C230:E230"/>
    <mergeCell ref="B231:B234"/>
    <mergeCell ref="C231:D231"/>
    <mergeCell ref="C232:D232"/>
    <mergeCell ref="C233:D233"/>
    <mergeCell ref="C234:E234"/>
    <mergeCell ref="B249:B252"/>
    <mergeCell ref="C249:D249"/>
    <mergeCell ref="C250:D250"/>
    <mergeCell ref="C251:D251"/>
    <mergeCell ref="C252:E252"/>
    <mergeCell ref="B261:B264"/>
    <mergeCell ref="C261:D261"/>
    <mergeCell ref="C262:D262"/>
    <mergeCell ref="C263:D263"/>
    <mergeCell ref="C264:E264"/>
    <mergeCell ref="T239:AE239"/>
    <mergeCell ref="B253:B256"/>
    <mergeCell ref="C253:D253"/>
    <mergeCell ref="C254:D254"/>
    <mergeCell ref="C255:D255"/>
    <mergeCell ref="C256:E256"/>
    <mergeCell ref="B257:B260"/>
    <mergeCell ref="C257:D257"/>
    <mergeCell ref="C258:D258"/>
    <mergeCell ref="C259:D259"/>
    <mergeCell ref="C260:E260"/>
    <mergeCell ref="A239:R239"/>
    <mergeCell ref="A240:A304"/>
    <mergeCell ref="B240:R240"/>
    <mergeCell ref="B241:B244"/>
    <mergeCell ref="C241:D241"/>
    <mergeCell ref="C242:D242"/>
    <mergeCell ref="C243:D243"/>
    <mergeCell ref="C244:E244"/>
    <mergeCell ref="B245:B248"/>
    <mergeCell ref="C245:D245"/>
    <mergeCell ref="C246:D246"/>
    <mergeCell ref="C247:D247"/>
    <mergeCell ref="C248:E248"/>
    <mergeCell ref="C266:D266"/>
    <mergeCell ref="C267:D267"/>
    <mergeCell ref="C268:E268"/>
    <mergeCell ref="B269:B272"/>
    <mergeCell ref="C269:D269"/>
    <mergeCell ref="C270:D270"/>
    <mergeCell ref="C271:D271"/>
    <mergeCell ref="C272:E272"/>
    <mergeCell ref="B273:B276"/>
    <mergeCell ref="C273:D273"/>
    <mergeCell ref="C274:D274"/>
    <mergeCell ref="C275:D275"/>
    <mergeCell ref="C276:E276"/>
    <mergeCell ref="B265:B268"/>
    <mergeCell ref="C265:D265"/>
    <mergeCell ref="B277:B280"/>
    <mergeCell ref="C277:D277"/>
    <mergeCell ref="C278:D278"/>
    <mergeCell ref="C279:D279"/>
    <mergeCell ref="C280:E280"/>
    <mergeCell ref="B281:B284"/>
    <mergeCell ref="C281:D281"/>
    <mergeCell ref="C282:D282"/>
    <mergeCell ref="C283:D283"/>
    <mergeCell ref="C284:E284"/>
    <mergeCell ref="B285:B288"/>
    <mergeCell ref="C285:D285"/>
    <mergeCell ref="C286:D286"/>
    <mergeCell ref="C287:D287"/>
    <mergeCell ref="C288:E288"/>
    <mergeCell ref="B289:B292"/>
    <mergeCell ref="C289:D289"/>
    <mergeCell ref="C290:D290"/>
    <mergeCell ref="C291:D291"/>
    <mergeCell ref="C292:E292"/>
    <mergeCell ref="B301:B304"/>
    <mergeCell ref="C301:D301"/>
    <mergeCell ref="C302:D302"/>
    <mergeCell ref="C303:D303"/>
    <mergeCell ref="C304:E304"/>
    <mergeCell ref="B305:R307"/>
    <mergeCell ref="B293:B296"/>
    <mergeCell ref="C293:D293"/>
    <mergeCell ref="C294:D294"/>
    <mergeCell ref="C295:D295"/>
    <mergeCell ref="C296:E296"/>
    <mergeCell ref="B297:B300"/>
    <mergeCell ref="C297:D297"/>
    <mergeCell ref="C298:D298"/>
    <mergeCell ref="C299:D299"/>
    <mergeCell ref="C300:E300"/>
    <mergeCell ref="T305:AE307"/>
    <mergeCell ref="A308:A332"/>
    <mergeCell ref="B308:R308"/>
    <mergeCell ref="T308:AE308"/>
    <mergeCell ref="B309:B312"/>
    <mergeCell ref="C309:D309"/>
    <mergeCell ref="C310:D310"/>
    <mergeCell ref="C311:D311"/>
    <mergeCell ref="C312:E312"/>
    <mergeCell ref="B313:B316"/>
    <mergeCell ref="C313:D313"/>
    <mergeCell ref="C314:D314"/>
    <mergeCell ref="C315:D315"/>
    <mergeCell ref="C316:E316"/>
    <mergeCell ref="B317:B320"/>
    <mergeCell ref="C317:D317"/>
    <mergeCell ref="C318:D318"/>
    <mergeCell ref="C319:D319"/>
    <mergeCell ref="C320:E320"/>
    <mergeCell ref="B321:B324"/>
    <mergeCell ref="C321:D321"/>
    <mergeCell ref="C322:D322"/>
    <mergeCell ref="C323:D323"/>
    <mergeCell ref="C324:E324"/>
    <mergeCell ref="B325:B328"/>
    <mergeCell ref="C325:D325"/>
    <mergeCell ref="C326:D326"/>
    <mergeCell ref="C327:D327"/>
    <mergeCell ref="C328:E328"/>
    <mergeCell ref="T333:AE333"/>
    <mergeCell ref="B334:R334"/>
    <mergeCell ref="B335:B338"/>
    <mergeCell ref="C335:D335"/>
    <mergeCell ref="C336:D336"/>
    <mergeCell ref="C337:D337"/>
    <mergeCell ref="C338:E338"/>
    <mergeCell ref="B329:B332"/>
    <mergeCell ref="C329:D329"/>
    <mergeCell ref="C330:D330"/>
    <mergeCell ref="C331:D331"/>
    <mergeCell ref="C332:E332"/>
    <mergeCell ref="B333:R333"/>
    <mergeCell ref="J355:K355"/>
    <mergeCell ref="B347:B352"/>
    <mergeCell ref="C347:D347"/>
    <mergeCell ref="C348:D348"/>
    <mergeCell ref="C349:D349"/>
    <mergeCell ref="C350:E350"/>
    <mergeCell ref="C351:E351"/>
    <mergeCell ref="C352:E352"/>
    <mergeCell ref="B339:B342"/>
    <mergeCell ref="C339:D339"/>
    <mergeCell ref="C340:D340"/>
    <mergeCell ref="C341:D341"/>
    <mergeCell ref="C342:E342"/>
    <mergeCell ref="B343:B346"/>
    <mergeCell ref="C343:D343"/>
    <mergeCell ref="C344:D344"/>
    <mergeCell ref="C345:D345"/>
    <mergeCell ref="C346:E346"/>
  </mergeCells>
  <pageMargins left="0.7" right="0.7" top="0.75" bottom="0.75" header="0.3" footer="0.3"/>
  <pageSetup orientation="portrait" horizontalDpi="200" verticalDpi="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B1:Q18"/>
  <sheetViews>
    <sheetView workbookViewId="0">
      <selection activeCell="Q9" sqref="Q9"/>
    </sheetView>
  </sheetViews>
  <sheetFormatPr defaultRowHeight="15"/>
  <cols>
    <col min="1" max="1" width="3.140625" customWidth="1"/>
    <col min="2" max="2" width="29" bestFit="1" customWidth="1"/>
    <col min="3" max="3" width="9.140625" customWidth="1"/>
    <col min="4" max="15" width="9.5703125" customWidth="1"/>
    <col min="16" max="16" width="3.5703125" customWidth="1"/>
  </cols>
  <sheetData>
    <row r="1" spans="2:16" ht="7.5" customHeight="1"/>
    <row r="2" spans="2:16" ht="15.75">
      <c r="B2" s="287" t="s">
        <v>374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</row>
    <row r="3" spans="2:16" ht="15.75">
      <c r="B3" s="287" t="s">
        <v>375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</row>
    <row r="4" spans="2:16" ht="15.75"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</row>
    <row r="5" spans="2:16">
      <c r="B5" s="73" t="s">
        <v>239</v>
      </c>
      <c r="C5" s="73" t="s">
        <v>325</v>
      </c>
      <c r="D5" s="125" t="s">
        <v>48</v>
      </c>
      <c r="E5" s="125" t="s">
        <v>49</v>
      </c>
      <c r="F5" s="125" t="s">
        <v>50</v>
      </c>
      <c r="G5" s="125" t="s">
        <v>51</v>
      </c>
      <c r="H5" s="125" t="s">
        <v>103</v>
      </c>
      <c r="I5" s="125" t="s">
        <v>53</v>
      </c>
      <c r="J5" s="125" t="s">
        <v>54</v>
      </c>
      <c r="K5" s="125" t="s">
        <v>129</v>
      </c>
      <c r="L5" s="125" t="s">
        <v>56</v>
      </c>
      <c r="M5" s="125" t="s">
        <v>104</v>
      </c>
      <c r="N5" s="125" t="s">
        <v>105</v>
      </c>
      <c r="O5" s="125" t="s">
        <v>106</v>
      </c>
      <c r="P5" s="288"/>
    </row>
    <row r="6" spans="2:16">
      <c r="B6" s="289" t="s">
        <v>240</v>
      </c>
      <c r="C6" s="119" t="s">
        <v>321</v>
      </c>
      <c r="D6" s="120">
        <f>'INDEK KINERJA PEMBANGKIT'!G289</f>
        <v>90.478240948143537</v>
      </c>
      <c r="E6" s="120">
        <f>'INDEK KINERJA PEMBANGKIT'!H289</f>
        <v>92.431081747058457</v>
      </c>
      <c r="F6" s="120">
        <f>'INDEK KINERJA PEMBANGKIT'!I289</f>
        <v>89.08327421441389</v>
      </c>
      <c r="G6" s="120">
        <f>'INDEK KINERJA PEMBANGKIT'!J289</f>
        <v>86.792073930333956</v>
      </c>
      <c r="H6" s="120">
        <f>'INDEK KINERJA PEMBANGKIT'!K289</f>
        <v>92.891807740637191</v>
      </c>
      <c r="I6" s="120">
        <f>'INDEK KINERJA PEMBANGKIT'!L289</f>
        <v>88.040367016434288</v>
      </c>
      <c r="J6" s="120">
        <f>'INDEK KINERJA PEMBANGKIT'!M289</f>
        <v>92.799883540144691</v>
      </c>
      <c r="K6" s="120">
        <f>'INDEK KINERJA PEMBANGKIT'!N289</f>
        <v>91.905370612701446</v>
      </c>
      <c r="L6" s="120">
        <f>'INDEK KINERJA PEMBANGKIT'!O289</f>
        <v>64.766233892323413</v>
      </c>
      <c r="M6" s="120">
        <f>'INDEK KINERJA PEMBANGKIT'!P289</f>
        <v>56.565512426886677</v>
      </c>
      <c r="N6" s="120">
        <f>'INDEK KINERJA PEMBANGKIT'!Q289</f>
        <v>93.28261038415701</v>
      </c>
      <c r="O6" s="120">
        <f>'INDEK KINERJA PEMBANGKIT'!R289</f>
        <v>87.582972949039288</v>
      </c>
      <c r="P6" s="288"/>
    </row>
    <row r="7" spans="2:16">
      <c r="B7" s="290"/>
      <c r="C7" s="119" t="s">
        <v>322</v>
      </c>
      <c r="D7" s="120">
        <f>'INDEK KINERJA PEMBANGKIT'!G290</f>
        <v>91.516113606500141</v>
      </c>
      <c r="E7" s="120">
        <f>'INDEK KINERJA PEMBANGKIT'!H290</f>
        <v>94.235021997929607</v>
      </c>
      <c r="F7" s="120">
        <f>'INDEK KINERJA PEMBANGKIT'!I290</f>
        <v>87.362149368863939</v>
      </c>
      <c r="G7" s="120">
        <f>'INDEK KINERJA PEMBANGKIT'!J290</f>
        <v>82.729341787439608</v>
      </c>
      <c r="H7" s="120">
        <f>'INDEK KINERJA PEMBANGKIT'!K290</f>
        <v>95.808514492753631</v>
      </c>
      <c r="I7" s="120">
        <f>'INDEK KINERJA PEMBANGKIT'!L290</f>
        <v>91.53891304347826</v>
      </c>
      <c r="J7" s="120">
        <f>'INDEK KINERJA PEMBANGKIT'!M290</f>
        <v>90.109050390971873</v>
      </c>
      <c r="K7" s="120">
        <f>'INDEK KINERJA PEMBANGKIT'!N290</f>
        <v>56.348790599423381</v>
      </c>
      <c r="L7" s="120">
        <f>'INDEK KINERJA PEMBANGKIT'!O290</f>
        <v>70.560560289274818</v>
      </c>
      <c r="M7" s="120">
        <f>'INDEK KINERJA PEMBANGKIT'!P290</f>
        <v>88.195571728610688</v>
      </c>
      <c r="N7" s="120">
        <f>'INDEK KINERJA PEMBANGKIT'!Q290</f>
        <v>89.43346534748872</v>
      </c>
      <c r="O7" s="120">
        <f>'INDEK KINERJA PEMBANGKIT'!R290</f>
        <v>85.420610947025949</v>
      </c>
      <c r="P7" s="288"/>
    </row>
    <row r="8" spans="2:16">
      <c r="B8" s="291"/>
      <c r="C8" s="119" t="s">
        <v>323</v>
      </c>
      <c r="D8" s="120">
        <f>'INDEK KINERJA PEMBANGKIT'!G291</f>
        <v>93.057790026805421</v>
      </c>
      <c r="E8" s="120">
        <f>'INDEK KINERJA PEMBANGKIT'!H291</f>
        <v>93.724126040210834</v>
      </c>
      <c r="F8" s="120">
        <f>'INDEK KINERJA PEMBANGKIT'!I291</f>
        <v>78.618180046162507</v>
      </c>
      <c r="G8" s="120">
        <f>'INDEK KINERJA PEMBANGKIT'!J291</f>
        <v>38.117921009442206</v>
      </c>
      <c r="H8" s="120">
        <f>'INDEK KINERJA PEMBANGKIT'!K291</f>
        <v>94.958746640429538</v>
      </c>
      <c r="I8" s="120">
        <f>'INDEK KINERJA PEMBANGKIT'!L291</f>
        <v>93.280130336551792</v>
      </c>
      <c r="J8" s="120">
        <f>'INDEK KINERJA PEMBANGKIT'!M291</f>
        <v>95.990969003309417</v>
      </c>
      <c r="K8" s="120">
        <f>'INDEK KINERJA PEMBANGKIT'!N291</f>
        <v>96.352900422869808</v>
      </c>
      <c r="L8" s="120">
        <f>'INDEK KINERJA PEMBANGKIT'!O291</f>
        <v>92.381259491677127</v>
      </c>
      <c r="M8" s="120">
        <f>'INDEK KINERJA PEMBANGKIT'!P291</f>
        <v>94.155488894426199</v>
      </c>
      <c r="N8" s="120">
        <f>'INDEK KINERJA PEMBANGKIT'!Q291</f>
        <v>92.440431169515591</v>
      </c>
      <c r="O8" s="120">
        <f>'INDEK KINERJA PEMBANGKIT'!R291</f>
        <v>81.56966601347014</v>
      </c>
      <c r="P8" s="288"/>
    </row>
    <row r="9" spans="2:16">
      <c r="B9" s="292" t="s">
        <v>241</v>
      </c>
      <c r="C9" s="121" t="s">
        <v>321</v>
      </c>
      <c r="D9" s="122">
        <f>'INDEK KINERJA PEMBANGKIT'!G245</f>
        <v>99.043010752688176</v>
      </c>
      <c r="E9" s="122">
        <f>'INDEK KINERJA PEMBANGKIT'!H245</f>
        <v>99.361890131214196</v>
      </c>
      <c r="F9" s="122">
        <f>'INDEK KINERJA PEMBANGKIT'!I245</f>
        <v>95.230855323252996</v>
      </c>
      <c r="G9" s="122">
        <f>'INDEK KINERJA PEMBANGKIT'!J245</f>
        <v>96.981944444444451</v>
      </c>
      <c r="H9" s="122">
        <f>'INDEK KINERJA PEMBANGKIT'!K245</f>
        <v>97.947698883000172</v>
      </c>
      <c r="I9" s="122">
        <f>'INDEK KINERJA PEMBANGKIT'!L245</f>
        <v>95.468356211968768</v>
      </c>
      <c r="J9" s="122">
        <f>'INDEK KINERJA PEMBANGKIT'!M245</f>
        <v>96.511736800977587</v>
      </c>
      <c r="K9" s="122">
        <f>'INDEK KINERJA PEMBANGKIT'!N245</f>
        <v>95.401059654317649</v>
      </c>
      <c r="L9" s="122">
        <f>'INDEK KINERJA PEMBANGKIT'!O245</f>
        <v>68.314814814802958</v>
      </c>
      <c r="M9" s="122">
        <f>'INDEK KINERJA PEMBANGKIT'!P245</f>
        <v>60.77956989247312</v>
      </c>
      <c r="N9" s="122">
        <f>'INDEK KINERJA PEMBANGKIT'!Q245</f>
        <v>100</v>
      </c>
      <c r="O9" s="122">
        <f>'INDEK KINERJA PEMBANGKIT'!R245</f>
        <v>100</v>
      </c>
      <c r="P9" s="288"/>
    </row>
    <row r="10" spans="2:16">
      <c r="B10" s="293"/>
      <c r="C10" s="121" t="s">
        <v>322</v>
      </c>
      <c r="D10" s="122">
        <f>'INDEK KINERJA PEMBANGKIT'!G246</f>
        <v>98.172043010752688</v>
      </c>
      <c r="E10" s="122">
        <f>'INDEK KINERJA PEMBANGKIT'!H246</f>
        <v>100</v>
      </c>
      <c r="F10" s="122">
        <f>'INDEK KINERJA PEMBANGKIT'!I246</f>
        <v>96.263440860215056</v>
      </c>
      <c r="G10" s="122">
        <f>'INDEK KINERJA PEMBANGKIT'!J246</f>
        <v>92.819444444444443</v>
      </c>
      <c r="H10" s="122">
        <f>'INDEK KINERJA PEMBANGKIT'!K246</f>
        <v>99.895634642356242</v>
      </c>
      <c r="I10" s="122">
        <f>'INDEK KINERJA PEMBANGKIT'!L246</f>
        <v>97.922083333333333</v>
      </c>
      <c r="J10" s="122">
        <f>'INDEK KINERJA PEMBANGKIT'!M246</f>
        <v>94.910845178883307</v>
      </c>
      <c r="K10" s="122">
        <f>'INDEK KINERJA PEMBANGKIT'!N246</f>
        <v>60.004159197741238</v>
      </c>
      <c r="L10" s="122">
        <f>'INDEK KINERJA PEMBANGKIT'!O246</f>
        <v>76.495370370369827</v>
      </c>
      <c r="M10" s="122">
        <f>'INDEK KINERJA PEMBANGKIT'!P246</f>
        <v>98.487903225806448</v>
      </c>
      <c r="N10" s="122">
        <f>'INDEK KINERJA PEMBANGKIT'!Q246</f>
        <v>100</v>
      </c>
      <c r="O10" s="122">
        <f>'INDEK KINERJA PEMBANGKIT'!R246</f>
        <v>100</v>
      </c>
      <c r="P10" s="288"/>
    </row>
    <row r="11" spans="2:16">
      <c r="B11" s="294"/>
      <c r="C11" s="121" t="s">
        <v>323</v>
      </c>
      <c r="D11" s="122">
        <f>'INDEK KINERJA PEMBANGKIT'!G247</f>
        <v>100</v>
      </c>
      <c r="E11" s="122">
        <f>'INDEK KINERJA PEMBANGKIT'!H247</f>
        <v>100</v>
      </c>
      <c r="F11" s="122">
        <f>'INDEK KINERJA PEMBANGKIT'!I247</f>
        <v>84.112903225806448</v>
      </c>
      <c r="G11" s="122">
        <f>'INDEK KINERJA PEMBANGKIT'!J247</f>
        <v>42.13194444444445</v>
      </c>
      <c r="H11" s="122">
        <f>'INDEK KINERJA PEMBANGKIT'!K247</f>
        <v>99.899885831327381</v>
      </c>
      <c r="I11" s="122">
        <f>'INDEK KINERJA PEMBANGKIT'!L247</f>
        <v>100</v>
      </c>
      <c r="J11" s="122">
        <f>'INDEK KINERJA PEMBANGKIT'!M247</f>
        <v>100</v>
      </c>
      <c r="K11" s="122">
        <f>'INDEK KINERJA PEMBANGKIT'!N247</f>
        <v>99.663978494623649</v>
      </c>
      <c r="L11" s="122">
        <f>'INDEK KINERJA PEMBANGKIT'!O247</f>
        <v>97.231481481503579</v>
      </c>
      <c r="M11" s="122">
        <f>'INDEK KINERJA PEMBANGKIT'!P247</f>
        <v>100</v>
      </c>
      <c r="N11" s="122">
        <f>'INDEK KINERJA PEMBANGKIT'!Q247</f>
        <v>100</v>
      </c>
      <c r="O11" s="122">
        <f>'INDEK KINERJA PEMBANGKIT'!R247</f>
        <v>90.564516129032242</v>
      </c>
      <c r="P11" s="288"/>
    </row>
    <row r="12" spans="2:16">
      <c r="B12" s="295" t="s">
        <v>242</v>
      </c>
      <c r="C12" s="123" t="s">
        <v>321</v>
      </c>
      <c r="D12" s="124">
        <f>'INDEK KINERJA PEMBANGKIT'!G281</f>
        <v>0.95698924731182788</v>
      </c>
      <c r="E12" s="124">
        <f>'INDEK KINERJA PEMBANGKIT'!H281</f>
        <v>0</v>
      </c>
      <c r="F12" s="124">
        <f>'INDEK KINERJA PEMBANGKIT'!I281</f>
        <v>0</v>
      </c>
      <c r="G12" s="124">
        <f>'INDEK KINERJA PEMBANGKIT'!J281</f>
        <v>3.0180555555555557</v>
      </c>
      <c r="H12" s="124">
        <f>'INDEK KINERJA PEMBANGKIT'!K281</f>
        <v>2.0523011169998191</v>
      </c>
      <c r="I12" s="124">
        <f>'INDEK KINERJA PEMBANGKIT'!L281</f>
        <v>0.58975128698024781</v>
      </c>
      <c r="J12" s="124">
        <f>'INDEK KINERJA PEMBANGKIT'!M281</f>
        <v>2.9648985286392793</v>
      </c>
      <c r="K12" s="124">
        <f>'INDEK KINERJA PEMBANGKIT'!N281</f>
        <v>2.2403575748056892</v>
      </c>
      <c r="L12" s="124">
        <f>'INDEK KINERJA PEMBANGKIT'!O281</f>
        <v>0</v>
      </c>
      <c r="M12" s="124">
        <f>'INDEK KINERJA PEMBANGKIT'!P281</f>
        <v>0</v>
      </c>
      <c r="N12" s="124">
        <f>'INDEK KINERJA PEMBANGKIT'!Q281</f>
        <v>0</v>
      </c>
      <c r="O12" s="124">
        <f>'INDEK KINERJA PEMBANGKIT'!R281</f>
        <v>0</v>
      </c>
      <c r="P12" s="288"/>
    </row>
    <row r="13" spans="2:16">
      <c r="B13" s="296"/>
      <c r="C13" s="123" t="s">
        <v>322</v>
      </c>
      <c r="D13" s="124">
        <f>'INDEK KINERJA PEMBANGKIT'!G282</f>
        <v>1.827956989247312</v>
      </c>
      <c r="E13" s="124">
        <f>'INDEK KINERJA PEMBANGKIT'!H282</f>
        <v>0</v>
      </c>
      <c r="F13" s="124">
        <f>'INDEK KINERJA PEMBANGKIT'!I282</f>
        <v>0</v>
      </c>
      <c r="G13" s="124">
        <f>'INDEK KINERJA PEMBANGKIT'!J282</f>
        <v>7.1805555555555554</v>
      </c>
      <c r="H13" s="124">
        <f>'INDEK KINERJA PEMBANGKIT'!K282</f>
        <v>0.10436535764375879</v>
      </c>
      <c r="I13" s="124">
        <f>'INDEK KINERJA PEMBANGKIT'!L282</f>
        <v>6.8176664020864058E-2</v>
      </c>
      <c r="J13" s="124">
        <f>'INDEK KINERJA PEMBANGKIT'!M282</f>
        <v>4.7853680089018686</v>
      </c>
      <c r="K13" s="124">
        <f>'INDEK KINERJA PEMBANGKIT'!N282</f>
        <v>0.34055045656631999</v>
      </c>
      <c r="L13" s="124">
        <f>'INDEK KINERJA PEMBANGKIT'!O282</f>
        <v>0</v>
      </c>
      <c r="M13" s="124">
        <f>'INDEK KINERJA PEMBANGKIT'!P282</f>
        <v>0</v>
      </c>
      <c r="N13" s="124">
        <f>'INDEK KINERJA PEMBANGKIT'!Q282</f>
        <v>0</v>
      </c>
      <c r="O13" s="124">
        <f>'INDEK KINERJA PEMBANGKIT'!R282</f>
        <v>0</v>
      </c>
      <c r="P13" s="288"/>
    </row>
    <row r="14" spans="2:16">
      <c r="B14" s="297"/>
      <c r="C14" s="123" t="s">
        <v>323</v>
      </c>
      <c r="D14" s="124">
        <f>'INDEK KINERJA PEMBANGKIT'!G283</f>
        <v>0</v>
      </c>
      <c r="E14" s="124">
        <f>'INDEK KINERJA PEMBANGKIT'!H283</f>
        <v>0</v>
      </c>
      <c r="F14" s="124">
        <f>'INDEK KINERJA PEMBANGKIT'!I283</f>
        <v>0</v>
      </c>
      <c r="G14" s="124">
        <f>'INDEK KINERJA PEMBANGKIT'!J283</f>
        <v>0.37112454019968466</v>
      </c>
      <c r="H14" s="124">
        <f>'INDEK KINERJA PEMBANGKIT'!K283</f>
        <v>0.10011416867261128</v>
      </c>
      <c r="I14" s="124">
        <f>'INDEK KINERJA PEMBANGKIT'!L283</f>
        <v>0</v>
      </c>
      <c r="J14" s="124">
        <f>'INDEK KINERJA PEMBANGKIT'!M283</f>
        <v>0</v>
      </c>
      <c r="K14" s="124">
        <f>'INDEK KINERJA PEMBANGKIT'!N283</f>
        <v>0.33602150537634407</v>
      </c>
      <c r="L14" s="124">
        <f>'INDEK KINERJA PEMBANGKIT'!O283</f>
        <v>2.7685185184964212</v>
      </c>
      <c r="M14" s="124">
        <f>'INDEK KINERJA PEMBANGKIT'!P283</f>
        <v>0</v>
      </c>
      <c r="N14" s="124">
        <f>'INDEK KINERJA PEMBANGKIT'!Q283</f>
        <v>0</v>
      </c>
      <c r="O14" s="124">
        <f>'INDEK KINERJA PEMBANGKIT'!R283</f>
        <v>0</v>
      </c>
      <c r="P14" s="288"/>
    </row>
    <row r="15" spans="2:16">
      <c r="P15" s="60"/>
    </row>
    <row r="17" spans="17:17">
      <c r="Q17" s="104"/>
    </row>
    <row r="18" spans="17:17">
      <c r="Q18" s="104"/>
    </row>
  </sheetData>
  <mergeCells count="7">
    <mergeCell ref="B2:P2"/>
    <mergeCell ref="B3:P3"/>
    <mergeCell ref="B4:O4"/>
    <mergeCell ref="P5:P14"/>
    <mergeCell ref="B6:B8"/>
    <mergeCell ref="B9:B11"/>
    <mergeCell ref="B12:B14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M90"/>
  <sheetViews>
    <sheetView view="pageBreakPreview" zoomScale="85" zoomScaleNormal="100" zoomScaleSheetLayoutView="85" workbookViewId="0">
      <pane ySplit="5" topLeftCell="A6" activePane="bottomLeft" state="frozen"/>
      <selection pane="bottomLeft" activeCell="E12" sqref="E12"/>
    </sheetView>
  </sheetViews>
  <sheetFormatPr defaultRowHeight="15"/>
  <cols>
    <col min="1" max="1" width="4.85546875" customWidth="1"/>
    <col min="2" max="2" width="38.28515625" customWidth="1"/>
    <col min="3" max="3" width="8.85546875" bestFit="1" customWidth="1"/>
    <col min="4" max="4" width="34.85546875" customWidth="1"/>
    <col min="5" max="5" width="12" customWidth="1"/>
    <col min="6" max="7" width="10.5703125" bestFit="1" customWidth="1"/>
    <col min="8" max="9" width="10.5703125" customWidth="1"/>
  </cols>
  <sheetData>
    <row r="1" spans="1:13" ht="18.75">
      <c r="A1" s="299" t="s">
        <v>319</v>
      </c>
      <c r="B1" s="299"/>
      <c r="C1" s="299"/>
      <c r="D1" s="299"/>
      <c r="E1" s="299"/>
      <c r="F1" s="299"/>
      <c r="G1" s="299"/>
      <c r="H1" s="299"/>
    </row>
    <row r="2" spans="1:13" ht="15.75" customHeight="1">
      <c r="A2" s="299" t="s">
        <v>320</v>
      </c>
      <c r="B2" s="299"/>
      <c r="C2" s="299"/>
      <c r="D2" s="299"/>
      <c r="E2" s="299"/>
      <c r="F2" s="299"/>
      <c r="G2" s="299"/>
      <c r="H2" s="299"/>
    </row>
    <row r="3" spans="1:13" ht="15.75" customHeight="1">
      <c r="A3" s="110"/>
      <c r="B3" s="110"/>
      <c r="C3" s="110"/>
      <c r="D3" s="110"/>
      <c r="E3" s="110"/>
      <c r="F3" s="110"/>
      <c r="G3" s="110"/>
    </row>
    <row r="4" spans="1:13" ht="15.75" customHeight="1">
      <c r="A4" s="110"/>
      <c r="B4" s="110"/>
      <c r="C4" s="110"/>
      <c r="D4" s="110"/>
      <c r="E4" s="110"/>
      <c r="F4" s="110"/>
      <c r="G4" s="110"/>
    </row>
    <row r="5" spans="1:13" ht="15.75" customHeight="1">
      <c r="A5" s="110"/>
      <c r="B5" s="107" t="s">
        <v>317</v>
      </c>
      <c r="C5" s="107" t="s">
        <v>318</v>
      </c>
      <c r="D5" s="107" t="s">
        <v>304</v>
      </c>
      <c r="E5" s="110">
        <v>2019</v>
      </c>
      <c r="F5" s="110"/>
      <c r="G5" s="110"/>
      <c r="K5" s="118" t="s">
        <v>316</v>
      </c>
      <c r="L5" s="117"/>
      <c r="M5" s="117"/>
    </row>
    <row r="6" spans="1:13">
      <c r="K6" s="117" t="s">
        <v>2</v>
      </c>
      <c r="L6" s="117"/>
      <c r="M6" s="117"/>
    </row>
    <row r="7" spans="1:13" ht="15.75">
      <c r="A7" s="298" t="s">
        <v>339</v>
      </c>
      <c r="B7" s="298"/>
      <c r="C7" s="298"/>
      <c r="D7" s="298"/>
      <c r="E7" s="110" t="s">
        <v>321</v>
      </c>
      <c r="F7" s="110" t="s">
        <v>322</v>
      </c>
      <c r="G7" s="110" t="s">
        <v>323</v>
      </c>
      <c r="H7" s="110" t="s">
        <v>325</v>
      </c>
      <c r="K7" s="117" t="s">
        <v>304</v>
      </c>
      <c r="L7" s="117">
        <f>IF(D5="JANUARI",1,IF(D5="FEBRUARI",2,IF(D5="MARET",3,IF(D5="APRIL",4,IF(D5="MEI",5,IF(D5="JUNI",6,IF(D5="JULI",7,IF(D5="AGUSTUS",8,IF(D5="SEPTEMBER",9,IF(D5="OKTOBER",10,IF(D5="NOPEMEBR",11,IF(D5="DESEMBER",12))))))))))))</f>
        <v>1</v>
      </c>
      <c r="M7" s="117"/>
    </row>
    <row r="8" spans="1:13">
      <c r="A8" s="106">
        <v>1</v>
      </c>
      <c r="B8" t="s">
        <v>295</v>
      </c>
      <c r="C8" s="105" t="s">
        <v>296</v>
      </c>
      <c r="E8" s="111">
        <f ca="1">OFFSET('INDEK KINERJA PEMBANGKIT'!F8,0,$L$7)</f>
        <v>17653.900000000001</v>
      </c>
      <c r="F8" s="111">
        <f ca="1">OFFSET('INDEK KINERJA PEMBANGKIT'!F9,0,$L$7)</f>
        <v>17543.43</v>
      </c>
      <c r="G8" s="111">
        <f ca="1">OFFSET('INDEK KINERJA PEMBANGKIT'!F10,0,$L$7)</f>
        <v>40666.949999999997</v>
      </c>
      <c r="H8" s="111" t="s">
        <v>7</v>
      </c>
      <c r="I8" s="108"/>
      <c r="K8" s="117" t="s">
        <v>305</v>
      </c>
      <c r="L8" s="117"/>
      <c r="M8" s="117"/>
    </row>
    <row r="9" spans="1:13">
      <c r="A9" s="106">
        <v>2</v>
      </c>
      <c r="B9" t="s">
        <v>297</v>
      </c>
      <c r="C9" s="105" t="s">
        <v>298</v>
      </c>
      <c r="E9" s="111">
        <f ca="1">OFFSET('INDEK KINERJA PEMBANGKIT'!F25,0,$L$7)</f>
        <v>15638.300999999999</v>
      </c>
      <c r="F9" s="111">
        <f ca="1">OFFSET('INDEK KINERJA PEMBANGKIT'!F26,0,$L$7)</f>
        <v>15693.17</v>
      </c>
      <c r="G9" s="111">
        <f ca="1">OFFSET('INDEK KINERJA PEMBANGKIT'!F27,0,$L$7)</f>
        <v>36093.588000000003</v>
      </c>
      <c r="H9" s="111" t="s">
        <v>7</v>
      </c>
      <c r="I9" s="108"/>
      <c r="K9" s="117" t="s">
        <v>306</v>
      </c>
      <c r="L9" s="117"/>
      <c r="M9" s="117"/>
    </row>
    <row r="10" spans="1:13">
      <c r="A10" s="106">
        <v>3</v>
      </c>
      <c r="B10" t="s">
        <v>381</v>
      </c>
      <c r="C10" s="105" t="s">
        <v>302</v>
      </c>
      <c r="E10" s="111">
        <f ca="1">OFFSET('INDEK KINERJA PEMBANGKIT'!F107,0,$L$7)</f>
        <v>25</v>
      </c>
      <c r="F10" s="111">
        <f ca="1">OFFSET('INDEK KINERJA PEMBANGKIT'!F108,0,$L$7)</f>
        <v>25</v>
      </c>
      <c r="G10" s="111">
        <f ca="1">OFFSET('INDEK KINERJA PEMBANGKIT'!F109,0,$L$7)</f>
        <v>60</v>
      </c>
      <c r="H10" s="111" t="s">
        <v>17</v>
      </c>
      <c r="I10" s="108"/>
      <c r="K10" s="117" t="s">
        <v>307</v>
      </c>
      <c r="L10" s="117"/>
      <c r="M10" s="117"/>
    </row>
    <row r="11" spans="1:13">
      <c r="A11" s="106">
        <v>4</v>
      </c>
      <c r="B11" t="s">
        <v>382</v>
      </c>
      <c r="C11" s="105" t="s">
        <v>303</v>
      </c>
      <c r="E11" s="111">
        <f ca="1">OFFSET('INDEK KINERJA PEMBANGKIT'!F111,0,$L$7)</f>
        <v>23.186</v>
      </c>
      <c r="F11" s="111">
        <f ca="1">OFFSET('INDEK KINERJA PEMBANGKIT'!F112,0,$L$7)</f>
        <v>23.003</v>
      </c>
      <c r="G11" s="111">
        <f ca="1">OFFSET('INDEK KINERJA PEMBANGKIT'!F113,0,$L$7)</f>
        <v>52.131999999999998</v>
      </c>
      <c r="H11" s="111" t="s">
        <v>17</v>
      </c>
      <c r="I11" s="108"/>
      <c r="K11" s="117" t="s">
        <v>308</v>
      </c>
      <c r="L11" s="117"/>
      <c r="M11" s="117"/>
    </row>
    <row r="12" spans="1:13">
      <c r="A12" s="106">
        <v>5</v>
      </c>
      <c r="B12" t="s">
        <v>261</v>
      </c>
      <c r="C12" s="105" t="s">
        <v>248</v>
      </c>
      <c r="E12" s="111">
        <f ca="1">OFFSET('INDEK KINERJA PEMBANGKIT'!F211,0,$L$7)</f>
        <v>736.88</v>
      </c>
      <c r="F12" s="111">
        <f ca="1">OFFSET('INDEK KINERJA PEMBANGKIT'!F212,0,$L$7)</f>
        <v>730.4</v>
      </c>
      <c r="G12" s="111">
        <f ca="1">OFFSET('INDEK KINERJA PEMBANGKIT'!F213,0,$L$7)</f>
        <v>744</v>
      </c>
      <c r="H12" s="111" t="s">
        <v>326</v>
      </c>
      <c r="I12" s="108"/>
      <c r="K12" s="117" t="s">
        <v>309</v>
      </c>
      <c r="L12" s="117"/>
      <c r="M12" s="117"/>
    </row>
    <row r="13" spans="1:13">
      <c r="A13" s="106">
        <v>6</v>
      </c>
      <c r="B13" t="s">
        <v>262</v>
      </c>
      <c r="C13" s="105" t="s">
        <v>249</v>
      </c>
      <c r="E13" s="111">
        <f ca="1">OFFSET('INDEK KINERJA PEMBANGKIT'!F199,0,$L$7)</f>
        <v>744</v>
      </c>
      <c r="F13" s="111">
        <f ca="1">OFFSET('INDEK KINERJA PEMBANGKIT'!F200,0,$L$7)</f>
        <v>744</v>
      </c>
      <c r="G13" s="111">
        <f ca="1">OFFSET('INDEK KINERJA PEMBANGKIT'!F201,0,$L$7)</f>
        <v>744</v>
      </c>
      <c r="H13" s="111" t="s">
        <v>326</v>
      </c>
      <c r="I13" s="108"/>
      <c r="K13" s="117" t="s">
        <v>310</v>
      </c>
      <c r="L13" s="117"/>
      <c r="M13" s="117"/>
    </row>
    <row r="14" spans="1:13">
      <c r="A14" s="106">
        <v>7</v>
      </c>
      <c r="B14" t="s">
        <v>383</v>
      </c>
      <c r="C14" s="105" t="s">
        <v>253</v>
      </c>
      <c r="E14" s="111">
        <f ca="1">OFFSET('INDEK KINERJA PEMBANGKIT'!F203,0,$L$7)</f>
        <v>736.88</v>
      </c>
      <c r="F14" s="111">
        <f ca="1">OFFSET('INDEK KINERJA PEMBANGKIT'!F204,0,$L$7)</f>
        <v>730.4</v>
      </c>
      <c r="G14" s="111">
        <f ca="1">OFFSET('INDEK KINERJA PEMBANGKIT'!F205,0,$L$7)</f>
        <v>744</v>
      </c>
      <c r="H14" s="111" t="s">
        <v>326</v>
      </c>
      <c r="I14" s="108"/>
      <c r="K14" s="117" t="s">
        <v>311</v>
      </c>
      <c r="L14" s="117"/>
      <c r="M14" s="117"/>
    </row>
    <row r="15" spans="1:13">
      <c r="A15" s="106">
        <v>8</v>
      </c>
      <c r="B15" t="s">
        <v>385</v>
      </c>
      <c r="C15" s="105" t="s">
        <v>256</v>
      </c>
      <c r="E15" s="111">
        <f ca="1">OFFSET('INDEK KINERJA PEMBANGKIT'!F207,0,$L$7)</f>
        <v>0</v>
      </c>
      <c r="F15" s="111">
        <f ca="1">OFFSET('INDEK KINERJA PEMBANGKIT'!F208,0,$L$7)</f>
        <v>0</v>
      </c>
      <c r="G15" s="111">
        <f ca="1">OFFSET('INDEK KINERJA PEMBANGKIT'!F209,0,$L$7)</f>
        <v>0</v>
      </c>
      <c r="H15" s="111" t="s">
        <v>326</v>
      </c>
      <c r="I15" s="108"/>
      <c r="K15" s="117" t="s">
        <v>312</v>
      </c>
      <c r="L15" s="117"/>
      <c r="M15" s="117"/>
    </row>
    <row r="16" spans="1:13">
      <c r="A16" s="106">
        <v>9</v>
      </c>
      <c r="B16" t="s">
        <v>384</v>
      </c>
      <c r="C16" s="105" t="s">
        <v>254</v>
      </c>
      <c r="E16" s="111">
        <f ca="1">OFFSET('INDEK KINERJA PEMBANGKIT'!F118,0,$L$7)</f>
        <v>0</v>
      </c>
      <c r="F16" s="111">
        <f ca="1">OFFSET('INDEK KINERJA PEMBANGKIT'!F119,0,$L$7)</f>
        <v>0</v>
      </c>
      <c r="G16" s="111">
        <f ca="1">OFFSET('INDEK KINERJA PEMBANGKIT'!F120,0,$L$7)</f>
        <v>0</v>
      </c>
      <c r="H16" s="111" t="s">
        <v>326</v>
      </c>
      <c r="I16" s="108"/>
      <c r="K16" s="117" t="s">
        <v>313</v>
      </c>
      <c r="L16" s="117"/>
      <c r="M16" s="117"/>
    </row>
    <row r="17" spans="1:13">
      <c r="A17" s="106">
        <v>10</v>
      </c>
      <c r="B17" t="s">
        <v>386</v>
      </c>
      <c r="C17" s="105" t="s">
        <v>255</v>
      </c>
      <c r="E17" s="111">
        <f ca="1">OFFSET('INDEK KINERJA PEMBANGKIT'!F127,0,$L$7)</f>
        <v>0</v>
      </c>
      <c r="F17" s="111">
        <f ca="1">OFFSET('INDEK KINERJA PEMBANGKIT'!F128,0,$L$7)</f>
        <v>0</v>
      </c>
      <c r="G17" s="111">
        <f ca="1">OFFSET('INDEK KINERJA PEMBANGKIT'!F129,0,$L$7)</f>
        <v>0</v>
      </c>
      <c r="H17" s="111" t="s">
        <v>326</v>
      </c>
      <c r="I17" s="108"/>
      <c r="K17" s="117" t="s">
        <v>314</v>
      </c>
      <c r="L17" s="117"/>
      <c r="M17" s="117"/>
    </row>
    <row r="18" spans="1:13">
      <c r="A18" s="106">
        <v>11</v>
      </c>
      <c r="B18" t="s">
        <v>387</v>
      </c>
      <c r="C18" s="105" t="s">
        <v>258</v>
      </c>
      <c r="E18" s="111">
        <f ca="1">OFFSET('INDEK KINERJA PEMBANGKIT'!F135,0,$L$7)</f>
        <v>7.12</v>
      </c>
      <c r="F18" s="111">
        <f ca="1">OFFSET('INDEK KINERJA PEMBANGKIT'!F136,0,$L$7)</f>
        <v>13.6</v>
      </c>
      <c r="G18" s="111">
        <f ca="1">OFFSET('INDEK KINERJA PEMBANGKIT'!F137,0,$L$7)</f>
        <v>0</v>
      </c>
      <c r="H18" s="111" t="s">
        <v>326</v>
      </c>
      <c r="I18" s="108"/>
      <c r="K18" s="117" t="s">
        <v>315</v>
      </c>
      <c r="L18" s="117"/>
      <c r="M18" s="117"/>
    </row>
    <row r="19" spans="1:13">
      <c r="A19" s="106">
        <v>12</v>
      </c>
      <c r="B19" t="s">
        <v>327</v>
      </c>
      <c r="C19" s="105" t="s">
        <v>328</v>
      </c>
      <c r="E19" s="111">
        <f ca="1">OFFSET('INDEK KINERJA PEMBANGKIT'!F156,0,$L$7)</f>
        <v>0</v>
      </c>
      <c r="F19" s="111">
        <f ca="1">OFFSET('INDEK KINERJA PEMBANGKIT'!F157,0,$L$7)</f>
        <v>0</v>
      </c>
      <c r="G19" s="111">
        <f ca="1">OFFSET('INDEK KINERJA PEMBANGKIT'!F158,0,$L$7)</f>
        <v>0</v>
      </c>
      <c r="H19" s="111" t="s">
        <v>7</v>
      </c>
      <c r="I19" s="108"/>
    </row>
    <row r="20" spans="1:13">
      <c r="A20" s="106">
        <v>13</v>
      </c>
      <c r="B20" t="s">
        <v>329</v>
      </c>
      <c r="C20" s="105" t="s">
        <v>330</v>
      </c>
      <c r="E20" s="111">
        <f ca="1">OFFSET('INDEK KINERJA PEMBANGKIT'!F181,0,$L$7)</f>
        <v>0</v>
      </c>
      <c r="F20" s="111">
        <f ca="1">OFFSET('INDEK KINERJA PEMBANGKIT'!F182,0,$L$7)</f>
        <v>0</v>
      </c>
      <c r="G20" s="111">
        <f ca="1">OFFSET('INDEK KINERJA PEMBANGKIT'!F183,0,$L$7)</f>
        <v>0</v>
      </c>
      <c r="H20" s="111" t="s">
        <v>7</v>
      </c>
      <c r="I20" s="108"/>
    </row>
    <row r="21" spans="1:13">
      <c r="A21" s="106">
        <v>14</v>
      </c>
      <c r="B21" t="s">
        <v>331</v>
      </c>
      <c r="C21" s="105" t="s">
        <v>332</v>
      </c>
      <c r="E21" s="111">
        <f ca="1">OFFSET('INDEK KINERJA PEMBANGKIT'!F173,0,$L$7)</f>
        <v>0</v>
      </c>
      <c r="F21" s="111">
        <f ca="1">OFFSET('INDEK KINERJA PEMBANGKIT'!F174,0,$L$7)</f>
        <v>0</v>
      </c>
      <c r="G21" s="111">
        <f ca="1">OFFSET('INDEK KINERJA PEMBANGKIT'!F175,0,$L$7)</f>
        <v>0</v>
      </c>
      <c r="H21" s="111" t="s">
        <v>7</v>
      </c>
      <c r="I21" s="108"/>
    </row>
    <row r="22" spans="1:13">
      <c r="A22" s="106">
        <v>15</v>
      </c>
      <c r="B22" s="112" t="s">
        <v>335</v>
      </c>
      <c r="C22" s="105" t="s">
        <v>336</v>
      </c>
      <c r="E22" s="111">
        <f ca="1">OFFSET('INDEK KINERJA PEMBANGKIT'!F189,0,$L$7)</f>
        <v>0</v>
      </c>
      <c r="F22" s="111">
        <f ca="1">OFFSET('INDEK KINERJA PEMBANGKIT'!F190,0,$L$7)</f>
        <v>0</v>
      </c>
      <c r="G22" s="111">
        <f ca="1">OFFSET('INDEK KINERJA PEMBANGKIT'!F191,0,$L$7)</f>
        <v>0</v>
      </c>
      <c r="H22" s="111" t="s">
        <v>7</v>
      </c>
      <c r="I22" s="108"/>
    </row>
    <row r="23" spans="1:13">
      <c r="A23" s="106">
        <v>16</v>
      </c>
      <c r="B23" t="s">
        <v>333</v>
      </c>
      <c r="C23" s="105" t="s">
        <v>334</v>
      </c>
      <c r="E23" s="111">
        <f ca="1">E20+E21</f>
        <v>0</v>
      </c>
      <c r="F23" s="111">
        <f ca="1">F20+F21</f>
        <v>0</v>
      </c>
      <c r="G23" s="111">
        <f ca="1">G20+G21</f>
        <v>0</v>
      </c>
      <c r="H23" s="111" t="s">
        <v>7</v>
      </c>
      <c r="I23" s="108"/>
    </row>
    <row r="24" spans="1:13" ht="30" customHeight="1">
      <c r="A24" s="106">
        <v>17</v>
      </c>
      <c r="B24" s="60" t="s">
        <v>263</v>
      </c>
      <c r="C24" s="105" t="s">
        <v>252</v>
      </c>
      <c r="E24" s="111">
        <f ca="1">E19/E11</f>
        <v>0</v>
      </c>
      <c r="F24" s="111">
        <f ca="1">F19/F11</f>
        <v>0</v>
      </c>
      <c r="G24" s="111">
        <f ca="1">G19/G11</f>
        <v>0</v>
      </c>
      <c r="H24" s="111" t="s">
        <v>326</v>
      </c>
      <c r="I24" s="108"/>
    </row>
    <row r="25" spans="1:13" ht="30" customHeight="1">
      <c r="A25" s="106">
        <v>18</v>
      </c>
      <c r="B25" s="60" t="s">
        <v>264</v>
      </c>
      <c r="C25" s="105" t="s">
        <v>250</v>
      </c>
      <c r="E25" s="111">
        <f ca="1">E20/E11</f>
        <v>0</v>
      </c>
      <c r="F25" s="111">
        <f ca="1">F20/F11</f>
        <v>0</v>
      </c>
      <c r="G25" s="111">
        <f ca="1">G20/G11</f>
        <v>0</v>
      </c>
      <c r="H25" s="111" t="s">
        <v>326</v>
      </c>
      <c r="I25" s="108"/>
    </row>
    <row r="26" spans="1:13" ht="30" customHeight="1">
      <c r="A26" s="106">
        <v>19</v>
      </c>
      <c r="B26" s="60" t="s">
        <v>266</v>
      </c>
      <c r="C26" s="105" t="s">
        <v>257</v>
      </c>
      <c r="E26" s="111">
        <f ca="1">E23/E11</f>
        <v>0</v>
      </c>
      <c r="F26" s="111">
        <f ca="1">F23/F11</f>
        <v>0</v>
      </c>
      <c r="G26" s="111">
        <f ca="1">G23/G11</f>
        <v>0</v>
      </c>
      <c r="H26" s="111" t="s">
        <v>326</v>
      </c>
      <c r="I26" s="108"/>
    </row>
    <row r="27" spans="1:13" ht="30" customHeight="1">
      <c r="A27" s="106">
        <v>20</v>
      </c>
      <c r="B27" s="60" t="s">
        <v>268</v>
      </c>
      <c r="C27" s="105" t="s">
        <v>251</v>
      </c>
      <c r="E27" s="111">
        <f ca="1">E21/E11</f>
        <v>0</v>
      </c>
      <c r="F27" s="111">
        <f ca="1">F21/F11</f>
        <v>0</v>
      </c>
      <c r="G27" s="111">
        <f ca="1">G21/G11</f>
        <v>0</v>
      </c>
      <c r="H27" s="111" t="s">
        <v>326</v>
      </c>
      <c r="I27" s="108"/>
    </row>
    <row r="28" spans="1:13" ht="30" customHeight="1">
      <c r="A28" s="106">
        <v>21</v>
      </c>
      <c r="B28" s="109" t="s">
        <v>337</v>
      </c>
      <c r="C28" s="60" t="s">
        <v>338</v>
      </c>
      <c r="E28" s="111">
        <f ca="1">E22/E11</f>
        <v>0</v>
      </c>
      <c r="F28" s="111">
        <f ca="1">F22/F11</f>
        <v>0</v>
      </c>
      <c r="G28" s="111">
        <f ca="1">G22/G11</f>
        <v>0</v>
      </c>
      <c r="H28" s="111" t="s">
        <v>326</v>
      </c>
      <c r="I28" s="108"/>
    </row>
    <row r="29" spans="1:13">
      <c r="E29" s="111"/>
      <c r="F29" s="111"/>
      <c r="G29" s="111"/>
      <c r="H29" s="108"/>
      <c r="I29" s="108"/>
    </row>
    <row r="30" spans="1:13" ht="15.75">
      <c r="A30" s="298" t="s">
        <v>324</v>
      </c>
      <c r="B30" s="298"/>
      <c r="C30" s="298"/>
      <c r="D30" s="298"/>
      <c r="E30" s="298"/>
      <c r="F30" s="298"/>
      <c r="G30" s="298"/>
      <c r="H30" s="298"/>
      <c r="I30" s="108"/>
    </row>
    <row r="31" spans="1:13" ht="30" customHeight="1">
      <c r="A31" s="105">
        <v>1</v>
      </c>
      <c r="B31" s="113" t="s">
        <v>269</v>
      </c>
      <c r="C31" s="105" t="s">
        <v>279</v>
      </c>
      <c r="D31" s="112"/>
      <c r="E31" s="114">
        <f ca="1">(E12/E13)*100</f>
        <v>99.043010752688176</v>
      </c>
      <c r="F31" s="114">
        <f ca="1">(F12/F13)*100</f>
        <v>98.172043010752688</v>
      </c>
      <c r="G31" s="114">
        <f ca="1">(G12/G13)*100</f>
        <v>100</v>
      </c>
      <c r="H31" s="115" t="s">
        <v>10</v>
      </c>
      <c r="I31" s="108"/>
    </row>
    <row r="32" spans="1:13" ht="30" customHeight="1">
      <c r="A32" s="105">
        <v>2</v>
      </c>
      <c r="B32" s="113" t="s">
        <v>270</v>
      </c>
      <c r="C32" s="105" t="s">
        <v>108</v>
      </c>
      <c r="E32" s="114">
        <f ca="1">(E12-(E25+E27+E24))/E13*100</f>
        <v>99.043010752688176</v>
      </c>
      <c r="F32" s="114">
        <f ca="1">(F12-(F25+F27+F24))/F13*100</f>
        <v>98.172043010752688</v>
      </c>
      <c r="G32" s="114">
        <f ca="1">(G12-(G25+G27+G24))/G13*100</f>
        <v>100</v>
      </c>
      <c r="H32" s="115" t="s">
        <v>10</v>
      </c>
      <c r="I32" s="108"/>
    </row>
    <row r="33" spans="1:9" ht="30" customHeight="1">
      <c r="A33" s="105">
        <v>3</v>
      </c>
      <c r="B33" s="113" t="s">
        <v>271</v>
      </c>
      <c r="C33" s="105" t="s">
        <v>280</v>
      </c>
      <c r="D33" s="106"/>
      <c r="E33" s="114">
        <f ca="1">(E14/E13)*100</f>
        <v>99.043010752688176</v>
      </c>
      <c r="F33" s="114">
        <f ca="1">(F14/F13)*100</f>
        <v>98.172043010752688</v>
      </c>
      <c r="G33" s="114">
        <f ca="1">(G14/G13)*100</f>
        <v>100</v>
      </c>
      <c r="H33" s="115" t="s">
        <v>10</v>
      </c>
      <c r="I33" s="108"/>
    </row>
    <row r="34" spans="1:9" ht="30" customHeight="1">
      <c r="A34" s="105">
        <v>4</v>
      </c>
      <c r="B34" s="113" t="s">
        <v>272</v>
      </c>
      <c r="C34" s="105" t="s">
        <v>281</v>
      </c>
      <c r="E34" s="114">
        <f ca="1">(E16/E13)*100</f>
        <v>0</v>
      </c>
      <c r="F34" s="114">
        <f ca="1">(F16/F13)*100</f>
        <v>0</v>
      </c>
      <c r="G34" s="114">
        <f ca="1">(G16/G13)*100</f>
        <v>0</v>
      </c>
      <c r="H34" s="115" t="s">
        <v>10</v>
      </c>
      <c r="I34" s="108"/>
    </row>
    <row r="35" spans="1:9" ht="30" customHeight="1">
      <c r="A35" s="105">
        <v>5</v>
      </c>
      <c r="B35" s="113" t="s">
        <v>273</v>
      </c>
      <c r="C35" s="105" t="s">
        <v>282</v>
      </c>
      <c r="E35" s="114">
        <f ca="1">(E17/E13)*100</f>
        <v>0</v>
      </c>
      <c r="F35" s="114">
        <f ca="1">(F17/F13)*100</f>
        <v>0</v>
      </c>
      <c r="G35" s="114">
        <f ca="1">(G17/G13)*100</f>
        <v>0</v>
      </c>
      <c r="H35" s="115" t="s">
        <v>10</v>
      </c>
      <c r="I35" s="108"/>
    </row>
    <row r="36" spans="1:9" ht="30" customHeight="1">
      <c r="A36" s="105">
        <v>6</v>
      </c>
      <c r="B36" s="113" t="s">
        <v>277</v>
      </c>
      <c r="C36" s="105" t="s">
        <v>285</v>
      </c>
      <c r="E36" s="114">
        <f ca="1">(E18/E13)*100</f>
        <v>0.95698924731182788</v>
      </c>
      <c r="F36" s="114">
        <f ca="1">(F18/F13)*100</f>
        <v>1.827956989247312</v>
      </c>
      <c r="G36" s="114">
        <f ca="1">(G18/G13)*100</f>
        <v>0</v>
      </c>
      <c r="H36" s="115" t="s">
        <v>10</v>
      </c>
      <c r="I36" s="108"/>
    </row>
    <row r="37" spans="1:9" ht="30" customHeight="1">
      <c r="A37" s="105">
        <v>7</v>
      </c>
      <c r="B37" s="113" t="s">
        <v>276</v>
      </c>
      <c r="C37" s="105" t="s">
        <v>110</v>
      </c>
      <c r="E37" s="114">
        <f ca="1">((E16+E17)/E13)*100</f>
        <v>0</v>
      </c>
      <c r="F37" s="114">
        <f ca="1">((F16+F17)/F13)*100</f>
        <v>0</v>
      </c>
      <c r="G37" s="114">
        <f ca="1">((G16+G17)/G13)*100</f>
        <v>0</v>
      </c>
      <c r="H37" s="115" t="s">
        <v>10</v>
      </c>
      <c r="I37" s="108"/>
    </row>
    <row r="38" spans="1:9" ht="30" customHeight="1">
      <c r="A38" s="105">
        <v>8</v>
      </c>
      <c r="B38" s="113" t="s">
        <v>274</v>
      </c>
      <c r="C38" s="105" t="s">
        <v>283</v>
      </c>
      <c r="E38" s="114">
        <f ca="1">(E15/E13)*100</f>
        <v>0</v>
      </c>
      <c r="F38" s="114">
        <f ca="1">(F15/F13)*100</f>
        <v>0</v>
      </c>
      <c r="G38" s="114">
        <f ca="1">(G15/G13)*100</f>
        <v>0</v>
      </c>
      <c r="H38" s="115" t="s">
        <v>10</v>
      </c>
      <c r="I38" s="108"/>
    </row>
    <row r="39" spans="1:9" ht="30" customHeight="1">
      <c r="A39" s="105">
        <v>9</v>
      </c>
      <c r="B39" s="113" t="s">
        <v>275</v>
      </c>
      <c r="C39" s="105" t="s">
        <v>284</v>
      </c>
      <c r="E39" s="114">
        <f ca="1">((E24+E26)/E13)*100</f>
        <v>0</v>
      </c>
      <c r="F39" s="114">
        <f ca="1">((F24+F26)/F13)*100</f>
        <v>0</v>
      </c>
      <c r="G39" s="114">
        <f ca="1">((G24+G26)/G13)*100</f>
        <v>0</v>
      </c>
      <c r="H39" s="115" t="s">
        <v>10</v>
      </c>
      <c r="I39" s="108"/>
    </row>
    <row r="40" spans="1:9" ht="30" customHeight="1">
      <c r="A40" s="105">
        <v>10</v>
      </c>
      <c r="B40" s="113" t="s">
        <v>278</v>
      </c>
      <c r="C40" s="105" t="s">
        <v>286</v>
      </c>
      <c r="E40" s="114">
        <f ca="1">(E18/(E18+E14))*100</f>
        <v>0.95698924731182788</v>
      </c>
      <c r="F40" s="114">
        <f ca="1">(F18/(F18+F14))*100</f>
        <v>1.827956989247312</v>
      </c>
      <c r="G40" s="114">
        <f ca="1">(G18/(G18+G14))*100</f>
        <v>0</v>
      </c>
      <c r="H40" s="115" t="s">
        <v>10</v>
      </c>
      <c r="I40" s="108"/>
    </row>
    <row r="41" spans="1:9" ht="30" customHeight="1">
      <c r="A41" s="105">
        <v>11</v>
      </c>
      <c r="B41" s="113" t="s">
        <v>242</v>
      </c>
      <c r="C41" s="105" t="s">
        <v>109</v>
      </c>
      <c r="E41" s="114">
        <f ca="1">((E18+E25)/(E19+E14+E28))*100</f>
        <v>0.96623602214743254</v>
      </c>
      <c r="F41" s="114">
        <f ca="1">((F18+F25)/(F19+F14+F28))*100</f>
        <v>1.8619934282584885</v>
      </c>
      <c r="G41" s="114">
        <f ca="1">((G18+G25)/(G19+G14+G28))*100</f>
        <v>0</v>
      </c>
      <c r="H41" s="115" t="s">
        <v>10</v>
      </c>
      <c r="I41" s="108"/>
    </row>
    <row r="42" spans="1:9" ht="30" customHeight="1">
      <c r="A42" s="105">
        <v>12</v>
      </c>
      <c r="B42" s="113" t="s">
        <v>292</v>
      </c>
      <c r="C42" s="105" t="s">
        <v>293</v>
      </c>
      <c r="E42" s="114">
        <f ca="1">(E8/(E13*E10))*100</f>
        <v>94.913440860215061</v>
      </c>
      <c r="F42" s="114">
        <f ca="1">(F8/(F13*F10))*100</f>
        <v>94.319516129032252</v>
      </c>
      <c r="G42" s="114">
        <f ca="1">(G8/(G13*G10))*100</f>
        <v>91.099798387096769</v>
      </c>
      <c r="H42" s="115" t="s">
        <v>10</v>
      </c>
      <c r="I42" s="108"/>
    </row>
    <row r="43" spans="1:9" ht="30" customHeight="1">
      <c r="A43" s="105">
        <v>13</v>
      </c>
      <c r="B43" s="113" t="s">
        <v>287</v>
      </c>
      <c r="C43" s="105" t="s">
        <v>102</v>
      </c>
      <c r="E43" s="114">
        <f ca="1">(E9/(E13*E11))*100</f>
        <v>90.654799336640863</v>
      </c>
      <c r="F43" s="114">
        <f ca="1">(F9/(F13*F11))*100</f>
        <v>91.696606660468319</v>
      </c>
      <c r="G43" s="114">
        <f ca="1">(G9/(G13*G11))*100</f>
        <v>93.057790026805421</v>
      </c>
      <c r="H43" s="115" t="s">
        <v>10</v>
      </c>
      <c r="I43" s="108"/>
    </row>
    <row r="44" spans="1:9" ht="30" customHeight="1">
      <c r="A44" s="105">
        <v>14</v>
      </c>
      <c r="B44" s="113" t="s">
        <v>294</v>
      </c>
      <c r="C44" s="105" t="s">
        <v>299</v>
      </c>
      <c r="E44" s="114">
        <f ca="1">(E8/(E14*E10))*100</f>
        <v>95.830528715666063</v>
      </c>
      <c r="F44" s="114">
        <f ca="1">(F8/(F14*F10))*100</f>
        <v>96.07573932092005</v>
      </c>
      <c r="G44" s="114">
        <f ca="1">(G8/(G14*G10))*100</f>
        <v>91.099798387096769</v>
      </c>
      <c r="H44" s="115" t="s">
        <v>10</v>
      </c>
      <c r="I44" s="108"/>
    </row>
    <row r="45" spans="1:9" ht="30" customHeight="1">
      <c r="A45" s="105">
        <v>15</v>
      </c>
      <c r="B45" s="113" t="s">
        <v>289</v>
      </c>
      <c r="C45" s="105" t="s">
        <v>290</v>
      </c>
      <c r="E45" s="114">
        <f ca="1">(E9/(E14*E11))*100</f>
        <v>91.530738663636953</v>
      </c>
      <c r="F45" s="114">
        <f ca="1">(F9/(F14*F11))*100</f>
        <v>93.403991450422282</v>
      </c>
      <c r="G45" s="114">
        <f ca="1">(G9/(G14*G11))*100</f>
        <v>93.057790026805421</v>
      </c>
      <c r="H45" s="115" t="s">
        <v>10</v>
      </c>
      <c r="I45" s="108"/>
    </row>
    <row r="46" spans="1:9" ht="30" customHeight="1">
      <c r="A46" s="105">
        <v>16</v>
      </c>
      <c r="B46" s="113" t="s">
        <v>288</v>
      </c>
      <c r="C46" s="105" t="s">
        <v>291</v>
      </c>
      <c r="E46" s="114">
        <f ca="1">(E9/((E12-(E24+E26))*E11))*100</f>
        <v>91.530738663636953</v>
      </c>
      <c r="F46" s="114">
        <f ca="1">(F9/((F12-(F24+F26))*F11))*100</f>
        <v>93.403991450422282</v>
      </c>
      <c r="G46" s="114">
        <f ca="1">(G9/((G12-(G24+G26))*G11))*100</f>
        <v>93.057790026805421</v>
      </c>
      <c r="H46" s="115" t="s">
        <v>10</v>
      </c>
      <c r="I46" s="108"/>
    </row>
    <row r="47" spans="1:9" s="60" customFormat="1" ht="30" customHeight="1"/>
    <row r="48" spans="1:9" s="60" customFormat="1" ht="15.75">
      <c r="A48" s="298" t="s">
        <v>366</v>
      </c>
      <c r="B48" s="298"/>
      <c r="C48" s="298"/>
      <c r="D48" s="298"/>
      <c r="E48" s="110" t="s">
        <v>321</v>
      </c>
      <c r="F48" s="110" t="s">
        <v>322</v>
      </c>
      <c r="G48" s="110" t="s">
        <v>323</v>
      </c>
      <c r="H48" s="110" t="s">
        <v>325</v>
      </c>
    </row>
    <row r="49" spans="1:8" s="60" customFormat="1">
      <c r="A49" s="105">
        <v>1</v>
      </c>
      <c r="B49" s="60" t="s">
        <v>340</v>
      </c>
      <c r="C49" s="105" t="s">
        <v>353</v>
      </c>
      <c r="E49" s="111">
        <f ca="1">OFFSET('INDEK KINERJA PEMBANGKIT'!F313,0,$L$7)</f>
        <v>727.45</v>
      </c>
      <c r="F49" s="111">
        <f ca="1">OFFSET('INDEK KINERJA PEMBANGKIT'!F314,0,$L$7)</f>
        <v>730.4</v>
      </c>
      <c r="G49" s="111">
        <f ca="1">OFFSET('INDEK KINERJA PEMBANGKIT'!F315,0,$L$7)</f>
        <v>744</v>
      </c>
      <c r="H49" s="111" t="s">
        <v>326</v>
      </c>
    </row>
    <row r="50" spans="1:8" s="60" customFormat="1">
      <c r="A50" s="105">
        <v>2</v>
      </c>
      <c r="B50" s="60" t="s">
        <v>341</v>
      </c>
      <c r="C50" s="105" t="s">
        <v>354</v>
      </c>
      <c r="E50" s="111">
        <f ca="1">OFFSET('INDEK KINERJA PEMBANGKIT'!F309,0,$L$7)</f>
        <v>727.45</v>
      </c>
      <c r="F50" s="111">
        <f ca="1">OFFSET('INDEK KINERJA PEMBANGKIT'!F310,0,$L$7)</f>
        <v>730.4</v>
      </c>
      <c r="G50" s="111">
        <f ca="1">OFFSET('INDEK KINERJA PEMBANGKIT'!F311,0,$L$7)</f>
        <v>744</v>
      </c>
      <c r="H50" s="111" t="s">
        <v>326</v>
      </c>
    </row>
    <row r="51" spans="1:8" s="60" customFormat="1">
      <c r="A51" s="105">
        <v>3</v>
      </c>
      <c r="B51" s="60" t="s">
        <v>342</v>
      </c>
      <c r="C51" s="105" t="s">
        <v>355</v>
      </c>
      <c r="E51" s="111">
        <f ca="1">OFFSET('INDEK KINERJA PEMBANGKIT'!F122,0,$L$7)</f>
        <v>0</v>
      </c>
      <c r="F51" s="111">
        <f ca="1">OFFSET('INDEK KINERJA PEMBANGKIT'!F123,0,$L$7)</f>
        <v>0</v>
      </c>
      <c r="G51" s="111">
        <f ca="1">OFFSET('INDEK KINERJA PEMBANGKIT'!F124,0,$L$7)</f>
        <v>0</v>
      </c>
      <c r="H51" s="111" t="s">
        <v>326</v>
      </c>
    </row>
    <row r="52" spans="1:8" s="60" customFormat="1">
      <c r="A52" s="105">
        <v>4</v>
      </c>
      <c r="B52" s="60" t="s">
        <v>343</v>
      </c>
      <c r="C52" s="105" t="s">
        <v>356</v>
      </c>
      <c r="E52" s="111">
        <f ca="1">OFFSET('INDEK KINERJA PEMBANGKIT'!F131,0,$L$7)</f>
        <v>0</v>
      </c>
      <c r="F52" s="111">
        <f ca="1">OFFSET('INDEK KINERJA PEMBANGKIT'!F132,0,$L$7)</f>
        <v>0</v>
      </c>
      <c r="G52" s="111">
        <f ca="1">OFFSET('INDEK KINERJA PEMBANGKIT'!F133,0,$L$7)</f>
        <v>0</v>
      </c>
      <c r="H52" s="111" t="s">
        <v>326</v>
      </c>
    </row>
    <row r="53" spans="1:8" s="60" customFormat="1">
      <c r="A53" s="105">
        <v>5</v>
      </c>
      <c r="B53" s="60" t="s">
        <v>344</v>
      </c>
      <c r="C53" s="105" t="s">
        <v>357</v>
      </c>
      <c r="E53" s="111">
        <f ca="1">OFFSET('INDEK KINERJA PEMBANGKIT'!F139,0,$L$7)</f>
        <v>9.43</v>
      </c>
      <c r="F53" s="111">
        <f ca="1">OFFSET('INDEK KINERJA PEMBANGKIT'!F140,0,$L$7)</f>
        <v>0</v>
      </c>
      <c r="G53" s="111">
        <f ca="1">OFFSET('INDEK KINERJA PEMBANGKIT'!F141,0,$L$7)</f>
        <v>0</v>
      </c>
      <c r="H53" s="111" t="s">
        <v>326</v>
      </c>
    </row>
    <row r="54" spans="1:8" s="60" customFormat="1">
      <c r="A54" s="105">
        <v>6</v>
      </c>
      <c r="B54" s="60" t="s">
        <v>345</v>
      </c>
      <c r="C54" s="105" t="s">
        <v>358</v>
      </c>
      <c r="E54" s="111">
        <f ca="1">OFFSET('INDEK KINERJA PEMBANGKIT'!F160,0,$L$7)</f>
        <v>0</v>
      </c>
      <c r="F54" s="111">
        <f ca="1">OFFSET('INDEK KINERJA PEMBANGKIT'!F161,0,$L$7)</f>
        <v>0</v>
      </c>
      <c r="G54" s="111">
        <f ca="1">OFFSET('INDEK KINERJA PEMBANGKIT'!F162,0,$L$7)</f>
        <v>0</v>
      </c>
      <c r="H54" s="111" t="s">
        <v>7</v>
      </c>
    </row>
    <row r="55" spans="1:8" s="60" customFormat="1">
      <c r="A55" s="105">
        <v>7</v>
      </c>
      <c r="B55" s="60" t="s">
        <v>346</v>
      </c>
      <c r="C55" s="105" t="s">
        <v>359</v>
      </c>
      <c r="E55" s="111">
        <f ca="1">OFFSET('INDEK KINERJA PEMBANGKIT'!F185,0,$L$7)</f>
        <v>753.10299999999995</v>
      </c>
      <c r="F55" s="111">
        <f ca="1">OFFSET('INDEK KINERJA PEMBANGKIT'!F186,0,$L$7)</f>
        <v>725.56</v>
      </c>
      <c r="G55" s="111">
        <f ca="1">OFFSET('INDEK KINERJA PEMBANGKIT'!F187,0,$L$7)</f>
        <v>1332.298</v>
      </c>
      <c r="H55" s="111" t="s">
        <v>7</v>
      </c>
    </row>
    <row r="56" spans="1:8" s="60" customFormat="1">
      <c r="A56" s="105">
        <v>8</v>
      </c>
      <c r="B56" s="60" t="s">
        <v>347</v>
      </c>
      <c r="C56" s="105" t="s">
        <v>360</v>
      </c>
      <c r="E56" s="111">
        <f ca="1">OFFSET('INDEK KINERJA PEMBANGKIT'!F177,0,$L$7)</f>
        <v>0</v>
      </c>
      <c r="F56" s="111">
        <f ca="1">OFFSET('INDEK KINERJA PEMBANGKIT'!F178,0,$L$7)</f>
        <v>0</v>
      </c>
      <c r="G56" s="111">
        <f ca="1">OFFSET('INDEK KINERJA PEMBANGKIT'!F179,0,$L$7)</f>
        <v>0</v>
      </c>
      <c r="H56" s="111" t="s">
        <v>7</v>
      </c>
    </row>
    <row r="57" spans="1:8" s="60" customFormat="1" ht="19.5" customHeight="1">
      <c r="A57" s="105">
        <v>9</v>
      </c>
      <c r="B57" s="109" t="s">
        <v>348</v>
      </c>
      <c r="C57" s="105" t="s">
        <v>361</v>
      </c>
      <c r="E57" s="111">
        <f ca="1">OFFSET('INDEK KINERJA PEMBANGKIT'!F193,0,$L$7)</f>
        <v>0</v>
      </c>
      <c r="F57" s="111">
        <f ca="1">OFFSET('INDEK KINERJA PEMBANGKIT'!F194,0,$L$7)</f>
        <v>0</v>
      </c>
      <c r="G57" s="111">
        <f ca="1">OFFSET('INDEK KINERJA PEMBANGKIT'!F195,0,$L$7)</f>
        <v>0</v>
      </c>
      <c r="H57" s="111" t="s">
        <v>7</v>
      </c>
    </row>
    <row r="58" spans="1:8" s="60" customFormat="1" ht="30" customHeight="1">
      <c r="A58" s="105">
        <v>10</v>
      </c>
      <c r="B58" s="109" t="s">
        <v>349</v>
      </c>
      <c r="C58" s="105" t="s">
        <v>362</v>
      </c>
      <c r="E58" s="116">
        <f ca="1">(E19+E54)/E11</f>
        <v>0</v>
      </c>
      <c r="F58" s="116">
        <f ca="1">(F19+F54)/F11</f>
        <v>0</v>
      </c>
      <c r="G58" s="116">
        <f ca="1">(G19+G54)/G11</f>
        <v>0</v>
      </c>
      <c r="H58" s="111" t="s">
        <v>326</v>
      </c>
    </row>
    <row r="59" spans="1:8" s="60" customFormat="1" ht="30" customHeight="1">
      <c r="A59" s="105">
        <v>11</v>
      </c>
      <c r="B59" s="109" t="s">
        <v>350</v>
      </c>
      <c r="C59" s="105" t="s">
        <v>363</v>
      </c>
      <c r="E59" s="116">
        <f ca="1">(E20+E55)/E11</f>
        <v>32.480936772190113</v>
      </c>
      <c r="F59" s="116">
        <f ca="1">(F20+F55)/F11</f>
        <v>31.541972786158325</v>
      </c>
      <c r="G59" s="116">
        <f ca="1">(G20+G55)/G11</f>
        <v>25.556241847617589</v>
      </c>
      <c r="H59" s="111" t="s">
        <v>326</v>
      </c>
    </row>
    <row r="60" spans="1:8" s="60" customFormat="1" ht="30" customHeight="1">
      <c r="A60" s="105">
        <v>12</v>
      </c>
      <c r="B60" s="109" t="s">
        <v>351</v>
      </c>
      <c r="C60" s="105" t="s">
        <v>364</v>
      </c>
      <c r="E60" s="116">
        <f ca="1">(E21+E56)/E11</f>
        <v>0</v>
      </c>
      <c r="F60" s="116">
        <f ca="1">(F21+F56)/F11</f>
        <v>0</v>
      </c>
      <c r="G60" s="116">
        <f ca="1">(G21+G56)/G11</f>
        <v>0</v>
      </c>
      <c r="H60" s="111" t="s">
        <v>326</v>
      </c>
    </row>
    <row r="61" spans="1:8" s="60" customFormat="1" ht="30" customHeight="1">
      <c r="A61" s="105">
        <v>13</v>
      </c>
      <c r="B61" s="109" t="s">
        <v>352</v>
      </c>
      <c r="C61" s="60" t="s">
        <v>365</v>
      </c>
      <c r="E61" s="116">
        <f ca="1">(E22+E57)/E11</f>
        <v>0</v>
      </c>
      <c r="F61" s="116">
        <f ca="1">(F22+F57)/F11</f>
        <v>0</v>
      </c>
      <c r="G61" s="116">
        <f ca="1">(G22+G57)/G11</f>
        <v>0</v>
      </c>
      <c r="H61" s="111" t="s">
        <v>326</v>
      </c>
    </row>
    <row r="62" spans="1:8" s="60" customFormat="1"/>
    <row r="63" spans="1:8" s="60" customFormat="1" ht="15.75">
      <c r="A63" s="298" t="s">
        <v>373</v>
      </c>
      <c r="B63" s="298"/>
      <c r="C63" s="298"/>
      <c r="D63" s="298"/>
      <c r="E63" s="298"/>
      <c r="F63" s="298"/>
      <c r="G63" s="298"/>
      <c r="H63" s="298"/>
    </row>
    <row r="64" spans="1:8" s="60" customFormat="1" ht="30" customHeight="1">
      <c r="A64" s="105">
        <v>1</v>
      </c>
      <c r="B64" s="113" t="s">
        <v>367</v>
      </c>
      <c r="C64" s="105" t="s">
        <v>370</v>
      </c>
      <c r="D64"/>
      <c r="E64" s="114">
        <f ca="1">(E49-(E60+E59+E58))/E13*100</f>
        <v>93.409820326318538</v>
      </c>
      <c r="F64" s="114">
        <f ca="1">(F49-(F60+F59+F58))/F13*100</f>
        <v>93.932530539494834</v>
      </c>
      <c r="G64" s="114">
        <f ca="1">(G49-(G60+G59+G58))/G13*100</f>
        <v>96.565021257040655</v>
      </c>
      <c r="H64" s="115" t="s">
        <v>10</v>
      </c>
    </row>
    <row r="65" spans="1:8" s="60" customFormat="1" ht="30" customHeight="1">
      <c r="A65" s="105">
        <v>2</v>
      </c>
      <c r="B65" s="113" t="s">
        <v>368</v>
      </c>
      <c r="C65" s="105" t="s">
        <v>371</v>
      </c>
      <c r="D65"/>
      <c r="E65" s="114">
        <f ca="1">((E16+E51+E17+E52)/E13)*100</f>
        <v>0</v>
      </c>
      <c r="F65" s="114">
        <f ca="1">((F16+F51+F17+F52)/F13)*100</f>
        <v>0</v>
      </c>
      <c r="G65" s="114">
        <f ca="1">((G16+G51+G17+G52)/G13)*100</f>
        <v>0</v>
      </c>
      <c r="H65" s="115" t="s">
        <v>10</v>
      </c>
    </row>
    <row r="66" spans="1:8" s="60" customFormat="1" ht="30" customHeight="1">
      <c r="A66" s="105">
        <v>3</v>
      </c>
      <c r="B66" s="113" t="s">
        <v>369</v>
      </c>
      <c r="C66" s="105" t="s">
        <v>372</v>
      </c>
      <c r="D66"/>
      <c r="E66" s="114">
        <f ca="1">((E18+E53+E59)/(E18+E53+E61+E50))*100</f>
        <v>6.590179673681468</v>
      </c>
      <c r="F66" s="114">
        <f t="shared" ref="F66:G66" ca="1" si="0">((F18+F53+F59)/(F18+F53+F61+F50))*100</f>
        <v>6.0674694605051513</v>
      </c>
      <c r="G66" s="114">
        <f t="shared" ca="1" si="0"/>
        <v>3.4349787429593532</v>
      </c>
      <c r="H66" s="115" t="s">
        <v>10</v>
      </c>
    </row>
    <row r="67" spans="1:8" s="60" customFormat="1" ht="30" customHeight="1"/>
    <row r="68" spans="1:8" s="60" customFormat="1" ht="30" customHeight="1"/>
    <row r="69" spans="1:8" s="60" customFormat="1" ht="30" customHeight="1"/>
    <row r="70" spans="1:8" s="60" customFormat="1" ht="30" customHeight="1"/>
    <row r="71" spans="1:8" s="60" customFormat="1" ht="30" customHeight="1"/>
    <row r="72" spans="1:8" s="60" customFormat="1" ht="30" customHeight="1"/>
    <row r="73" spans="1:8" s="60" customFormat="1" ht="30" customHeight="1"/>
    <row r="74" spans="1:8" s="60" customFormat="1" ht="30" customHeight="1"/>
    <row r="75" spans="1:8" s="60" customFormat="1" ht="30" customHeight="1"/>
    <row r="76" spans="1:8" s="60" customFormat="1" ht="30" customHeight="1"/>
    <row r="77" spans="1:8" s="60" customFormat="1" ht="30" customHeight="1"/>
    <row r="78" spans="1:8" s="60" customFormat="1" ht="30" customHeight="1"/>
    <row r="79" spans="1:8" s="60" customFormat="1" ht="30" customHeight="1"/>
    <row r="80" spans="1:8" s="60" customFormat="1" ht="30" customHeight="1"/>
    <row r="81" s="60" customFormat="1" ht="30" customHeight="1"/>
    <row r="82" s="60" customFormat="1" ht="30" customHeight="1"/>
    <row r="83" s="60" customFormat="1" ht="30" customHeight="1"/>
    <row r="84" s="60" customFormat="1" ht="30" customHeight="1"/>
    <row r="85" s="60" customFormat="1" ht="30" customHeight="1"/>
    <row r="86" s="60" customFormat="1" ht="30" customHeight="1"/>
    <row r="87" s="60" customFormat="1" ht="30" customHeight="1"/>
    <row r="88" s="60" customFormat="1" ht="30" customHeight="1"/>
    <row r="89" s="60" customFormat="1" ht="30" customHeight="1"/>
    <row r="90" s="60" customFormat="1" ht="30" customHeight="1"/>
  </sheetData>
  <mergeCells count="6">
    <mergeCell ref="A63:H63"/>
    <mergeCell ref="A30:H30"/>
    <mergeCell ref="A7:D7"/>
    <mergeCell ref="A48:D48"/>
    <mergeCell ref="A1:H1"/>
    <mergeCell ref="A2:H2"/>
  </mergeCells>
  <dataValidations count="1">
    <dataValidation type="list" allowBlank="1" showInputMessage="1" showErrorMessage="1" sqref="D5" xr:uid="{00000000-0002-0000-0200-000000000000}">
      <formula1>NAMABULAN</formula1>
    </dataValidation>
  </dataValidations>
  <pageMargins left="0.7" right="0.7" top="0.75" bottom="0.75" header="0.3" footer="0.3"/>
  <pageSetup paperSize="9" scale="67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M90"/>
  <sheetViews>
    <sheetView tabSelected="1" view="pageBreakPreview" topLeftCell="B1" zoomScale="85" zoomScaleNormal="100" zoomScaleSheetLayoutView="85" workbookViewId="0">
      <pane ySplit="5" topLeftCell="A6" activePane="bottomLeft" state="frozen"/>
      <selection pane="bottomLeft" activeCell="D5" sqref="D5"/>
    </sheetView>
  </sheetViews>
  <sheetFormatPr defaultRowHeight="15"/>
  <cols>
    <col min="1" max="1" width="4.85546875" customWidth="1"/>
    <col min="2" max="2" width="38.28515625" customWidth="1"/>
    <col min="3" max="3" width="8.85546875" bestFit="1" customWidth="1"/>
    <col min="4" max="4" width="34.85546875" customWidth="1"/>
    <col min="5" max="7" width="11.5703125" bestFit="1" customWidth="1"/>
    <col min="8" max="9" width="10.5703125" customWidth="1"/>
  </cols>
  <sheetData>
    <row r="1" spans="1:13" ht="18.75">
      <c r="A1" s="299" t="s">
        <v>319</v>
      </c>
      <c r="B1" s="299"/>
      <c r="C1" s="299"/>
      <c r="D1" s="299"/>
      <c r="E1" s="299"/>
      <c r="F1" s="299"/>
      <c r="G1" s="299"/>
      <c r="H1" s="299"/>
    </row>
    <row r="2" spans="1:13" ht="15.75" customHeight="1">
      <c r="A2" s="299" t="s">
        <v>320</v>
      </c>
      <c r="B2" s="299"/>
      <c r="C2" s="299"/>
      <c r="D2" s="299"/>
      <c r="E2" s="299"/>
      <c r="F2" s="299"/>
      <c r="G2" s="299"/>
      <c r="H2" s="299"/>
    </row>
    <row r="3" spans="1:13" ht="15.75" customHeight="1">
      <c r="A3" s="110"/>
      <c r="B3" s="110"/>
      <c r="C3" s="110"/>
      <c r="D3" s="110"/>
      <c r="E3" s="110"/>
      <c r="F3" s="110"/>
      <c r="G3" s="110"/>
    </row>
    <row r="4" spans="1:13" ht="15.75" customHeight="1">
      <c r="A4" s="110"/>
      <c r="B4" s="110"/>
      <c r="C4" s="110"/>
      <c r="D4" s="110"/>
      <c r="E4" s="110"/>
      <c r="F4" s="110"/>
      <c r="G4" s="110"/>
    </row>
    <row r="5" spans="1:13" ht="15.75" customHeight="1">
      <c r="A5" s="110"/>
      <c r="B5" s="300" t="s">
        <v>376</v>
      </c>
      <c r="C5" s="300"/>
      <c r="D5" s="110" t="s">
        <v>307</v>
      </c>
      <c r="E5" s="110">
        <f>'RESUME BULANAN'!E5</f>
        <v>2019</v>
      </c>
      <c r="F5" s="110"/>
      <c r="G5" s="110"/>
      <c r="K5" s="118" t="s">
        <v>316</v>
      </c>
      <c r="L5" s="117"/>
      <c r="M5" s="117"/>
    </row>
    <row r="6" spans="1:13">
      <c r="K6" s="117" t="s">
        <v>2</v>
      </c>
      <c r="L6" s="117"/>
      <c r="M6" s="117"/>
    </row>
    <row r="7" spans="1:13" ht="15.75">
      <c r="A7" s="298" t="s">
        <v>339</v>
      </c>
      <c r="B7" s="298"/>
      <c r="C7" s="298"/>
      <c r="D7" s="298"/>
      <c r="E7" s="110" t="s">
        <v>321</v>
      </c>
      <c r="F7" s="110" t="s">
        <v>322</v>
      </c>
      <c r="G7" s="110" t="s">
        <v>323</v>
      </c>
      <c r="H7" s="110" t="s">
        <v>325</v>
      </c>
      <c r="K7" s="117" t="s">
        <v>304</v>
      </c>
      <c r="L7" s="117">
        <f>IF(D5="JANUARI",14,IF(D5="FEBRUARI",15,IF(D5="MARET",16,IF(D5="APRIL",17,IF(D5="MEI",18,IF(D5="JUNI",19,IF(D5="JULI",20,IF(D5="AGUSTUS",21,IF(D5="SEPTEMBER",22,IF(D5="OKTOBER",23,IF(D5="NOPEMEBR",24,IF(D5="DESEMBER",25))))))))))))</f>
        <v>17</v>
      </c>
      <c r="M7" s="117"/>
    </row>
    <row r="8" spans="1:13">
      <c r="A8" s="106">
        <v>1</v>
      </c>
      <c r="B8" t="s">
        <v>295</v>
      </c>
      <c r="C8" s="105" t="s">
        <v>296</v>
      </c>
      <c r="E8" s="111">
        <f ca="1">OFFSET('INDEK KINERJA PEMBANGKIT'!F8,0,$L$7)</f>
        <v>67236.62000000001</v>
      </c>
      <c r="F8" s="111">
        <f ca="1">OFFSET('INDEK KINERJA PEMBANGKIT'!F9,0,$L$7)</f>
        <v>65540.790000000008</v>
      </c>
      <c r="G8" s="111">
        <f ca="1">OFFSET('INDEK KINERJA PEMBANGKIT'!F10,0,$L$7)</f>
        <v>128654.54999999999</v>
      </c>
      <c r="H8" s="111" t="s">
        <v>7</v>
      </c>
      <c r="I8" s="108"/>
      <c r="K8" s="117" t="s">
        <v>305</v>
      </c>
      <c r="L8" s="117"/>
      <c r="M8" s="117"/>
    </row>
    <row r="9" spans="1:13">
      <c r="A9" s="106">
        <v>2</v>
      </c>
      <c r="B9" t="s">
        <v>297</v>
      </c>
      <c r="C9" s="105" t="s">
        <v>298</v>
      </c>
      <c r="E9" s="111">
        <f ca="1">OFFSET('INDEK KINERJA PEMBANGKIT'!F25,0,$L$7)</f>
        <v>59970.072999999997</v>
      </c>
      <c r="F9" s="111">
        <f ca="1">OFFSET('INDEK KINERJA PEMBANGKIT'!F26,0,$L$7)</f>
        <v>58971.844000000005</v>
      </c>
      <c r="G9" s="111">
        <f ca="1">OFFSET('INDEK KINERJA PEMBANGKIT'!F27,0,$L$7)</f>
        <v>114076.003</v>
      </c>
      <c r="H9" s="111" t="s">
        <v>7</v>
      </c>
      <c r="I9" s="108"/>
      <c r="K9" s="117" t="s">
        <v>306</v>
      </c>
      <c r="L9" s="117"/>
      <c r="M9" s="117"/>
    </row>
    <row r="10" spans="1:13">
      <c r="A10" s="106">
        <v>3</v>
      </c>
      <c r="B10" t="s">
        <v>300</v>
      </c>
      <c r="C10" s="105" t="s">
        <v>302</v>
      </c>
      <c r="E10" s="111">
        <f ca="1">OFFSET('INDEK KINERJA PEMBANGKIT'!F107,0,$L$7)</f>
        <v>25</v>
      </c>
      <c r="F10" s="111">
        <f ca="1">OFFSET('INDEK KINERJA PEMBANGKIT'!F108,0,$L$7)</f>
        <v>25</v>
      </c>
      <c r="G10" s="111">
        <f ca="1">OFFSET('INDEK KINERJA PEMBANGKIT'!F109,0,$L$7)</f>
        <v>60</v>
      </c>
      <c r="H10" s="111" t="s">
        <v>17</v>
      </c>
      <c r="I10" s="108"/>
      <c r="K10" s="117" t="s">
        <v>307</v>
      </c>
      <c r="L10" s="117"/>
      <c r="M10" s="117"/>
    </row>
    <row r="11" spans="1:13">
      <c r="A11" s="106">
        <v>4</v>
      </c>
      <c r="B11" t="s">
        <v>301</v>
      </c>
      <c r="C11" s="105" t="s">
        <v>303</v>
      </c>
      <c r="E11" s="111">
        <f ca="1">OFFSET('INDEK KINERJA PEMBANGKIT'!F111,0,$L$7)</f>
        <v>23.19</v>
      </c>
      <c r="F11" s="111">
        <f ca="1">OFFSET('INDEK KINERJA PEMBANGKIT'!F112,0,$L$7)</f>
        <v>23</v>
      </c>
      <c r="G11" s="111">
        <f ca="1">OFFSET('INDEK KINERJA PEMBANGKIT'!F113,0,$L$7)</f>
        <v>52.13</v>
      </c>
      <c r="H11" s="111" t="s">
        <v>17</v>
      </c>
      <c r="I11" s="108"/>
      <c r="K11" s="117" t="s">
        <v>308</v>
      </c>
      <c r="L11" s="117"/>
      <c r="M11" s="117"/>
    </row>
    <row r="12" spans="1:13">
      <c r="A12" s="106">
        <v>5</v>
      </c>
      <c r="B12" t="s">
        <v>261</v>
      </c>
      <c r="C12" s="105" t="s">
        <v>248</v>
      </c>
      <c r="E12" s="111">
        <f ca="1">OFFSET('INDEK KINERJA PEMBANGKIT'!F211,0,$L$7)</f>
        <v>2827.62</v>
      </c>
      <c r="F12" s="111">
        <f ca="1">OFFSET('INDEK KINERJA PEMBANGKIT'!F212,0,$L$7)</f>
        <v>2786.8999999999996</v>
      </c>
      <c r="G12" s="111">
        <f ca="1">OFFSET('INDEK KINERJA PEMBANGKIT'!F213,0,$L$7)</f>
        <v>2345.15</v>
      </c>
      <c r="H12" s="111" t="s">
        <v>326</v>
      </c>
      <c r="I12" s="108"/>
      <c r="K12" s="117" t="s">
        <v>309</v>
      </c>
      <c r="L12" s="117"/>
      <c r="M12" s="117"/>
    </row>
    <row r="13" spans="1:13">
      <c r="A13" s="106">
        <v>6</v>
      </c>
      <c r="B13" t="s">
        <v>262</v>
      </c>
      <c r="C13" s="105" t="s">
        <v>249</v>
      </c>
      <c r="E13" s="111">
        <f ca="1">OFFSET('INDEK KINERJA PEMBANGKIT'!F199,0,$L$7)</f>
        <v>2880</v>
      </c>
      <c r="F13" s="111">
        <f ca="1">OFFSET('INDEK KINERJA PEMBANGKIT'!F200,0,$L$7)</f>
        <v>2880</v>
      </c>
      <c r="G13" s="111">
        <f ca="1">OFFSET('INDEK KINERJA PEMBANGKIT'!F201,0,$L$7)</f>
        <v>2880</v>
      </c>
      <c r="H13" s="111" t="s">
        <v>326</v>
      </c>
      <c r="I13" s="108"/>
      <c r="K13" s="117" t="s">
        <v>310</v>
      </c>
      <c r="L13" s="117"/>
      <c r="M13" s="117"/>
    </row>
    <row r="14" spans="1:13">
      <c r="A14" s="106">
        <v>7</v>
      </c>
      <c r="B14" t="s">
        <v>44</v>
      </c>
      <c r="C14" s="105" t="s">
        <v>253</v>
      </c>
      <c r="E14" s="111">
        <f ca="1">OFFSET('INDEK KINERJA PEMBANGKIT'!F203,0,$L$7)</f>
        <v>2827.62</v>
      </c>
      <c r="F14" s="111">
        <f ca="1">OFFSET('INDEK KINERJA PEMBANGKIT'!F204,0,$L$7)</f>
        <v>2786.8999999999996</v>
      </c>
      <c r="G14" s="111">
        <f ca="1">OFFSET('INDEK KINERJA PEMBANGKIT'!F205,0,$L$7)</f>
        <v>2345.15</v>
      </c>
      <c r="H14" s="111" t="s">
        <v>326</v>
      </c>
      <c r="I14" s="108"/>
      <c r="K14" s="117" t="s">
        <v>311</v>
      </c>
      <c r="L14" s="117"/>
      <c r="M14" s="117"/>
    </row>
    <row r="15" spans="1:13">
      <c r="A15" s="106">
        <v>8</v>
      </c>
      <c r="B15" t="s">
        <v>265</v>
      </c>
      <c r="C15" s="105" t="s">
        <v>256</v>
      </c>
      <c r="E15" s="111">
        <f ca="1">OFFSET('INDEK KINERJA PEMBANGKIT'!F207,0,$L$7)</f>
        <v>0</v>
      </c>
      <c r="F15" s="111">
        <f ca="1">OFFSET('INDEK KINERJA PEMBANGKIT'!F208,0,$L$7)</f>
        <v>0</v>
      </c>
      <c r="G15" s="111">
        <f ca="1">OFFSET('INDEK KINERJA PEMBANGKIT'!F209,0,$L$7)</f>
        <v>0</v>
      </c>
      <c r="H15" s="111" t="s">
        <v>326</v>
      </c>
      <c r="I15" s="108"/>
      <c r="K15" s="117" t="s">
        <v>312</v>
      </c>
      <c r="L15" s="117"/>
      <c r="M15" s="117"/>
    </row>
    <row r="16" spans="1:13">
      <c r="A16" s="106">
        <v>9</v>
      </c>
      <c r="B16" t="s">
        <v>259</v>
      </c>
      <c r="C16" s="105" t="s">
        <v>254</v>
      </c>
      <c r="E16" s="111">
        <f ca="1">OFFSET('INDEK KINERJA PEMBANGKIT'!F118,0,$L$7)</f>
        <v>0</v>
      </c>
      <c r="F16" s="111">
        <f ca="1">OFFSET('INDEK KINERJA PEMBANGKIT'!F119,0,$L$7)</f>
        <v>0</v>
      </c>
      <c r="G16" s="111">
        <f ca="1">OFFSET('INDEK KINERJA PEMBANGKIT'!F120,0,$L$7)</f>
        <v>502.2</v>
      </c>
      <c r="H16" s="111" t="s">
        <v>326</v>
      </c>
      <c r="I16" s="108"/>
      <c r="K16" s="117" t="s">
        <v>313</v>
      </c>
      <c r="L16" s="117"/>
      <c r="M16" s="117"/>
    </row>
    <row r="17" spans="1:13">
      <c r="A17" s="106">
        <v>10</v>
      </c>
      <c r="B17" t="s">
        <v>260</v>
      </c>
      <c r="C17" s="105" t="s">
        <v>255</v>
      </c>
      <c r="E17" s="111">
        <f ca="1">OFFSET('INDEK KINERJA PEMBANGKIT'!F127,0,$L$7)</f>
        <v>23.53</v>
      </c>
      <c r="F17" s="111">
        <f ca="1">OFFSET('INDEK KINERJA PEMBANGKIT'!F128,0,$L$7)</f>
        <v>27.8</v>
      </c>
      <c r="G17" s="111">
        <f ca="1">OFFSET('INDEK KINERJA PEMBANGKIT'!F129,0,$L$7)</f>
        <v>31.52</v>
      </c>
      <c r="H17" s="111" t="s">
        <v>326</v>
      </c>
      <c r="I17" s="108"/>
      <c r="K17" s="117" t="s">
        <v>314</v>
      </c>
      <c r="L17" s="117"/>
      <c r="M17" s="117"/>
    </row>
    <row r="18" spans="1:13">
      <c r="A18" s="106">
        <v>11</v>
      </c>
      <c r="B18" t="s">
        <v>267</v>
      </c>
      <c r="C18" s="105" t="s">
        <v>258</v>
      </c>
      <c r="E18" s="111">
        <f ca="1">OFFSET('INDEK KINERJA PEMBANGKIT'!F135,0,$L$7)</f>
        <v>28.85</v>
      </c>
      <c r="F18" s="111">
        <f ca="1">OFFSET('INDEK KINERJA PEMBANGKIT'!F136,0,$L$7)</f>
        <v>65.3</v>
      </c>
      <c r="G18" s="111">
        <f ca="1">OFFSET('INDEK KINERJA PEMBANGKIT'!F137,0,$L$7)</f>
        <v>1.1299999999999999</v>
      </c>
      <c r="H18" s="111" t="s">
        <v>326</v>
      </c>
      <c r="I18" s="108"/>
      <c r="K18" s="117" t="s">
        <v>315</v>
      </c>
      <c r="L18" s="117"/>
      <c r="M18" s="117"/>
    </row>
    <row r="19" spans="1:13">
      <c r="A19" s="106">
        <v>12</v>
      </c>
      <c r="B19" t="s">
        <v>327</v>
      </c>
      <c r="C19" s="105" t="s">
        <v>328</v>
      </c>
      <c r="E19" s="111">
        <f ca="1">OFFSET('INDEK KINERJA PEMBANGKIT'!F156,0,$L$7)</f>
        <v>0</v>
      </c>
      <c r="F19" s="111">
        <f ca="1">OFFSET('INDEK KINERJA PEMBANGKIT'!F157,0,$L$7)</f>
        <v>0</v>
      </c>
      <c r="G19" s="111">
        <f ca="1">OFFSET('INDEK KINERJA PEMBANGKIT'!F158,0,$L$7)</f>
        <v>0</v>
      </c>
      <c r="H19" s="111" t="s">
        <v>7</v>
      </c>
      <c r="I19" s="108"/>
    </row>
    <row r="20" spans="1:13">
      <c r="A20" s="106">
        <v>13</v>
      </c>
      <c r="B20" t="s">
        <v>329</v>
      </c>
      <c r="C20" s="105" t="s">
        <v>330</v>
      </c>
      <c r="E20" s="111">
        <f ca="1">OFFSET('INDEK KINERJA PEMBANGKIT'!F181,0,$L$7)</f>
        <v>0</v>
      </c>
      <c r="F20" s="111">
        <f ca="1">OFFSET('INDEK KINERJA PEMBANGKIT'!F182,0,$L$7)</f>
        <v>0</v>
      </c>
      <c r="G20" s="111">
        <f ca="1">OFFSET('INDEK KINERJA PEMBANGKIT'!F183,0,$L$7)</f>
        <v>0</v>
      </c>
      <c r="H20" s="111" t="s">
        <v>7</v>
      </c>
      <c r="I20" s="108"/>
    </row>
    <row r="21" spans="1:13">
      <c r="A21" s="106">
        <v>14</v>
      </c>
      <c r="B21" t="s">
        <v>331</v>
      </c>
      <c r="C21" s="105" t="s">
        <v>332</v>
      </c>
      <c r="E21" s="111">
        <f ca="1">OFFSET('INDEK KINERJA PEMBANGKIT'!F173,0,$L$7)</f>
        <v>376.61800000000005</v>
      </c>
      <c r="F21" s="111">
        <f ca="1">OFFSET('INDEK KINERJA PEMBANGKIT'!F174,0,$L$7)</f>
        <v>0</v>
      </c>
      <c r="G21" s="111">
        <f ca="1">OFFSET('INDEK KINERJA PEMBANGKIT'!F175,0,$L$7)</f>
        <v>0</v>
      </c>
      <c r="H21" s="111" t="s">
        <v>7</v>
      </c>
      <c r="I21" s="108"/>
    </row>
    <row r="22" spans="1:13">
      <c r="A22" s="106">
        <v>15</v>
      </c>
      <c r="B22" s="112" t="s">
        <v>335</v>
      </c>
      <c r="C22" s="105" t="s">
        <v>336</v>
      </c>
      <c r="E22" s="111">
        <f ca="1">OFFSET('INDEK KINERJA PEMBANGKIT'!F189,0,$L$7)</f>
        <v>0</v>
      </c>
      <c r="F22" s="111">
        <f ca="1">OFFSET('INDEK KINERJA PEMBANGKIT'!F190,0,$L$7)</f>
        <v>0</v>
      </c>
      <c r="G22" s="111">
        <f ca="1">OFFSET('INDEK KINERJA PEMBANGKIT'!F191,0,$L$7)</f>
        <v>0</v>
      </c>
      <c r="H22" s="111" t="s">
        <v>7</v>
      </c>
      <c r="I22" s="108"/>
    </row>
    <row r="23" spans="1:13">
      <c r="A23" s="106">
        <v>16</v>
      </c>
      <c r="B23" t="s">
        <v>333</v>
      </c>
      <c r="C23" s="105" t="s">
        <v>334</v>
      </c>
      <c r="E23" s="111">
        <f ca="1">E20+E21</f>
        <v>376.61800000000005</v>
      </c>
      <c r="F23" s="111">
        <f ca="1">F20+F21</f>
        <v>0</v>
      </c>
      <c r="G23" s="111">
        <f ca="1">G20+G21</f>
        <v>0</v>
      </c>
      <c r="H23" s="111" t="s">
        <v>7</v>
      </c>
      <c r="I23" s="108"/>
    </row>
    <row r="24" spans="1:13" ht="30" customHeight="1">
      <c r="A24" s="106">
        <v>17</v>
      </c>
      <c r="B24" s="60" t="s">
        <v>263</v>
      </c>
      <c r="C24" s="105" t="s">
        <v>252</v>
      </c>
      <c r="E24" s="111">
        <f ca="1">E19/E11</f>
        <v>0</v>
      </c>
      <c r="F24" s="111">
        <f ca="1">F19/F11</f>
        <v>0</v>
      </c>
      <c r="G24" s="111">
        <f ca="1">G19/G11</f>
        <v>0</v>
      </c>
      <c r="H24" s="111" t="s">
        <v>326</v>
      </c>
      <c r="I24" s="108"/>
    </row>
    <row r="25" spans="1:13" ht="30" customHeight="1">
      <c r="A25" s="106">
        <v>18</v>
      </c>
      <c r="B25" s="60" t="s">
        <v>264</v>
      </c>
      <c r="C25" s="105" t="s">
        <v>250</v>
      </c>
      <c r="E25" s="111">
        <f ca="1">E20/E11</f>
        <v>0</v>
      </c>
      <c r="F25" s="111">
        <f ca="1">F20/F11</f>
        <v>0</v>
      </c>
      <c r="G25" s="111">
        <f ca="1">G20/G11</f>
        <v>0</v>
      </c>
      <c r="H25" s="111" t="s">
        <v>326</v>
      </c>
      <c r="I25" s="108"/>
    </row>
    <row r="26" spans="1:13" ht="30" customHeight="1">
      <c r="A26" s="106">
        <v>19</v>
      </c>
      <c r="B26" s="60" t="s">
        <v>266</v>
      </c>
      <c r="C26" s="105" t="s">
        <v>257</v>
      </c>
      <c r="E26" s="111">
        <f ca="1">E23/E11</f>
        <v>16.240534713238468</v>
      </c>
      <c r="F26" s="111">
        <f ca="1">F23/F11</f>
        <v>0</v>
      </c>
      <c r="G26" s="111">
        <f ca="1">G23/G11</f>
        <v>0</v>
      </c>
      <c r="H26" s="111" t="s">
        <v>326</v>
      </c>
      <c r="I26" s="108"/>
    </row>
    <row r="27" spans="1:13" ht="30" customHeight="1">
      <c r="A27" s="106">
        <v>20</v>
      </c>
      <c r="B27" s="60" t="s">
        <v>268</v>
      </c>
      <c r="C27" s="105" t="s">
        <v>251</v>
      </c>
      <c r="E27" s="111">
        <f ca="1">E21/E11</f>
        <v>16.240534713238468</v>
      </c>
      <c r="F27" s="111">
        <f ca="1">F21/F11</f>
        <v>0</v>
      </c>
      <c r="G27" s="111">
        <f ca="1">G21/G11</f>
        <v>0</v>
      </c>
      <c r="H27" s="111" t="s">
        <v>326</v>
      </c>
      <c r="I27" s="108"/>
    </row>
    <row r="28" spans="1:13" ht="30" customHeight="1">
      <c r="A28" s="106">
        <v>21</v>
      </c>
      <c r="B28" s="109" t="s">
        <v>337</v>
      </c>
      <c r="C28" s="60" t="s">
        <v>338</v>
      </c>
      <c r="E28" s="111">
        <f ca="1">E22/E11</f>
        <v>0</v>
      </c>
      <c r="F28" s="111">
        <f ca="1">F22/F11</f>
        <v>0</v>
      </c>
      <c r="G28" s="111">
        <f ca="1">G22/G11</f>
        <v>0</v>
      </c>
      <c r="H28" s="111" t="s">
        <v>326</v>
      </c>
      <c r="I28" s="108"/>
    </row>
    <row r="29" spans="1:13">
      <c r="E29" s="111"/>
      <c r="F29" s="111"/>
      <c r="G29" s="111"/>
      <c r="H29" s="108"/>
      <c r="I29" s="108"/>
    </row>
    <row r="30" spans="1:13" ht="15.75">
      <c r="A30" s="298" t="s">
        <v>324</v>
      </c>
      <c r="B30" s="298"/>
      <c r="C30" s="298"/>
      <c r="D30" s="298"/>
      <c r="E30" s="298"/>
      <c r="F30" s="298"/>
      <c r="G30" s="298"/>
      <c r="H30" s="298"/>
      <c r="I30" s="108"/>
    </row>
    <row r="31" spans="1:13" ht="30" customHeight="1">
      <c r="A31" s="105">
        <v>1</v>
      </c>
      <c r="B31" s="113" t="s">
        <v>269</v>
      </c>
      <c r="C31" s="105" t="s">
        <v>279</v>
      </c>
      <c r="D31" s="112"/>
      <c r="E31" s="114">
        <f ca="1">(E12/E13)*100</f>
        <v>98.181249999999991</v>
      </c>
      <c r="F31" s="114">
        <f ca="1">(F12/F13)*100</f>
        <v>96.7673611111111</v>
      </c>
      <c r="G31" s="114">
        <f ca="1">(G12/G13)*100</f>
        <v>81.428819444444443</v>
      </c>
      <c r="H31" s="115" t="s">
        <v>10</v>
      </c>
      <c r="I31" s="108"/>
    </row>
    <row r="32" spans="1:13" ht="30" customHeight="1">
      <c r="A32" s="105">
        <v>2</v>
      </c>
      <c r="B32" s="113" t="s">
        <v>270</v>
      </c>
      <c r="C32" s="105" t="s">
        <v>108</v>
      </c>
      <c r="E32" s="114">
        <f ca="1">(E12-(E25+E27+E24))/E13*100</f>
        <v>97.617342544679218</v>
      </c>
      <c r="F32" s="114">
        <f ca="1">(F12-(F25+F27+F24))/F13*100</f>
        <v>96.7673611111111</v>
      </c>
      <c r="G32" s="114">
        <f ca="1">(G12-(G25+G27+G24))/G13*100</f>
        <v>81.428819444444443</v>
      </c>
      <c r="H32" s="115" t="s">
        <v>10</v>
      </c>
      <c r="I32" s="108"/>
    </row>
    <row r="33" spans="1:9" ht="30" customHeight="1">
      <c r="A33" s="105">
        <v>3</v>
      </c>
      <c r="B33" s="113" t="s">
        <v>271</v>
      </c>
      <c r="C33" s="105" t="s">
        <v>280</v>
      </c>
      <c r="D33" s="106"/>
      <c r="E33" s="114">
        <f ca="1">(E14/E13)*100</f>
        <v>98.181249999999991</v>
      </c>
      <c r="F33" s="114">
        <f ca="1">(F14/F13)*100</f>
        <v>96.7673611111111</v>
      </c>
      <c r="G33" s="114">
        <f ca="1">(G14/G13)*100</f>
        <v>81.428819444444443</v>
      </c>
      <c r="H33" s="115" t="s">
        <v>10</v>
      </c>
      <c r="I33" s="108"/>
    </row>
    <row r="34" spans="1:9" ht="30" customHeight="1">
      <c r="A34" s="105">
        <v>4</v>
      </c>
      <c r="B34" s="113" t="s">
        <v>272</v>
      </c>
      <c r="C34" s="105" t="s">
        <v>281</v>
      </c>
      <c r="E34" s="114">
        <f ca="1">(E16/E13)*100</f>
        <v>0</v>
      </c>
      <c r="F34" s="114">
        <f ca="1">(F16/F13)*100</f>
        <v>0</v>
      </c>
      <c r="G34" s="114">
        <f ca="1">(G16/G13)*100</f>
        <v>17.4375</v>
      </c>
      <c r="H34" s="115" t="s">
        <v>10</v>
      </c>
      <c r="I34" s="108"/>
    </row>
    <row r="35" spans="1:9" ht="30" customHeight="1">
      <c r="A35" s="105">
        <v>5</v>
      </c>
      <c r="B35" s="113" t="s">
        <v>273</v>
      </c>
      <c r="C35" s="105" t="s">
        <v>282</v>
      </c>
      <c r="E35" s="114">
        <f ca="1">(E17/E13)*100</f>
        <v>0.81701388888888904</v>
      </c>
      <c r="F35" s="114">
        <f ca="1">(F17/F13)*100</f>
        <v>0.96527777777777779</v>
      </c>
      <c r="G35" s="114">
        <f ca="1">(G17/G13)*100</f>
        <v>1.0944444444444443</v>
      </c>
      <c r="H35" s="115" t="s">
        <v>10</v>
      </c>
      <c r="I35" s="108"/>
    </row>
    <row r="36" spans="1:9" ht="30" customHeight="1">
      <c r="A36" s="105">
        <v>6</v>
      </c>
      <c r="B36" s="113" t="s">
        <v>277</v>
      </c>
      <c r="C36" s="105" t="s">
        <v>285</v>
      </c>
      <c r="E36" s="114">
        <f ca="1">(E18/E13)*100</f>
        <v>1.0017361111111112</v>
      </c>
      <c r="F36" s="114">
        <f ca="1">(F18/F13)*100</f>
        <v>2.2673611111111112</v>
      </c>
      <c r="G36" s="114">
        <f ca="1">(G18/G13)*100</f>
        <v>3.9236111111111104E-2</v>
      </c>
      <c r="H36" s="115" t="s">
        <v>10</v>
      </c>
      <c r="I36" s="108"/>
    </row>
    <row r="37" spans="1:9" ht="30" customHeight="1">
      <c r="A37" s="105">
        <v>7</v>
      </c>
      <c r="B37" s="113" t="s">
        <v>276</v>
      </c>
      <c r="C37" s="105" t="s">
        <v>110</v>
      </c>
      <c r="E37" s="114">
        <f ca="1">((E16+E17)/E13)*100</f>
        <v>0.81701388888888904</v>
      </c>
      <c r="F37" s="114">
        <f ca="1">((F16+F17)/F13)*100</f>
        <v>0.96527777777777779</v>
      </c>
      <c r="G37" s="114">
        <f ca="1">((G16+G17)/G13)*100</f>
        <v>18.531944444444445</v>
      </c>
      <c r="H37" s="115" t="s">
        <v>10</v>
      </c>
      <c r="I37" s="108"/>
    </row>
    <row r="38" spans="1:9" ht="30" customHeight="1">
      <c r="A38" s="105">
        <v>8</v>
      </c>
      <c r="B38" s="113" t="s">
        <v>274</v>
      </c>
      <c r="C38" s="105" t="s">
        <v>283</v>
      </c>
      <c r="E38" s="114">
        <f ca="1">(E15/E13)*100</f>
        <v>0</v>
      </c>
      <c r="F38" s="114">
        <f ca="1">(F15/F13)*100</f>
        <v>0</v>
      </c>
      <c r="G38" s="114">
        <f ca="1">(G15/G13)*100</f>
        <v>0</v>
      </c>
      <c r="H38" s="115" t="s">
        <v>10</v>
      </c>
      <c r="I38" s="108"/>
    </row>
    <row r="39" spans="1:9" ht="30" customHeight="1">
      <c r="A39" s="105">
        <v>9</v>
      </c>
      <c r="B39" s="113" t="s">
        <v>275</v>
      </c>
      <c r="C39" s="105" t="s">
        <v>284</v>
      </c>
      <c r="E39" s="114">
        <f ca="1">((E24+E26)/E13)*100</f>
        <v>0.56390745532078013</v>
      </c>
      <c r="F39" s="114">
        <f ca="1">((F24+F26)/F13)*100</f>
        <v>0</v>
      </c>
      <c r="G39" s="114">
        <f ca="1">((G24+G26)/G13)*100</f>
        <v>0</v>
      </c>
      <c r="H39" s="115" t="s">
        <v>10</v>
      </c>
      <c r="I39" s="108"/>
    </row>
    <row r="40" spans="1:9" ht="30" customHeight="1">
      <c r="A40" s="105">
        <v>10</v>
      </c>
      <c r="B40" s="113" t="s">
        <v>278</v>
      </c>
      <c r="C40" s="105" t="s">
        <v>286</v>
      </c>
      <c r="E40" s="114">
        <f ca="1">(E18/(E18+E14))*100</f>
        <v>1.009987852139179</v>
      </c>
      <c r="F40" s="114">
        <f ca="1">(F18/(F18+F14))*100</f>
        <v>2.2894607671271299</v>
      </c>
      <c r="G40" s="114">
        <f ca="1">(G18/(G18+G14))*100</f>
        <v>4.8161344767035472E-2</v>
      </c>
      <c r="H40" s="115" t="s">
        <v>10</v>
      </c>
      <c r="I40" s="108"/>
    </row>
    <row r="41" spans="1:9" ht="30" customHeight="1">
      <c r="A41" s="105">
        <v>11</v>
      </c>
      <c r="B41" s="113" t="s">
        <v>242</v>
      </c>
      <c r="C41" s="105" t="s">
        <v>109</v>
      </c>
      <c r="E41" s="114">
        <f ca="1">((E18+E25)/(E19+E14+E28))*100</f>
        <v>1.0202926843069438</v>
      </c>
      <c r="F41" s="114">
        <f ca="1">((F18+F25)/(F19+F14+F28))*100</f>
        <v>2.3431052423840111</v>
      </c>
      <c r="G41" s="114">
        <f ca="1">((G18+G25)/(G19+G14+G28))*100</f>
        <v>4.8184551094812691E-2</v>
      </c>
      <c r="H41" s="115" t="s">
        <v>10</v>
      </c>
      <c r="I41" s="108"/>
    </row>
    <row r="42" spans="1:9" ht="30" customHeight="1">
      <c r="A42" s="105">
        <v>12</v>
      </c>
      <c r="B42" s="113" t="s">
        <v>292</v>
      </c>
      <c r="C42" s="105" t="s">
        <v>293</v>
      </c>
      <c r="E42" s="114">
        <f ca="1">(E8/(E13*E10))*100</f>
        <v>93.384194444444461</v>
      </c>
      <c r="F42" s="114">
        <f ca="1">(F8/(F13*F10))*100</f>
        <v>91.028875000000014</v>
      </c>
      <c r="G42" s="114">
        <f ca="1">(G8/(G13*G10))*100</f>
        <v>74.452864583333323</v>
      </c>
      <c r="H42" s="115" t="s">
        <v>10</v>
      </c>
      <c r="I42" s="108"/>
    </row>
    <row r="43" spans="1:9" ht="30" customHeight="1">
      <c r="A43" s="105">
        <v>13</v>
      </c>
      <c r="B43" s="113" t="s">
        <v>287</v>
      </c>
      <c r="C43" s="105" t="s">
        <v>102</v>
      </c>
      <c r="E43" s="114">
        <f ca="1">(E9/(E13*E11))*100</f>
        <v>89.792764182358297</v>
      </c>
      <c r="F43" s="114">
        <f ca="1">(F9/(F13*F11))*100</f>
        <v>89.027542270531413</v>
      </c>
      <c r="G43" s="114">
        <f ca="1">(G9/(G13*G11))*100</f>
        <v>75.982588267578919</v>
      </c>
      <c r="H43" s="115" t="s">
        <v>10</v>
      </c>
      <c r="I43" s="108"/>
    </row>
    <row r="44" spans="1:9" ht="30" customHeight="1">
      <c r="A44" s="105">
        <v>14</v>
      </c>
      <c r="B44" s="113" t="s">
        <v>294</v>
      </c>
      <c r="C44" s="105" t="s">
        <v>299</v>
      </c>
      <c r="E44" s="114">
        <f ca="1">(E8/(E14*E10))*100</f>
        <v>95.114081807315003</v>
      </c>
      <c r="F44" s="114">
        <f ca="1">(F8/(F14*F10))*100</f>
        <v>94.069812336287669</v>
      </c>
      <c r="G44" s="114">
        <f ca="1">(G8/(G14*G10))*100</f>
        <v>91.433063983114081</v>
      </c>
      <c r="H44" s="115" t="s">
        <v>10</v>
      </c>
      <c r="I44" s="108"/>
    </row>
    <row r="45" spans="1:9" ht="30" customHeight="1">
      <c r="A45" s="105">
        <v>15</v>
      </c>
      <c r="B45" s="113" t="s">
        <v>289</v>
      </c>
      <c r="C45" s="105" t="s">
        <v>290</v>
      </c>
      <c r="E45" s="114">
        <f ca="1">(E9/(E14*E11))*100</f>
        <v>91.456122408665891</v>
      </c>
      <c r="F45" s="114">
        <f ca="1">(F9/(F14*F11))*100</f>
        <v>92.001622497804192</v>
      </c>
      <c r="G45" s="114">
        <f ca="1">(G9/(G14*G11))*100</f>
        <v>93.311666294534362</v>
      </c>
      <c r="H45" s="115" t="s">
        <v>10</v>
      </c>
      <c r="I45" s="108"/>
    </row>
    <row r="46" spans="1:9" ht="30" customHeight="1">
      <c r="A46" s="105">
        <v>16</v>
      </c>
      <c r="B46" s="113" t="s">
        <v>288</v>
      </c>
      <c r="C46" s="105" t="s">
        <v>291</v>
      </c>
      <c r="E46" s="114">
        <f ca="1">(E9/((E12-(E24+E26))*E11))*100</f>
        <v>91.984438258253505</v>
      </c>
      <c r="F46" s="114">
        <f ca="1">(F9/((F12-(F24+F26))*F11))*100</f>
        <v>92.001622497804192</v>
      </c>
      <c r="G46" s="114">
        <f ca="1">(G9/((G12-(G24+G26))*G11))*100</f>
        <v>93.311666294534362</v>
      </c>
      <c r="H46" s="115" t="s">
        <v>10</v>
      </c>
      <c r="I46" s="108"/>
    </row>
    <row r="47" spans="1:9" s="60" customFormat="1" ht="30" customHeight="1"/>
    <row r="48" spans="1:9" s="60" customFormat="1" ht="15.75">
      <c r="A48" s="298" t="s">
        <v>366</v>
      </c>
      <c r="B48" s="298"/>
      <c r="C48" s="298"/>
      <c r="D48" s="298"/>
      <c r="E48" s="110" t="s">
        <v>321</v>
      </c>
      <c r="F48" s="110" t="s">
        <v>322</v>
      </c>
      <c r="G48" s="110" t="s">
        <v>323</v>
      </c>
      <c r="H48" s="110" t="s">
        <v>325</v>
      </c>
    </row>
    <row r="49" spans="1:8" s="60" customFormat="1">
      <c r="A49" s="105">
        <v>1</v>
      </c>
      <c r="B49" s="60" t="s">
        <v>340</v>
      </c>
      <c r="C49" s="105" t="s">
        <v>353</v>
      </c>
      <c r="E49" s="111">
        <f ca="1">OFFSET('INDEK KINERJA PEMBANGKIT'!F313,0,$L$7)</f>
        <v>2815.46</v>
      </c>
      <c r="F49" s="111">
        <f ca="1">OFFSET('INDEK KINERJA PEMBANGKIT'!F314,0,$L$7)</f>
        <v>2784.3699999999994</v>
      </c>
      <c r="G49" s="111">
        <f ca="1">OFFSET('INDEK KINERJA PEMBANGKIT'!F315,0,$L$7)</f>
        <v>2345.15</v>
      </c>
      <c r="H49" s="111" t="s">
        <v>326</v>
      </c>
    </row>
    <row r="50" spans="1:8" s="60" customFormat="1">
      <c r="A50" s="105">
        <v>2</v>
      </c>
      <c r="B50" s="60" t="s">
        <v>341</v>
      </c>
      <c r="C50" s="105" t="s">
        <v>354</v>
      </c>
      <c r="E50" s="111">
        <f ca="1">OFFSET('INDEK KINERJA PEMBANGKIT'!F309,0,$L$7)</f>
        <v>2815.46</v>
      </c>
      <c r="F50" s="111">
        <f ca="1">OFFSET('INDEK KINERJA PEMBANGKIT'!F310,0,$L$7)</f>
        <v>2784.3699999999994</v>
      </c>
      <c r="G50" s="111">
        <f ca="1">OFFSET('INDEK KINERJA PEMBANGKIT'!F311,0,$L$7)</f>
        <v>2345.15</v>
      </c>
      <c r="H50" s="111" t="s">
        <v>326</v>
      </c>
    </row>
    <row r="51" spans="1:8" s="60" customFormat="1">
      <c r="A51" s="105">
        <v>3</v>
      </c>
      <c r="B51" s="60" t="s">
        <v>342</v>
      </c>
      <c r="C51" s="105" t="s">
        <v>355</v>
      </c>
      <c r="E51" s="111">
        <f ca="1">OFFSET('INDEK KINERJA PEMBANGKIT'!F122,0,$L$7)</f>
        <v>0</v>
      </c>
      <c r="F51" s="111">
        <f ca="1">OFFSET('INDEK KINERJA PEMBANGKIT'!F123,0,$L$7)</f>
        <v>0</v>
      </c>
      <c r="G51" s="111">
        <f ca="1">OFFSET('INDEK KINERJA PEMBANGKIT'!F124,0,$L$7)</f>
        <v>0</v>
      </c>
      <c r="H51" s="111" t="s">
        <v>326</v>
      </c>
    </row>
    <row r="52" spans="1:8" s="60" customFormat="1">
      <c r="A52" s="105">
        <v>4</v>
      </c>
      <c r="B52" s="60" t="s">
        <v>343</v>
      </c>
      <c r="C52" s="105" t="s">
        <v>356</v>
      </c>
      <c r="E52" s="111">
        <f ca="1">OFFSET('INDEK KINERJA PEMBANGKIT'!F131,0,$L$7)</f>
        <v>0</v>
      </c>
      <c r="F52" s="111">
        <f ca="1">OFFSET('INDEK KINERJA PEMBANGKIT'!F132,0,$L$7)</f>
        <v>0</v>
      </c>
      <c r="G52" s="111">
        <f ca="1">OFFSET('INDEK KINERJA PEMBANGKIT'!F133,0,$L$7)</f>
        <v>0</v>
      </c>
      <c r="H52" s="111" t="s">
        <v>326</v>
      </c>
    </row>
    <row r="53" spans="1:8" s="60" customFormat="1">
      <c r="A53" s="105">
        <v>5</v>
      </c>
      <c r="B53" s="60" t="s">
        <v>344</v>
      </c>
      <c r="C53" s="105" t="s">
        <v>357</v>
      </c>
      <c r="E53" s="111">
        <f ca="1">OFFSET('INDEK KINERJA PEMBANGKIT'!F139,0,$L$7)</f>
        <v>12.16</v>
      </c>
      <c r="F53" s="111">
        <f ca="1">OFFSET('INDEK KINERJA PEMBANGKIT'!F140,0,$L$7)</f>
        <v>2.5299999999999998</v>
      </c>
      <c r="G53" s="111">
        <f ca="1">OFFSET('INDEK KINERJA PEMBANGKIT'!F141,0,$L$7)</f>
        <v>0</v>
      </c>
      <c r="H53" s="111" t="s">
        <v>326</v>
      </c>
    </row>
    <row r="54" spans="1:8" s="60" customFormat="1">
      <c r="A54" s="105">
        <v>6</v>
      </c>
      <c r="B54" s="60" t="s">
        <v>345</v>
      </c>
      <c r="C54" s="105" t="s">
        <v>358</v>
      </c>
      <c r="E54" s="111">
        <f ca="1">OFFSET('INDEK KINERJA PEMBANGKIT'!F160,0,$L$7)</f>
        <v>0</v>
      </c>
      <c r="F54" s="111">
        <f ca="1">OFFSET('INDEK KINERJA PEMBANGKIT'!F161,0,$L$7)</f>
        <v>0</v>
      </c>
      <c r="G54" s="111">
        <f ca="1">OFFSET('INDEK KINERJA PEMBANGKIT'!F162,0,$L$7)</f>
        <v>0</v>
      </c>
      <c r="H54" s="111" t="s">
        <v>7</v>
      </c>
    </row>
    <row r="55" spans="1:8" s="60" customFormat="1">
      <c r="A55" s="105">
        <v>7</v>
      </c>
      <c r="B55" s="60" t="s">
        <v>346</v>
      </c>
      <c r="C55" s="105" t="s">
        <v>359</v>
      </c>
      <c r="E55" s="111">
        <f ca="1">OFFSET('INDEK KINERJA PEMBANGKIT'!F185,0,$L$7)</f>
        <v>3051.7069999999999</v>
      </c>
      <c r="F55" s="111">
        <f ca="1">OFFSET('INDEK KINERJA PEMBANGKIT'!F186,0,$L$7)</f>
        <v>2951.0649999999996</v>
      </c>
      <c r="G55" s="111">
        <f ca="1">OFFSET('INDEK KINERJA PEMBANGKIT'!F187,0,$L$7)</f>
        <v>3678.5339999999997</v>
      </c>
      <c r="H55" s="111" t="s">
        <v>7</v>
      </c>
    </row>
    <row r="56" spans="1:8" s="60" customFormat="1">
      <c r="A56" s="105">
        <v>8</v>
      </c>
      <c r="B56" s="60" t="s">
        <v>347</v>
      </c>
      <c r="C56" s="105" t="s">
        <v>360</v>
      </c>
      <c r="E56" s="111">
        <f ca="1">OFFSET('INDEK KINERJA PEMBANGKIT'!F177,0,$L$7)</f>
        <v>0</v>
      </c>
      <c r="F56" s="111">
        <f ca="1">OFFSET('INDEK KINERJA PEMBANGKIT'!F178,0,$L$7)</f>
        <v>0</v>
      </c>
      <c r="G56" s="111">
        <f ca="1">OFFSET('INDEK KINERJA PEMBANGKIT'!F179,0,$L$7)</f>
        <v>0</v>
      </c>
      <c r="H56" s="111" t="s">
        <v>7</v>
      </c>
    </row>
    <row r="57" spans="1:8" s="60" customFormat="1" ht="19.5" customHeight="1">
      <c r="A57" s="105">
        <v>9</v>
      </c>
      <c r="B57" s="109" t="s">
        <v>348</v>
      </c>
      <c r="C57" s="105" t="s">
        <v>361</v>
      </c>
      <c r="E57" s="111">
        <f ca="1">OFFSET('INDEK KINERJA PEMBANGKIT'!F193,0,$L$7)</f>
        <v>0</v>
      </c>
      <c r="F57" s="111">
        <f ca="1">OFFSET('INDEK KINERJA PEMBANGKIT'!F194,0,$L$7)</f>
        <v>0</v>
      </c>
      <c r="G57" s="111">
        <f ca="1">OFFSET('INDEK KINERJA PEMBANGKIT'!F195,0,$L$7)</f>
        <v>0</v>
      </c>
      <c r="H57" s="111" t="s">
        <v>7</v>
      </c>
    </row>
    <row r="58" spans="1:8" s="60" customFormat="1" ht="30" customHeight="1">
      <c r="A58" s="105">
        <v>10</v>
      </c>
      <c r="B58" s="109" t="s">
        <v>349</v>
      </c>
      <c r="C58" s="105" t="s">
        <v>362</v>
      </c>
      <c r="E58" s="116">
        <f ca="1">(E19+E54)/E11</f>
        <v>0</v>
      </c>
      <c r="F58" s="116">
        <f ca="1">(F19+F54)/F11</f>
        <v>0</v>
      </c>
      <c r="G58" s="116">
        <f ca="1">(G19+G54)/G11</f>
        <v>0</v>
      </c>
      <c r="H58" s="111" t="s">
        <v>326</v>
      </c>
    </row>
    <row r="59" spans="1:8" s="60" customFormat="1" ht="30" customHeight="1">
      <c r="A59" s="105">
        <v>11</v>
      </c>
      <c r="B59" s="109" t="s">
        <v>350</v>
      </c>
      <c r="C59" s="105" t="s">
        <v>363</v>
      </c>
      <c r="E59" s="116">
        <f ca="1">(E20+E55)/E11</f>
        <v>131.59581716257006</v>
      </c>
      <c r="F59" s="116">
        <f ca="1">(F20+F55)/F11</f>
        <v>128.30717391304347</v>
      </c>
      <c r="G59" s="116">
        <f ca="1">(G20+G55)/G11</f>
        <v>70.564626894302691</v>
      </c>
      <c r="H59" s="111" t="s">
        <v>326</v>
      </c>
    </row>
    <row r="60" spans="1:8" s="60" customFormat="1" ht="30" customHeight="1">
      <c r="A60" s="105">
        <v>12</v>
      </c>
      <c r="B60" s="109" t="s">
        <v>351</v>
      </c>
      <c r="C60" s="105" t="s">
        <v>364</v>
      </c>
      <c r="E60" s="116">
        <f ca="1">(E21+E56)/E11</f>
        <v>16.240534713238468</v>
      </c>
      <c r="F60" s="116">
        <f ca="1">(F21+F56)/F11</f>
        <v>0</v>
      </c>
      <c r="G60" s="116">
        <f ca="1">(G21+G56)/G11</f>
        <v>0</v>
      </c>
      <c r="H60" s="111" t="s">
        <v>326</v>
      </c>
    </row>
    <row r="61" spans="1:8" s="60" customFormat="1" ht="30" customHeight="1">
      <c r="A61" s="105">
        <v>13</v>
      </c>
      <c r="B61" s="109" t="s">
        <v>352</v>
      </c>
      <c r="C61" s="60" t="s">
        <v>365</v>
      </c>
      <c r="E61" s="116">
        <f ca="1">(E22+E57)/E11</f>
        <v>0</v>
      </c>
      <c r="F61" s="116">
        <f ca="1">(F22+F57)/F11</f>
        <v>0</v>
      </c>
      <c r="G61" s="116">
        <f ca="1">(G22+G57)/G11</f>
        <v>0</v>
      </c>
      <c r="H61" s="111" t="s">
        <v>326</v>
      </c>
    </row>
    <row r="62" spans="1:8" s="60" customFormat="1"/>
    <row r="63" spans="1:8" s="60" customFormat="1" ht="15.75">
      <c r="A63" s="298" t="s">
        <v>373</v>
      </c>
      <c r="B63" s="298"/>
      <c r="C63" s="298"/>
      <c r="D63" s="298"/>
      <c r="E63" s="298"/>
      <c r="F63" s="298"/>
      <c r="G63" s="298"/>
      <c r="H63" s="298"/>
    </row>
    <row r="64" spans="1:8" s="60" customFormat="1" ht="30" customHeight="1">
      <c r="A64" s="105">
        <v>1</v>
      </c>
      <c r="B64" s="113" t="s">
        <v>367</v>
      </c>
      <c r="C64" s="105" t="s">
        <v>370</v>
      </c>
      <c r="D64"/>
      <c r="E64" s="114">
        <f ca="1">(E49-(E60+E59+E58))/E13*100</f>
        <v>92.625821115423307</v>
      </c>
      <c r="F64" s="114">
        <f ca="1">(F49-(F60+F59+F58))/F13*100</f>
        <v>92.224403683574863</v>
      </c>
      <c r="G64" s="114">
        <f ca="1">(G49-(G60+G59+G58))/G13*100</f>
        <v>78.978658788392266</v>
      </c>
      <c r="H64" s="115" t="s">
        <v>10</v>
      </c>
    </row>
    <row r="65" spans="1:8" s="60" customFormat="1" ht="30" customHeight="1">
      <c r="A65" s="105">
        <v>2</v>
      </c>
      <c r="B65" s="113" t="s">
        <v>368</v>
      </c>
      <c r="C65" s="105" t="s">
        <v>371</v>
      </c>
      <c r="D65"/>
      <c r="E65" s="114">
        <f ca="1">((E16+E51+E17+E52)/E13)*100</f>
        <v>0.81701388888888904</v>
      </c>
      <c r="F65" s="114">
        <f ca="1">((F16+F51+F17+F52)/F13)*100</f>
        <v>0.96527777777777779</v>
      </c>
      <c r="G65" s="114">
        <f ca="1">((G16+G51+G17+G52)/G13)*100</f>
        <v>18.531944444444445</v>
      </c>
      <c r="H65" s="115" t="s">
        <v>10</v>
      </c>
    </row>
    <row r="66" spans="1:8" s="60" customFormat="1" ht="30" customHeight="1">
      <c r="A66" s="105">
        <v>3</v>
      </c>
      <c r="B66" s="113" t="s">
        <v>369</v>
      </c>
      <c r="C66" s="105" t="s">
        <v>372</v>
      </c>
      <c r="D66"/>
      <c r="E66" s="114">
        <f ca="1">((E18+E53+E59)/(E18+E53+E61+E50))*100</f>
        <v>6.0426266392634984</v>
      </c>
      <c r="F66" s="114">
        <f t="shared" ref="F66:G66" ca="1" si="0">((F18+F53+F59)/(F18+F53+F61+F50))*100</f>
        <v>6.8766977741057254</v>
      </c>
      <c r="G66" s="114">
        <f t="shared" ca="1" si="0"/>
        <v>3.055672251150872</v>
      </c>
      <c r="H66" s="115" t="s">
        <v>10</v>
      </c>
    </row>
    <row r="67" spans="1:8" s="60" customFormat="1" ht="30" customHeight="1"/>
    <row r="68" spans="1:8" s="60" customFormat="1" ht="30" customHeight="1"/>
    <row r="69" spans="1:8" s="60" customFormat="1" ht="30" customHeight="1"/>
    <row r="70" spans="1:8" s="60" customFormat="1" ht="30" customHeight="1"/>
    <row r="71" spans="1:8" s="60" customFormat="1" ht="30" customHeight="1"/>
    <row r="72" spans="1:8" s="60" customFormat="1" ht="30" customHeight="1"/>
    <row r="73" spans="1:8" s="60" customFormat="1" ht="30" customHeight="1"/>
    <row r="74" spans="1:8" s="60" customFormat="1" ht="30" customHeight="1"/>
    <row r="75" spans="1:8" s="60" customFormat="1" ht="30" customHeight="1"/>
    <row r="76" spans="1:8" s="60" customFormat="1" ht="30" customHeight="1"/>
    <row r="77" spans="1:8" s="60" customFormat="1" ht="30" customHeight="1"/>
    <row r="78" spans="1:8" s="60" customFormat="1" ht="30" customHeight="1"/>
    <row r="79" spans="1:8" s="60" customFormat="1" ht="30" customHeight="1"/>
    <row r="80" spans="1:8" s="60" customFormat="1" ht="30" customHeight="1"/>
    <row r="81" s="60" customFormat="1" ht="30" customHeight="1"/>
    <row r="82" s="60" customFormat="1" ht="30" customHeight="1"/>
    <row r="83" s="60" customFormat="1" ht="30" customHeight="1"/>
    <row r="84" s="60" customFormat="1" ht="30" customHeight="1"/>
    <row r="85" s="60" customFormat="1" ht="30" customHeight="1"/>
    <row r="86" s="60" customFormat="1" ht="30" customHeight="1"/>
    <row r="87" s="60" customFormat="1" ht="30" customHeight="1"/>
    <row r="88" s="60" customFormat="1" ht="30" customHeight="1"/>
    <row r="89" s="60" customFormat="1" ht="30" customHeight="1"/>
    <row r="90" s="60" customFormat="1" ht="30" customHeight="1"/>
  </sheetData>
  <mergeCells count="7">
    <mergeCell ref="A63:H63"/>
    <mergeCell ref="B5:C5"/>
    <mergeCell ref="A1:H1"/>
    <mergeCell ref="A2:H2"/>
    <mergeCell ref="A7:D7"/>
    <mergeCell ref="A30:H30"/>
    <mergeCell ref="A48:D48"/>
  </mergeCells>
  <dataValidations count="1">
    <dataValidation type="list" allowBlank="1" showInputMessage="1" showErrorMessage="1" sqref="D5" xr:uid="{00000000-0002-0000-0300-000000000000}">
      <formula1>NAMABULAN</formula1>
    </dataValidation>
  </dataValidations>
  <pageMargins left="0.7" right="0.7" top="0.75" bottom="0.75" header="0.3" footer="0.3"/>
  <pageSetup paperSize="9" scale="6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INDEK KINERJA PEMBANGKIT</vt:lpstr>
      <vt:lpstr>CF, EAF &amp; EFOR</vt:lpstr>
      <vt:lpstr>RESUME BULANAN</vt:lpstr>
      <vt:lpstr>RESUME S.D BULAN</vt:lpstr>
      <vt:lpstr>'RESUME S.D BULAN'!NAMABULAN</vt:lpstr>
      <vt:lpstr>NAMABULAN</vt:lpstr>
      <vt:lpstr>'RESUME BULANAN'!Print_Area</vt:lpstr>
      <vt:lpstr>'RESUME S.D BULAN'!Print_Area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Mayasari</dc:creator>
  <cp:lastModifiedBy>Rahmat Hasrul</cp:lastModifiedBy>
  <cp:lastPrinted>2019-07-12T01:04:29Z</cp:lastPrinted>
  <dcterms:created xsi:type="dcterms:W3CDTF">2015-01-28T04:28:55Z</dcterms:created>
  <dcterms:modified xsi:type="dcterms:W3CDTF">2023-01-03T00:33:08Z</dcterms:modified>
</cp:coreProperties>
</file>